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2EAE9ADC-4EBF-4902-8E40-02F1A994F5E8}" xr6:coauthVersionLast="36" xr6:coauthVersionMax="36" xr10:uidLastSave="{00000000-0000-0000-0000-000000000000}"/>
  <bookViews>
    <workbookView xWindow="0" yWindow="0" windowWidth="21600" windowHeight="8685" firstSheet="28" activeTab="33" xr2:uid="{00000000-000D-0000-FFFF-FFFF00000000}"/>
  </bookViews>
  <sheets>
    <sheet name="Allemagne" sheetId="1" r:id="rId1"/>
    <sheet name="Allemagne (2)" sheetId="14" r:id="rId2"/>
    <sheet name="Belgique" sheetId="3" r:id="rId3"/>
    <sheet name="Belgique (2)" sheetId="16" r:id="rId4"/>
    <sheet name="Canada" sheetId="4" r:id="rId5"/>
    <sheet name="Canada (2)" sheetId="17" r:id="rId6"/>
    <sheet name="Danemark" sheetId="5" r:id="rId7"/>
    <sheet name="Danemark (2)" sheetId="18" r:id="rId8"/>
    <sheet name="Espagne" sheetId="6" r:id="rId9"/>
    <sheet name="Espagne (2)" sheetId="19" r:id="rId10"/>
    <sheet name="USA" sheetId="7" r:id="rId11"/>
    <sheet name="USA (2)" sheetId="21" r:id="rId12"/>
    <sheet name="France" sheetId="8" r:id="rId13"/>
    <sheet name="France (2)" sheetId="37" r:id="rId14"/>
    <sheet name="Italie" sheetId="9" r:id="rId15"/>
    <sheet name="Italie (2)" sheetId="22" r:id="rId16"/>
    <sheet name="PaysBas" sheetId="11" r:id="rId17"/>
    <sheet name="PaysBas (2)" sheetId="24" r:id="rId18"/>
    <sheet name="RU" sheetId="12" r:id="rId19"/>
    <sheet name="RU (2)" sheetId="25" r:id="rId20"/>
    <sheet name="Australie" sheetId="26" r:id="rId21"/>
    <sheet name="Australie (2)" sheetId="27" r:id="rId22"/>
    <sheet name="Autriche" sheetId="28" r:id="rId23"/>
    <sheet name="Autriche (2)" sheetId="29" r:id="rId24"/>
    <sheet name="Corée" sheetId="30" r:id="rId25"/>
    <sheet name="Corée (3)" sheetId="31" r:id="rId26"/>
    <sheet name="Suede" sheetId="32" r:id="rId27"/>
    <sheet name="Suède (2)" sheetId="33" r:id="rId28"/>
    <sheet name="Norvege" sheetId="38" r:id="rId29"/>
    <sheet name="Norvege (3)" sheetId="39" r:id="rId30"/>
    <sheet name="Newzeland" sheetId="34" r:id="rId31"/>
    <sheet name="Newzeland (3)" sheetId="35" r:id="rId32"/>
    <sheet name="ratio diagonale" sheetId="13" r:id="rId33"/>
    <sheet name="ratio diagonale (2)" sheetId="36" r:id="rId3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39" l="1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W24" i="39"/>
  <c r="V24" i="39"/>
  <c r="U24" i="39"/>
  <c r="T24" i="39"/>
  <c r="S24" i="39"/>
  <c r="R24" i="39"/>
  <c r="Q24" i="39"/>
  <c r="P24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W23" i="39"/>
  <c r="V23" i="39"/>
  <c r="U23" i="39"/>
  <c r="T23" i="39"/>
  <c r="S23" i="39"/>
  <c r="R23" i="39"/>
  <c r="Q23" i="39"/>
  <c r="P23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W22" i="39"/>
  <c r="V22" i="39"/>
  <c r="U22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W21" i="39"/>
  <c r="V21" i="39"/>
  <c r="U21" i="39"/>
  <c r="T21" i="39"/>
  <c r="S21" i="39"/>
  <c r="R21" i="39"/>
  <c r="Q21" i="39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F20" i="39"/>
  <c r="E20" i="39"/>
  <c r="D20" i="39"/>
  <c r="W19" i="39"/>
  <c r="V19" i="39"/>
  <c r="U19" i="39"/>
  <c r="T19" i="39"/>
  <c r="S19" i="39"/>
  <c r="R19" i="39"/>
  <c r="Q19" i="39"/>
  <c r="P19" i="39"/>
  <c r="O19" i="39"/>
  <c r="N19" i="39"/>
  <c r="M19" i="39"/>
  <c r="L19" i="39"/>
  <c r="K19" i="39"/>
  <c r="J19" i="39"/>
  <c r="I19" i="39"/>
  <c r="H19" i="39"/>
  <c r="G19" i="39"/>
  <c r="F19" i="39"/>
  <c r="E19" i="39"/>
  <c r="D19" i="39"/>
  <c r="W18" i="39"/>
  <c r="V18" i="39"/>
  <c r="U18" i="39"/>
  <c r="T18" i="39"/>
  <c r="S18" i="39"/>
  <c r="R18" i="39"/>
  <c r="Q18" i="39"/>
  <c r="P18" i="39"/>
  <c r="O18" i="39"/>
  <c r="N18" i="39"/>
  <c r="M18" i="39"/>
  <c r="L18" i="39"/>
  <c r="K18" i="39"/>
  <c r="J18" i="39"/>
  <c r="I18" i="39"/>
  <c r="H18" i="39"/>
  <c r="G18" i="39"/>
  <c r="F18" i="39"/>
  <c r="E18" i="39"/>
  <c r="D18" i="39"/>
  <c r="W17" i="39"/>
  <c r="V17" i="39"/>
  <c r="U17" i="39"/>
  <c r="T17" i="39"/>
  <c r="S17" i="39"/>
  <c r="R17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W16" i="39"/>
  <c r="V16" i="39"/>
  <c r="U16" i="39"/>
  <c r="T16" i="39"/>
  <c r="S16" i="39"/>
  <c r="R16" i="39"/>
  <c r="Q16" i="39"/>
  <c r="P16" i="39"/>
  <c r="O16" i="39"/>
  <c r="N16" i="39"/>
  <c r="M16" i="39"/>
  <c r="L16" i="39"/>
  <c r="K16" i="39"/>
  <c r="J16" i="39"/>
  <c r="I16" i="39"/>
  <c r="H16" i="39"/>
  <c r="G16" i="39"/>
  <c r="F16" i="39"/>
  <c r="E16" i="39"/>
  <c r="D16" i="39"/>
  <c r="W15" i="39"/>
  <c r="V15" i="39"/>
  <c r="U15" i="39"/>
  <c r="T15" i="39"/>
  <c r="S15" i="39"/>
  <c r="R15" i="39"/>
  <c r="Q15" i="39"/>
  <c r="P15" i="39"/>
  <c r="O15" i="39"/>
  <c r="N15" i="39"/>
  <c r="M15" i="39"/>
  <c r="L15" i="39"/>
  <c r="K15" i="39"/>
  <c r="J15" i="39"/>
  <c r="I15" i="39"/>
  <c r="H15" i="39"/>
  <c r="G15" i="39"/>
  <c r="F15" i="39"/>
  <c r="E15" i="39"/>
  <c r="D15" i="39"/>
  <c r="W14" i="39"/>
  <c r="V14" i="39"/>
  <c r="U14" i="39"/>
  <c r="T14" i="39"/>
  <c r="S14" i="39"/>
  <c r="R14" i="39"/>
  <c r="Q14" i="39"/>
  <c r="P14" i="39"/>
  <c r="O14" i="39"/>
  <c r="N14" i="39"/>
  <c r="M14" i="39"/>
  <c r="L14" i="39"/>
  <c r="K14" i="39"/>
  <c r="J14" i="39"/>
  <c r="I14" i="39"/>
  <c r="H14" i="39"/>
  <c r="G14" i="39"/>
  <c r="F14" i="39"/>
  <c r="E14" i="39"/>
  <c r="D14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W12" i="39"/>
  <c r="V12" i="39"/>
  <c r="U12" i="39"/>
  <c r="T12" i="39"/>
  <c r="S12" i="39"/>
  <c r="R12" i="39"/>
  <c r="Q12" i="39"/>
  <c r="P12" i="39"/>
  <c r="O12" i="39"/>
  <c r="N12" i="39"/>
  <c r="M12" i="39"/>
  <c r="L12" i="39"/>
  <c r="K12" i="39"/>
  <c r="J12" i="39"/>
  <c r="I12" i="39"/>
  <c r="H12" i="39"/>
  <c r="G12" i="39"/>
  <c r="F12" i="39"/>
  <c r="E12" i="39"/>
  <c r="D12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K11" i="39"/>
  <c r="J11" i="39"/>
  <c r="I11" i="39"/>
  <c r="H11" i="39"/>
  <c r="G11" i="39"/>
  <c r="F11" i="39"/>
  <c r="E11" i="39"/>
  <c r="D11" i="39"/>
  <c r="W10" i="39"/>
  <c r="W30" i="39" s="1"/>
  <c r="V10" i="39"/>
  <c r="U10" i="39"/>
  <c r="T10" i="39"/>
  <c r="T30" i="39" s="1"/>
  <c r="S10" i="39"/>
  <c r="S30" i="39" s="1"/>
  <c r="R10" i="39"/>
  <c r="Q10" i="39"/>
  <c r="P10" i="39"/>
  <c r="P30" i="39" s="1"/>
  <c r="O10" i="39"/>
  <c r="O30" i="39" s="1"/>
  <c r="N10" i="39"/>
  <c r="M10" i="39"/>
  <c r="L10" i="39"/>
  <c r="L30" i="39" s="1"/>
  <c r="K10" i="39"/>
  <c r="K30" i="39" s="1"/>
  <c r="J10" i="39"/>
  <c r="I10" i="39"/>
  <c r="H10" i="39"/>
  <c r="H30" i="39" s="1"/>
  <c r="G10" i="39"/>
  <c r="G30" i="39" s="1"/>
  <c r="F10" i="39"/>
  <c r="E10" i="39"/>
  <c r="D10" i="39"/>
  <c r="Y21" i="39"/>
  <c r="B11" i="39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V30" i="39"/>
  <c r="U30" i="39"/>
  <c r="R30" i="39"/>
  <c r="Q30" i="39"/>
  <c r="N30" i="39"/>
  <c r="M30" i="39"/>
  <c r="J30" i="39"/>
  <c r="I30" i="39"/>
  <c r="F30" i="39"/>
  <c r="E30" i="39"/>
  <c r="D4" i="39"/>
  <c r="D5" i="39" s="1"/>
  <c r="F10" i="38"/>
  <c r="F11" i="38"/>
  <c r="A11" i="38" s="1"/>
  <c r="F12" i="38"/>
  <c r="F13" i="38"/>
  <c r="F14" i="38"/>
  <c r="F15" i="38"/>
  <c r="F16" i="38"/>
  <c r="A16" i="38" s="1"/>
  <c r="F17" i="38"/>
  <c r="F18" i="38"/>
  <c r="F19" i="38"/>
  <c r="F20" i="38"/>
  <c r="A20" i="38" s="1"/>
  <c r="F21" i="38"/>
  <c r="F22" i="38"/>
  <c r="F23" i="38"/>
  <c r="F24" i="38"/>
  <c r="A24" i="38" s="1"/>
  <c r="F25" i="38"/>
  <c r="F26" i="38"/>
  <c r="F27" i="38"/>
  <c r="F28" i="38"/>
  <c r="A28" i="38" s="1"/>
  <c r="F29" i="38"/>
  <c r="F30" i="38"/>
  <c r="A10" i="38"/>
  <c r="A12" i="38"/>
  <c r="Z11" i="38"/>
  <c r="Z12" i="38"/>
  <c r="Z13" i="38"/>
  <c r="Z14" i="38"/>
  <c r="Z15" i="38"/>
  <c r="Z16" i="38"/>
  <c r="Z17" i="38"/>
  <c r="Z18" i="38"/>
  <c r="Z19" i="38"/>
  <c r="Z20" i="38"/>
  <c r="Z21" i="38"/>
  <c r="Z22" i="38"/>
  <c r="Z23" i="38"/>
  <c r="Z24" i="38"/>
  <c r="Z25" i="38"/>
  <c r="Z26" i="38"/>
  <c r="Z27" i="38"/>
  <c r="Z28" i="38"/>
  <c r="Z29" i="38"/>
  <c r="Z30" i="38"/>
  <c r="Z31" i="38"/>
  <c r="Z10" i="38"/>
  <c r="A31" i="38"/>
  <c r="A30" i="38"/>
  <c r="A29" i="38"/>
  <c r="A27" i="38"/>
  <c r="A26" i="38"/>
  <c r="A25" i="38"/>
  <c r="A23" i="38"/>
  <c r="A22" i="38"/>
  <c r="A21" i="38"/>
  <c r="A19" i="38"/>
  <c r="A18" i="38"/>
  <c r="A17" i="38"/>
  <c r="A15" i="38"/>
  <c r="A14" i="38"/>
  <c r="W9" i="38"/>
  <c r="V9" i="38"/>
  <c r="U9" i="38"/>
  <c r="T9" i="38"/>
  <c r="S9" i="38"/>
  <c r="R9" i="38"/>
  <c r="Q9" i="38"/>
  <c r="P9" i="38"/>
  <c r="O9" i="38"/>
  <c r="N9" i="38"/>
  <c r="M9" i="38"/>
  <c r="L9" i="38"/>
  <c r="K9" i="38"/>
  <c r="J9" i="38"/>
  <c r="I9" i="38"/>
  <c r="H9" i="38"/>
  <c r="G9" i="38"/>
  <c r="E9" i="38"/>
  <c r="D9" i="38"/>
  <c r="C9" i="38"/>
  <c r="D30" i="39" l="1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I22" i="37"/>
  <c r="H22" i="37"/>
  <c r="G22" i="37"/>
  <c r="F22" i="37"/>
  <c r="E22" i="37"/>
  <c r="D22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Y21" i="37" s="1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D20" i="37"/>
  <c r="W19" i="37"/>
  <c r="V19" i="37"/>
  <c r="U19" i="37"/>
  <c r="T19" i="37"/>
  <c r="S19" i="37"/>
  <c r="R19" i="37"/>
  <c r="Q19" i="37"/>
  <c r="P19" i="37"/>
  <c r="O19" i="37"/>
  <c r="N19" i="37"/>
  <c r="M19" i="37"/>
  <c r="L19" i="37"/>
  <c r="K19" i="37"/>
  <c r="J19" i="37"/>
  <c r="I19" i="37"/>
  <c r="H19" i="37"/>
  <c r="G19" i="37"/>
  <c r="F19" i="37"/>
  <c r="E19" i="37"/>
  <c r="D19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W17" i="37"/>
  <c r="V17" i="37"/>
  <c r="U17" i="37"/>
  <c r="T17" i="37"/>
  <c r="S17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W16" i="37"/>
  <c r="V16" i="37"/>
  <c r="U16" i="37"/>
  <c r="T16" i="37"/>
  <c r="S16" i="37"/>
  <c r="R16" i="37"/>
  <c r="Q16" i="37"/>
  <c r="P16" i="37"/>
  <c r="O16" i="37"/>
  <c r="N16" i="37"/>
  <c r="M16" i="37"/>
  <c r="L16" i="37"/>
  <c r="K16" i="37"/>
  <c r="J16" i="37"/>
  <c r="I16" i="37"/>
  <c r="H16" i="37"/>
  <c r="G16" i="37"/>
  <c r="F16" i="37"/>
  <c r="E16" i="37"/>
  <c r="D16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G15" i="37"/>
  <c r="F15" i="37"/>
  <c r="E15" i="37"/>
  <c r="D15" i="37"/>
  <c r="W14" i="37"/>
  <c r="V14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D14" i="37"/>
  <c r="W13" i="37"/>
  <c r="V13" i="37"/>
  <c r="U13" i="37"/>
  <c r="T13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G13" i="37"/>
  <c r="F13" i="37"/>
  <c r="E13" i="37"/>
  <c r="D13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W11" i="37"/>
  <c r="V11" i="37"/>
  <c r="U11" i="37"/>
  <c r="T11" i="37"/>
  <c r="S11" i="37"/>
  <c r="R11" i="37"/>
  <c r="Q11" i="37"/>
  <c r="P11" i="37"/>
  <c r="O11" i="37"/>
  <c r="N11" i="37"/>
  <c r="M11" i="37"/>
  <c r="L11" i="37"/>
  <c r="K11" i="37"/>
  <c r="J11" i="37"/>
  <c r="I11" i="37"/>
  <c r="H11" i="37"/>
  <c r="G11" i="37"/>
  <c r="F11" i="37"/>
  <c r="E11" i="37"/>
  <c r="D11" i="37"/>
  <c r="D30" i="37" s="1"/>
  <c r="W10" i="37"/>
  <c r="V10" i="37"/>
  <c r="U10" i="37"/>
  <c r="T10" i="37"/>
  <c r="T30" i="37" s="1"/>
  <c r="S10" i="37"/>
  <c r="R10" i="37"/>
  <c r="Q10" i="37"/>
  <c r="P10" i="37"/>
  <c r="P30" i="37" s="1"/>
  <c r="O10" i="37"/>
  <c r="N10" i="37"/>
  <c r="M10" i="37"/>
  <c r="L10" i="37"/>
  <c r="L30" i="37" s="1"/>
  <c r="K10" i="37"/>
  <c r="J10" i="37"/>
  <c r="I10" i="37"/>
  <c r="H10" i="37"/>
  <c r="H30" i="37" s="1"/>
  <c r="G10" i="37"/>
  <c r="F10" i="37"/>
  <c r="E10" i="37"/>
  <c r="D10" i="37"/>
  <c r="D4" i="37" s="1"/>
  <c r="D5" i="37" s="1"/>
  <c r="B11" i="37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W30" i="37"/>
  <c r="V30" i="37"/>
  <c r="U30" i="37"/>
  <c r="S30" i="37"/>
  <c r="R30" i="37"/>
  <c r="Q30" i="37"/>
  <c r="O30" i="37"/>
  <c r="N30" i="37"/>
  <c r="M30" i="37"/>
  <c r="K30" i="37"/>
  <c r="J30" i="37"/>
  <c r="I30" i="37"/>
  <c r="G30" i="37"/>
  <c r="F30" i="37"/>
  <c r="E30" i="37"/>
  <c r="H17" i="36" l="1"/>
  <c r="H16" i="36"/>
  <c r="H15" i="36"/>
  <c r="H14" i="36"/>
  <c r="H12" i="36"/>
  <c r="H11" i="36"/>
  <c r="H10" i="36"/>
  <c r="H9" i="36"/>
  <c r="H8" i="36"/>
  <c r="H7" i="36"/>
  <c r="H6" i="36"/>
  <c r="H5" i="36"/>
  <c r="H4" i="36"/>
  <c r="B11" i="35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11" i="33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11" i="29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11" i="27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11" i="25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11" i="22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11" i="2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11" i="19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11" i="18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11" i="17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11" i="16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I17" i="13" l="1"/>
  <c r="I16" i="13"/>
  <c r="I15" i="13"/>
  <c r="I14" i="13"/>
  <c r="W29" i="35"/>
  <c r="V29" i="35"/>
  <c r="U29" i="35"/>
  <c r="T29" i="35"/>
  <c r="S29" i="35"/>
  <c r="R29" i="35"/>
  <c r="Q29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W28" i="35"/>
  <c r="W30" i="35" s="1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D28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F27" i="35"/>
  <c r="E27" i="35"/>
  <c r="D27" i="35"/>
  <c r="W26" i="35"/>
  <c r="V2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W25" i="35"/>
  <c r="V25" i="35"/>
  <c r="U25" i="35"/>
  <c r="T25" i="35"/>
  <c r="S25" i="35"/>
  <c r="R25" i="35"/>
  <c r="Q25" i="35"/>
  <c r="P25" i="35"/>
  <c r="O25" i="35"/>
  <c r="N25" i="35"/>
  <c r="M25" i="35"/>
  <c r="L25" i="35"/>
  <c r="K25" i="35"/>
  <c r="J25" i="35"/>
  <c r="I25" i="35"/>
  <c r="H25" i="35"/>
  <c r="G25" i="35"/>
  <c r="F25" i="35"/>
  <c r="E25" i="35"/>
  <c r="D25" i="35"/>
  <c r="W24" i="35"/>
  <c r="V24" i="35"/>
  <c r="U24" i="35"/>
  <c r="T24" i="35"/>
  <c r="S24" i="35"/>
  <c r="R24" i="35"/>
  <c r="Q24" i="35"/>
  <c r="P24" i="35"/>
  <c r="O24" i="35"/>
  <c r="N24" i="35"/>
  <c r="M24" i="35"/>
  <c r="L24" i="35"/>
  <c r="K24" i="35"/>
  <c r="J24" i="35"/>
  <c r="I24" i="35"/>
  <c r="H24" i="35"/>
  <c r="G24" i="35"/>
  <c r="F24" i="35"/>
  <c r="F30" i="35" s="1"/>
  <c r="E24" i="35"/>
  <c r="D24" i="35"/>
  <c r="W23" i="35"/>
  <c r="V23" i="35"/>
  <c r="U23" i="35"/>
  <c r="T23" i="35"/>
  <c r="S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F23" i="35"/>
  <c r="E23" i="35"/>
  <c r="D23" i="35"/>
  <c r="W22" i="35"/>
  <c r="V22" i="35"/>
  <c r="U22" i="35"/>
  <c r="T22" i="35"/>
  <c r="S22" i="35"/>
  <c r="R22" i="35"/>
  <c r="Q22" i="35"/>
  <c r="P22" i="35"/>
  <c r="O22" i="35"/>
  <c r="N22" i="35"/>
  <c r="M22" i="35"/>
  <c r="L22" i="35"/>
  <c r="K22" i="35"/>
  <c r="J22" i="35"/>
  <c r="I22" i="35"/>
  <c r="H22" i="35"/>
  <c r="G22" i="35"/>
  <c r="F22" i="35"/>
  <c r="E22" i="35"/>
  <c r="D22" i="35"/>
  <c r="W21" i="35"/>
  <c r="V21" i="35"/>
  <c r="U21" i="35"/>
  <c r="T21" i="35"/>
  <c r="S21" i="35"/>
  <c r="R21" i="35"/>
  <c r="Q21" i="35"/>
  <c r="P21" i="35"/>
  <c r="O21" i="35"/>
  <c r="N21" i="35"/>
  <c r="M21" i="35"/>
  <c r="L21" i="35"/>
  <c r="K21" i="35"/>
  <c r="J21" i="35"/>
  <c r="I21" i="35"/>
  <c r="H21" i="35"/>
  <c r="G21" i="35"/>
  <c r="F21" i="35"/>
  <c r="E21" i="35"/>
  <c r="D21" i="35"/>
  <c r="Y21" i="35" s="1"/>
  <c r="W20" i="35"/>
  <c r="V20" i="35"/>
  <c r="U20" i="35"/>
  <c r="T20" i="35"/>
  <c r="S20" i="35"/>
  <c r="R20" i="35"/>
  <c r="Q20" i="35"/>
  <c r="P20" i="35"/>
  <c r="O20" i="35"/>
  <c r="N20" i="35"/>
  <c r="M20" i="35"/>
  <c r="L20" i="35"/>
  <c r="K20" i="35"/>
  <c r="J20" i="35"/>
  <c r="I20" i="35"/>
  <c r="H20" i="35"/>
  <c r="G20" i="35"/>
  <c r="F20" i="35"/>
  <c r="E20" i="35"/>
  <c r="D20" i="35"/>
  <c r="W19" i="35"/>
  <c r="V19" i="35"/>
  <c r="U19" i="35"/>
  <c r="T19" i="35"/>
  <c r="S19" i="35"/>
  <c r="R19" i="35"/>
  <c r="Q19" i="35"/>
  <c r="P19" i="35"/>
  <c r="O19" i="35"/>
  <c r="N19" i="35"/>
  <c r="M19" i="35"/>
  <c r="L19" i="35"/>
  <c r="K19" i="35"/>
  <c r="J19" i="35"/>
  <c r="I19" i="35"/>
  <c r="H19" i="35"/>
  <c r="G19" i="35"/>
  <c r="F19" i="35"/>
  <c r="E19" i="35"/>
  <c r="D19" i="35"/>
  <c r="W18" i="35"/>
  <c r="V18" i="35"/>
  <c r="U18" i="35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D18" i="35"/>
  <c r="W17" i="35"/>
  <c r="V17" i="35"/>
  <c r="U17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D17" i="35"/>
  <c r="W16" i="35"/>
  <c r="V16" i="35"/>
  <c r="U16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W15" i="35"/>
  <c r="V15" i="35"/>
  <c r="U15" i="35"/>
  <c r="T15" i="35"/>
  <c r="S15" i="35"/>
  <c r="R15" i="35"/>
  <c r="Q15" i="35"/>
  <c r="P15" i="35"/>
  <c r="O15" i="35"/>
  <c r="N15" i="35"/>
  <c r="M15" i="35"/>
  <c r="L15" i="35"/>
  <c r="K15" i="35"/>
  <c r="J15" i="35"/>
  <c r="I15" i="35"/>
  <c r="H15" i="35"/>
  <c r="G15" i="35"/>
  <c r="F15" i="35"/>
  <c r="E15" i="35"/>
  <c r="D15" i="35"/>
  <c r="W14" i="35"/>
  <c r="V14" i="35"/>
  <c r="U14" i="35"/>
  <c r="T14" i="35"/>
  <c r="S14" i="35"/>
  <c r="R14" i="35"/>
  <c r="Q14" i="35"/>
  <c r="P14" i="35"/>
  <c r="O14" i="35"/>
  <c r="N14" i="35"/>
  <c r="M14" i="35"/>
  <c r="L14" i="35"/>
  <c r="K14" i="35"/>
  <c r="J14" i="35"/>
  <c r="I14" i="35"/>
  <c r="H14" i="35"/>
  <c r="G14" i="35"/>
  <c r="F14" i="35"/>
  <c r="E14" i="35"/>
  <c r="D14" i="35"/>
  <c r="W13" i="35"/>
  <c r="V13" i="35"/>
  <c r="V30" i="35" s="1"/>
  <c r="U13" i="35"/>
  <c r="T13" i="35"/>
  <c r="S13" i="35"/>
  <c r="R13" i="35"/>
  <c r="Q13" i="35"/>
  <c r="P13" i="35"/>
  <c r="O13" i="35"/>
  <c r="N13" i="35"/>
  <c r="M13" i="35"/>
  <c r="L13" i="35"/>
  <c r="K13" i="35"/>
  <c r="J13" i="35"/>
  <c r="I13" i="35"/>
  <c r="H13" i="35"/>
  <c r="G13" i="35"/>
  <c r="F13" i="35"/>
  <c r="E13" i="35"/>
  <c r="D13" i="35"/>
  <c r="W12" i="35"/>
  <c r="V12" i="35"/>
  <c r="U12" i="35"/>
  <c r="T12" i="35"/>
  <c r="S12" i="35"/>
  <c r="R12" i="35"/>
  <c r="Q12" i="35"/>
  <c r="P12" i="35"/>
  <c r="O12" i="35"/>
  <c r="N12" i="35"/>
  <c r="M12" i="35"/>
  <c r="L12" i="35"/>
  <c r="K12" i="35"/>
  <c r="J12" i="35"/>
  <c r="I12" i="35"/>
  <c r="H12" i="35"/>
  <c r="G12" i="35"/>
  <c r="F12" i="35"/>
  <c r="E12" i="35"/>
  <c r="D12" i="35"/>
  <c r="W11" i="35"/>
  <c r="V11" i="35"/>
  <c r="U11" i="35"/>
  <c r="T11" i="35"/>
  <c r="S11" i="35"/>
  <c r="R11" i="35"/>
  <c r="Q11" i="35"/>
  <c r="P11" i="35"/>
  <c r="O11" i="35"/>
  <c r="N11" i="35"/>
  <c r="N30" i="35" s="1"/>
  <c r="M11" i="35"/>
  <c r="L11" i="35"/>
  <c r="K11" i="35"/>
  <c r="J11" i="35"/>
  <c r="I11" i="35"/>
  <c r="H11" i="35"/>
  <c r="G11" i="35"/>
  <c r="F11" i="35"/>
  <c r="E11" i="35"/>
  <c r="D11" i="35"/>
  <c r="W10" i="35"/>
  <c r="V10" i="35"/>
  <c r="U10" i="35"/>
  <c r="T10" i="35"/>
  <c r="T30" i="35" s="1"/>
  <c r="S10" i="35"/>
  <c r="R10" i="35"/>
  <c r="Q10" i="35"/>
  <c r="P10" i="35"/>
  <c r="P30" i="35" s="1"/>
  <c r="O10" i="35"/>
  <c r="N10" i="35"/>
  <c r="M10" i="35"/>
  <c r="L10" i="35"/>
  <c r="L30" i="35" s="1"/>
  <c r="K10" i="35"/>
  <c r="J10" i="35"/>
  <c r="I10" i="35"/>
  <c r="H10" i="35"/>
  <c r="H30" i="35" s="1"/>
  <c r="G10" i="35"/>
  <c r="F10" i="35"/>
  <c r="E10" i="35"/>
  <c r="D10" i="35"/>
  <c r="D4" i="35" s="1"/>
  <c r="D5" i="35" s="1"/>
  <c r="U30" i="35"/>
  <c r="S30" i="35"/>
  <c r="R30" i="35"/>
  <c r="Q30" i="35"/>
  <c r="O30" i="35"/>
  <c r="M30" i="35"/>
  <c r="K30" i="35"/>
  <c r="J30" i="35"/>
  <c r="I30" i="35"/>
  <c r="G30" i="35"/>
  <c r="E30" i="35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C9" i="34"/>
  <c r="D5" i="34"/>
  <c r="D4" i="34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E27" i="33"/>
  <c r="D27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W22" i="33"/>
  <c r="V22" i="33"/>
  <c r="U22" i="33"/>
  <c r="T22" i="33"/>
  <c r="S22" i="33"/>
  <c r="R22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E22" i="33"/>
  <c r="D22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Y21" i="33" s="1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W19" i="33"/>
  <c r="V19" i="33"/>
  <c r="U19" i="33"/>
  <c r="T19" i="33"/>
  <c r="S19" i="33"/>
  <c r="R19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E19" i="33"/>
  <c r="D19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W10" i="33"/>
  <c r="V10" i="33"/>
  <c r="U10" i="33"/>
  <c r="T10" i="33"/>
  <c r="T30" i="33" s="1"/>
  <c r="S10" i="33"/>
  <c r="R10" i="33"/>
  <c r="Q10" i="33"/>
  <c r="P10" i="33"/>
  <c r="P30" i="33" s="1"/>
  <c r="O10" i="33"/>
  <c r="N10" i="33"/>
  <c r="M10" i="33"/>
  <c r="L10" i="33"/>
  <c r="L30" i="33" s="1"/>
  <c r="K10" i="33"/>
  <c r="J10" i="33"/>
  <c r="I10" i="33"/>
  <c r="H10" i="33"/>
  <c r="H30" i="33" s="1"/>
  <c r="G10" i="33"/>
  <c r="F10" i="33"/>
  <c r="E10" i="33"/>
  <c r="D10" i="33"/>
  <c r="D4" i="33" s="1"/>
  <c r="D5" i="33" s="1"/>
  <c r="W30" i="33"/>
  <c r="V30" i="33"/>
  <c r="U30" i="33"/>
  <c r="S30" i="33"/>
  <c r="R30" i="33"/>
  <c r="Q30" i="33"/>
  <c r="O30" i="33"/>
  <c r="N30" i="33"/>
  <c r="M30" i="33"/>
  <c r="K30" i="33"/>
  <c r="J30" i="33"/>
  <c r="I30" i="33"/>
  <c r="G30" i="33"/>
  <c r="F30" i="33"/>
  <c r="E30" i="33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5" i="32"/>
  <c r="D4" i="32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D29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D27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Y21" i="31" s="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W19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D19" i="31"/>
  <c r="W18" i="31"/>
  <c r="V18" i="31"/>
  <c r="U18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D4" i="31" s="1"/>
  <c r="D5" i="31" s="1"/>
  <c r="G14" i="31"/>
  <c r="F14" i="31"/>
  <c r="E14" i="31"/>
  <c r="D14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W10" i="31"/>
  <c r="V10" i="31"/>
  <c r="U10" i="31"/>
  <c r="T10" i="31"/>
  <c r="T30" i="31" s="1"/>
  <c r="S10" i="31"/>
  <c r="R10" i="31"/>
  <c r="Q10" i="31"/>
  <c r="P10" i="31"/>
  <c r="P30" i="31" s="1"/>
  <c r="O10" i="31"/>
  <c r="N10" i="31"/>
  <c r="M10" i="31"/>
  <c r="L10" i="31"/>
  <c r="L30" i="31" s="1"/>
  <c r="K10" i="31"/>
  <c r="J10" i="31"/>
  <c r="I10" i="31"/>
  <c r="H10" i="31"/>
  <c r="H30" i="31" s="1"/>
  <c r="G10" i="31"/>
  <c r="F10" i="31"/>
  <c r="E10" i="31"/>
  <c r="D10" i="31"/>
  <c r="B11" i="3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W30" i="31"/>
  <c r="V30" i="31"/>
  <c r="U30" i="31"/>
  <c r="S30" i="31"/>
  <c r="R30" i="31"/>
  <c r="Q30" i="31"/>
  <c r="O30" i="31"/>
  <c r="N30" i="31"/>
  <c r="M30" i="31"/>
  <c r="K30" i="31"/>
  <c r="J30" i="31"/>
  <c r="I30" i="31"/>
  <c r="G30" i="31"/>
  <c r="F30" i="31"/>
  <c r="E30" i="31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D5" i="30"/>
  <c r="D4" i="30"/>
  <c r="W29" i="29"/>
  <c r="V29" i="29"/>
  <c r="U29" i="29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D28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W23" i="29"/>
  <c r="V23" i="29"/>
  <c r="U23" i="29"/>
  <c r="T23" i="29"/>
  <c r="S23" i="29"/>
  <c r="R23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W22" i="29"/>
  <c r="V22" i="29"/>
  <c r="U22" i="29"/>
  <c r="T22" i="29"/>
  <c r="S22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Y21" i="29" s="1"/>
  <c r="W20" i="29"/>
  <c r="V20" i="29"/>
  <c r="U20" i="29"/>
  <c r="T20" i="29"/>
  <c r="S20" i="29"/>
  <c r="R20" i="29"/>
  <c r="Q20" i="29"/>
  <c r="P20" i="29"/>
  <c r="O20" i="29"/>
  <c r="N20" i="29"/>
  <c r="M20" i="29"/>
  <c r="L20" i="29"/>
  <c r="K20" i="29"/>
  <c r="J20" i="29"/>
  <c r="I20" i="29"/>
  <c r="H20" i="29"/>
  <c r="G20" i="29"/>
  <c r="F20" i="29"/>
  <c r="E20" i="29"/>
  <c r="D20" i="29"/>
  <c r="W19" i="29"/>
  <c r="V19" i="29"/>
  <c r="U19" i="29"/>
  <c r="T19" i="29"/>
  <c r="S19" i="29"/>
  <c r="R19" i="29"/>
  <c r="Q19" i="29"/>
  <c r="P19" i="29"/>
  <c r="O19" i="29"/>
  <c r="N19" i="29"/>
  <c r="M19" i="29"/>
  <c r="L19" i="29"/>
  <c r="K19" i="29"/>
  <c r="J19" i="29"/>
  <c r="I19" i="29"/>
  <c r="H19" i="29"/>
  <c r="G19" i="29"/>
  <c r="F19" i="29"/>
  <c r="E19" i="29"/>
  <c r="D19" i="29"/>
  <c r="W18" i="29"/>
  <c r="V18" i="29"/>
  <c r="U18" i="29"/>
  <c r="T18" i="29"/>
  <c r="S18" i="29"/>
  <c r="R18" i="29"/>
  <c r="Q18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W10" i="29"/>
  <c r="W30" i="29" s="1"/>
  <c r="V10" i="29"/>
  <c r="U10" i="29"/>
  <c r="T10" i="29"/>
  <c r="T30" i="29" s="1"/>
  <c r="S10" i="29"/>
  <c r="S30" i="29" s="1"/>
  <c r="R10" i="29"/>
  <c r="Q10" i="29"/>
  <c r="P10" i="29"/>
  <c r="P30" i="29" s="1"/>
  <c r="O10" i="29"/>
  <c r="O30" i="29" s="1"/>
  <c r="N10" i="29"/>
  <c r="M10" i="29"/>
  <c r="L10" i="29"/>
  <c r="L30" i="29" s="1"/>
  <c r="K10" i="29"/>
  <c r="K30" i="29" s="1"/>
  <c r="J10" i="29"/>
  <c r="I10" i="29"/>
  <c r="H10" i="29"/>
  <c r="H30" i="29" s="1"/>
  <c r="G10" i="29"/>
  <c r="G30" i="29" s="1"/>
  <c r="F10" i="29"/>
  <c r="E10" i="29"/>
  <c r="D10" i="29"/>
  <c r="D4" i="29" s="1"/>
  <c r="D5" i="29" s="1"/>
  <c r="V30" i="29"/>
  <c r="U30" i="29"/>
  <c r="R30" i="29"/>
  <c r="Q30" i="29"/>
  <c r="N30" i="29"/>
  <c r="M30" i="29"/>
  <c r="J30" i="29"/>
  <c r="I30" i="29"/>
  <c r="F30" i="29"/>
  <c r="E30" i="29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D4" i="28"/>
  <c r="D5" i="28" s="1"/>
  <c r="W29" i="27"/>
  <c r="V29" i="27"/>
  <c r="U29" i="27"/>
  <c r="T29" i="27"/>
  <c r="S29" i="27"/>
  <c r="R29" i="27"/>
  <c r="Q29" i="27"/>
  <c r="P29" i="27"/>
  <c r="P30" i="27" s="1"/>
  <c r="O29" i="27"/>
  <c r="N29" i="27"/>
  <c r="M29" i="27"/>
  <c r="L29" i="27"/>
  <c r="K29" i="27"/>
  <c r="J29" i="27"/>
  <c r="I29" i="27"/>
  <c r="H29" i="27"/>
  <c r="G29" i="27"/>
  <c r="F29" i="27"/>
  <c r="E29" i="27"/>
  <c r="D29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Y21" i="27" s="1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D5" i="26"/>
  <c r="D4" i="26"/>
  <c r="W30" i="27"/>
  <c r="V30" i="27"/>
  <c r="U30" i="27"/>
  <c r="T30" i="27"/>
  <c r="S30" i="27"/>
  <c r="R30" i="27"/>
  <c r="Q30" i="27"/>
  <c r="O30" i="27"/>
  <c r="N30" i="27"/>
  <c r="M30" i="27"/>
  <c r="L30" i="27"/>
  <c r="K30" i="27"/>
  <c r="J30" i="27"/>
  <c r="I30" i="27"/>
  <c r="H30" i="27"/>
  <c r="G30" i="27"/>
  <c r="F30" i="27"/>
  <c r="E30" i="27"/>
  <c r="D4" i="27"/>
  <c r="D5" i="27" s="1"/>
  <c r="C10" i="26"/>
  <c r="A10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Y21" i="25" s="1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D4" i="25" s="1"/>
  <c r="D5" i="25" s="1"/>
  <c r="G14" i="25"/>
  <c r="F14" i="25"/>
  <c r="E14" i="25"/>
  <c r="D14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W10" i="25"/>
  <c r="V10" i="25"/>
  <c r="U10" i="25"/>
  <c r="T10" i="25"/>
  <c r="T30" i="25" s="1"/>
  <c r="S10" i="25"/>
  <c r="R10" i="25"/>
  <c r="Q10" i="25"/>
  <c r="P10" i="25"/>
  <c r="P30" i="25" s="1"/>
  <c r="O10" i="25"/>
  <c r="N10" i="25"/>
  <c r="M10" i="25"/>
  <c r="L10" i="25"/>
  <c r="L30" i="25" s="1"/>
  <c r="K10" i="25"/>
  <c r="J10" i="25"/>
  <c r="I10" i="25"/>
  <c r="H10" i="25"/>
  <c r="H30" i="25" s="1"/>
  <c r="G10" i="25"/>
  <c r="F10" i="25"/>
  <c r="E10" i="25"/>
  <c r="D10" i="25"/>
  <c r="W30" i="25"/>
  <c r="V30" i="25"/>
  <c r="U30" i="25"/>
  <c r="S30" i="25"/>
  <c r="R30" i="25"/>
  <c r="Q30" i="25"/>
  <c r="O30" i="25"/>
  <c r="N30" i="25"/>
  <c r="M30" i="25"/>
  <c r="K30" i="25"/>
  <c r="J30" i="25"/>
  <c r="I30" i="25"/>
  <c r="G30" i="25"/>
  <c r="F30" i="25"/>
  <c r="E30" i="25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Y21" i="24" s="1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W10" i="24"/>
  <c r="V10" i="24"/>
  <c r="U10" i="24"/>
  <c r="T10" i="24"/>
  <c r="T30" i="24" s="1"/>
  <c r="S10" i="24"/>
  <c r="R10" i="24"/>
  <c r="Q10" i="24"/>
  <c r="P10" i="24"/>
  <c r="P30" i="24" s="1"/>
  <c r="O10" i="24"/>
  <c r="N10" i="24"/>
  <c r="M10" i="24"/>
  <c r="L10" i="24"/>
  <c r="L30" i="24" s="1"/>
  <c r="K10" i="24"/>
  <c r="J10" i="24"/>
  <c r="I10" i="24"/>
  <c r="H10" i="24"/>
  <c r="H30" i="24" s="1"/>
  <c r="G10" i="24"/>
  <c r="F10" i="24"/>
  <c r="E10" i="24"/>
  <c r="D10" i="24"/>
  <c r="D4" i="24" s="1"/>
  <c r="D5" i="24" s="1"/>
  <c r="W30" i="24"/>
  <c r="V30" i="24"/>
  <c r="U30" i="24"/>
  <c r="S30" i="24"/>
  <c r="R30" i="24"/>
  <c r="Q30" i="24"/>
  <c r="O30" i="24"/>
  <c r="N30" i="24"/>
  <c r="M30" i="24"/>
  <c r="K30" i="24"/>
  <c r="J30" i="24"/>
  <c r="I30" i="24"/>
  <c r="G30" i="24"/>
  <c r="F30" i="24"/>
  <c r="E30" i="24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Y21" i="22" s="1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W10" i="22"/>
  <c r="W30" i="22" s="1"/>
  <c r="V10" i="22"/>
  <c r="U10" i="22"/>
  <c r="T10" i="22"/>
  <c r="T30" i="22" s="1"/>
  <c r="S10" i="22"/>
  <c r="S30" i="22" s="1"/>
  <c r="R10" i="22"/>
  <c r="Q10" i="22"/>
  <c r="P10" i="22"/>
  <c r="P30" i="22" s="1"/>
  <c r="O10" i="22"/>
  <c r="O30" i="22" s="1"/>
  <c r="N10" i="22"/>
  <c r="M10" i="22"/>
  <c r="L10" i="22"/>
  <c r="L30" i="22" s="1"/>
  <c r="K10" i="22"/>
  <c r="K30" i="22" s="1"/>
  <c r="J10" i="22"/>
  <c r="I10" i="22"/>
  <c r="H10" i="22"/>
  <c r="H30" i="22" s="1"/>
  <c r="G10" i="22"/>
  <c r="G30" i="22" s="1"/>
  <c r="F10" i="22"/>
  <c r="E10" i="22"/>
  <c r="D10" i="22"/>
  <c r="D4" i="22" s="1"/>
  <c r="D5" i="22" s="1"/>
  <c r="V30" i="22"/>
  <c r="U30" i="22"/>
  <c r="R30" i="22"/>
  <c r="Q30" i="22"/>
  <c r="N30" i="22"/>
  <c r="M30" i="22"/>
  <c r="J30" i="22"/>
  <c r="I30" i="22"/>
  <c r="F30" i="22"/>
  <c r="E30" i="22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Y21" i="21" s="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K30" i="21" s="1"/>
  <c r="J11" i="21"/>
  <c r="I11" i="21"/>
  <c r="H11" i="21"/>
  <c r="G11" i="21"/>
  <c r="F11" i="21"/>
  <c r="E11" i="21"/>
  <c r="D11" i="21"/>
  <c r="W10" i="21"/>
  <c r="V10" i="21"/>
  <c r="V30" i="21" s="1"/>
  <c r="U10" i="21"/>
  <c r="T10" i="21"/>
  <c r="T30" i="21" s="1"/>
  <c r="S10" i="21"/>
  <c r="R10" i="21"/>
  <c r="Q10" i="21"/>
  <c r="P10" i="21"/>
  <c r="P30" i="21" s="1"/>
  <c r="O10" i="21"/>
  <c r="N10" i="21"/>
  <c r="N30" i="21" s="1"/>
  <c r="M10" i="21"/>
  <c r="L10" i="21"/>
  <c r="L30" i="21" s="1"/>
  <c r="K10" i="21"/>
  <c r="J10" i="21"/>
  <c r="I10" i="21"/>
  <c r="H10" i="21"/>
  <c r="H30" i="21" s="1"/>
  <c r="G10" i="21"/>
  <c r="F10" i="21"/>
  <c r="F30" i="21" s="1"/>
  <c r="E10" i="21"/>
  <c r="D10" i="21"/>
  <c r="D4" i="21" s="1"/>
  <c r="D5" i="21" s="1"/>
  <c r="W30" i="21"/>
  <c r="U30" i="21"/>
  <c r="S30" i="21"/>
  <c r="R30" i="21"/>
  <c r="Q30" i="21"/>
  <c r="O30" i="21"/>
  <c r="M30" i="21"/>
  <c r="J30" i="21"/>
  <c r="I30" i="21"/>
  <c r="G30" i="21"/>
  <c r="E30" i="21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Y21" i="19" s="1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W10" i="19"/>
  <c r="W30" i="19" s="1"/>
  <c r="V10" i="19"/>
  <c r="U10" i="19"/>
  <c r="T10" i="19"/>
  <c r="T30" i="19" s="1"/>
  <c r="S10" i="19"/>
  <c r="S30" i="19" s="1"/>
  <c r="R10" i="19"/>
  <c r="Q10" i="19"/>
  <c r="P10" i="19"/>
  <c r="P30" i="19" s="1"/>
  <c r="O10" i="19"/>
  <c r="O30" i="19" s="1"/>
  <c r="N10" i="19"/>
  <c r="M10" i="19"/>
  <c r="L10" i="19"/>
  <c r="L30" i="19" s="1"/>
  <c r="K10" i="19"/>
  <c r="K30" i="19" s="1"/>
  <c r="J10" i="19"/>
  <c r="I10" i="19"/>
  <c r="H10" i="19"/>
  <c r="H30" i="19" s="1"/>
  <c r="G10" i="19"/>
  <c r="G30" i="19" s="1"/>
  <c r="F10" i="19"/>
  <c r="E10" i="19"/>
  <c r="D10" i="19"/>
  <c r="D4" i="19" s="1"/>
  <c r="D5" i="19" s="1"/>
  <c r="V30" i="19"/>
  <c r="U30" i="19"/>
  <c r="R30" i="19"/>
  <c r="Q30" i="19"/>
  <c r="N30" i="19"/>
  <c r="M30" i="19"/>
  <c r="J30" i="19"/>
  <c r="I30" i="19"/>
  <c r="F30" i="19"/>
  <c r="E30" i="19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Y21" i="18" s="1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D4" i="18" s="1"/>
  <c r="D5" i="18" s="1"/>
  <c r="G14" i="18"/>
  <c r="F14" i="18"/>
  <c r="E14" i="18"/>
  <c r="D14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W10" i="18"/>
  <c r="W30" i="18" s="1"/>
  <c r="V10" i="18"/>
  <c r="U10" i="18"/>
  <c r="T10" i="18"/>
  <c r="T30" i="18" s="1"/>
  <c r="S10" i="18"/>
  <c r="S30" i="18" s="1"/>
  <c r="R10" i="18"/>
  <c r="Q10" i="18"/>
  <c r="P10" i="18"/>
  <c r="P30" i="18" s="1"/>
  <c r="O10" i="18"/>
  <c r="O30" i="18" s="1"/>
  <c r="N10" i="18"/>
  <c r="M10" i="18"/>
  <c r="L10" i="18"/>
  <c r="L30" i="18" s="1"/>
  <c r="K10" i="18"/>
  <c r="K30" i="18" s="1"/>
  <c r="J10" i="18"/>
  <c r="I10" i="18"/>
  <c r="H10" i="18"/>
  <c r="H30" i="18" s="1"/>
  <c r="G10" i="18"/>
  <c r="G30" i="18" s="1"/>
  <c r="F10" i="18"/>
  <c r="E10" i="18"/>
  <c r="D10" i="18"/>
  <c r="V30" i="18"/>
  <c r="U30" i="18"/>
  <c r="R30" i="18"/>
  <c r="Q30" i="18"/>
  <c r="N30" i="18"/>
  <c r="M30" i="18"/>
  <c r="J30" i="18"/>
  <c r="I30" i="18"/>
  <c r="F30" i="18"/>
  <c r="E30" i="18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E30" i="17" s="1"/>
  <c r="D12" i="17"/>
  <c r="W11" i="17"/>
  <c r="V11" i="17"/>
  <c r="U11" i="17"/>
  <c r="U30" i="17" s="1"/>
  <c r="T11" i="17"/>
  <c r="T30" i="17" s="1"/>
  <c r="S11" i="17"/>
  <c r="R11" i="17"/>
  <c r="Q11" i="17"/>
  <c r="P11" i="17"/>
  <c r="P30" i="17" s="1"/>
  <c r="O11" i="17"/>
  <c r="N11" i="17"/>
  <c r="M11" i="17"/>
  <c r="M30" i="17" s="1"/>
  <c r="L11" i="17"/>
  <c r="L30" i="17" s="1"/>
  <c r="K11" i="17"/>
  <c r="J11" i="17"/>
  <c r="I11" i="17"/>
  <c r="H11" i="17"/>
  <c r="G11" i="17"/>
  <c r="F11" i="17"/>
  <c r="W10" i="17"/>
  <c r="W30" i="17" s="1"/>
  <c r="V10" i="17"/>
  <c r="U10" i="17"/>
  <c r="T10" i="17"/>
  <c r="S10" i="17"/>
  <c r="S30" i="17" s="1"/>
  <c r="R10" i="17"/>
  <c r="R30" i="17" s="1"/>
  <c r="Q10" i="17"/>
  <c r="P10" i="17"/>
  <c r="O10" i="17"/>
  <c r="N10" i="17"/>
  <c r="M10" i="17"/>
  <c r="L10" i="17"/>
  <c r="K10" i="17"/>
  <c r="J10" i="17"/>
  <c r="J30" i="17" s="1"/>
  <c r="I10" i="17"/>
  <c r="H10" i="17"/>
  <c r="G10" i="17"/>
  <c r="G30" i="17" s="1"/>
  <c r="F10" i="17"/>
  <c r="E11" i="17"/>
  <c r="D11" i="17"/>
  <c r="E10" i="17"/>
  <c r="Y21" i="17"/>
  <c r="H30" i="17"/>
  <c r="O30" i="17"/>
  <c r="K30" i="17"/>
  <c r="D10" i="17"/>
  <c r="V30" i="17"/>
  <c r="Q30" i="17"/>
  <c r="N30" i="17"/>
  <c r="I30" i="17"/>
  <c r="F30" i="17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Y21" i="16" s="1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W10" i="16"/>
  <c r="V10" i="16"/>
  <c r="V30" i="16" s="1"/>
  <c r="U10" i="16"/>
  <c r="U30" i="16" s="1"/>
  <c r="T10" i="16"/>
  <c r="T30" i="16" s="1"/>
  <c r="S10" i="16"/>
  <c r="S30" i="16" s="1"/>
  <c r="R10" i="16"/>
  <c r="R30" i="16" s="1"/>
  <c r="Q10" i="16"/>
  <c r="Q30" i="16" s="1"/>
  <c r="P10" i="16"/>
  <c r="P30" i="16" s="1"/>
  <c r="O10" i="16"/>
  <c r="N10" i="16"/>
  <c r="N30" i="16" s="1"/>
  <c r="M10" i="16"/>
  <c r="M30" i="16" s="1"/>
  <c r="L10" i="16"/>
  <c r="L30" i="16" s="1"/>
  <c r="K10" i="16"/>
  <c r="J10" i="16"/>
  <c r="J30" i="16" s="1"/>
  <c r="I10" i="16"/>
  <c r="I30" i="16" s="1"/>
  <c r="H10" i="16"/>
  <c r="H30" i="16" s="1"/>
  <c r="G10" i="16"/>
  <c r="F10" i="16"/>
  <c r="F30" i="16" s="1"/>
  <c r="E10" i="16"/>
  <c r="E30" i="16" s="1"/>
  <c r="D10" i="16"/>
  <c r="D30" i="16" s="1"/>
  <c r="W30" i="16"/>
  <c r="O30" i="16"/>
  <c r="K30" i="16"/>
  <c r="G30" i="16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B11" i="14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D30" i="35" l="1"/>
  <c r="D30" i="33"/>
  <c r="D30" i="31"/>
  <c r="D30" i="29"/>
  <c r="D30" i="27"/>
  <c r="D30" i="25"/>
  <c r="D30" i="24"/>
  <c r="D30" i="22"/>
  <c r="D30" i="21"/>
  <c r="D30" i="19"/>
  <c r="D30" i="18"/>
  <c r="D30" i="17"/>
  <c r="D4" i="17"/>
  <c r="D5" i="17" s="1"/>
  <c r="L30" i="14"/>
  <c r="W30" i="14"/>
  <c r="S30" i="14"/>
  <c r="O30" i="14"/>
  <c r="K30" i="14"/>
  <c r="G30" i="14"/>
  <c r="T30" i="14"/>
  <c r="H30" i="14"/>
  <c r="V30" i="14"/>
  <c r="R30" i="14"/>
  <c r="N30" i="14"/>
  <c r="J30" i="14"/>
  <c r="F30" i="14"/>
  <c r="P30" i="14"/>
  <c r="D30" i="14"/>
  <c r="U30" i="14"/>
  <c r="Q30" i="14"/>
  <c r="M30" i="14"/>
  <c r="I30" i="14"/>
  <c r="E30" i="14"/>
  <c r="D4" i="16"/>
  <c r="D5" i="16" s="1"/>
  <c r="Y21" i="14"/>
  <c r="D4" i="14"/>
  <c r="M10" i="1"/>
  <c r="M20" i="1"/>
  <c r="M9" i="1" s="1"/>
  <c r="F10" i="1"/>
  <c r="G9" i="1"/>
  <c r="F13" i="1"/>
  <c r="O22" i="1"/>
  <c r="A22" i="1" s="1"/>
  <c r="A31" i="1"/>
  <c r="A30" i="1"/>
  <c r="A29" i="1"/>
  <c r="A28" i="1"/>
  <c r="A27" i="1"/>
  <c r="A26" i="1"/>
  <c r="A25" i="1"/>
  <c r="A24" i="1"/>
  <c r="A23" i="1"/>
  <c r="A21" i="1"/>
  <c r="A19" i="1"/>
  <c r="A18" i="1"/>
  <c r="A17" i="1"/>
  <c r="A16" i="1"/>
  <c r="A15" i="1"/>
  <c r="A14" i="1"/>
  <c r="A13" i="1"/>
  <c r="A12" i="1"/>
  <c r="A11" i="1"/>
  <c r="A10" i="11"/>
  <c r="V9" i="1"/>
  <c r="U9" i="1"/>
  <c r="T9" i="1"/>
  <c r="S9" i="1"/>
  <c r="R9" i="1"/>
  <c r="Q9" i="1"/>
  <c r="P9" i="1"/>
  <c r="N9" i="1"/>
  <c r="L9" i="1"/>
  <c r="K9" i="1"/>
  <c r="J9" i="1"/>
  <c r="I9" i="1"/>
  <c r="H9" i="1"/>
  <c r="F9" i="1"/>
  <c r="E9" i="1"/>
  <c r="D9" i="1"/>
  <c r="C9" i="1"/>
  <c r="A20" i="1" l="1"/>
  <c r="I12" i="13"/>
  <c r="I11" i="13"/>
  <c r="I10" i="13"/>
  <c r="I9" i="13"/>
  <c r="I8" i="13"/>
  <c r="I7" i="13"/>
  <c r="I5" i="13"/>
  <c r="I4" i="13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F10" i="12"/>
  <c r="F9" i="12" s="1"/>
  <c r="A31" i="12"/>
  <c r="C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D9" i="12"/>
  <c r="D4" i="11" l="1"/>
  <c r="D5" i="11" s="1"/>
  <c r="D5" i="9"/>
  <c r="D4" i="9"/>
  <c r="D4" i="8"/>
  <c r="D5" i="8" s="1"/>
  <c r="D4" i="7"/>
  <c r="D5" i="7" s="1"/>
  <c r="D4" i="6"/>
  <c r="D4" i="5"/>
  <c r="D5" i="5" s="1"/>
  <c r="D4" i="4"/>
  <c r="D5" i="4" s="1"/>
  <c r="D4" i="3"/>
  <c r="D5" i="3" s="1"/>
  <c r="D4" i="1"/>
  <c r="O10" i="1"/>
  <c r="Y22" i="1"/>
  <c r="P10" i="1"/>
  <c r="D5" i="6"/>
  <c r="A10" i="1" l="1"/>
  <c r="O9" i="1"/>
  <c r="A30" i="12"/>
  <c r="D5" i="1"/>
  <c r="I6" i="13" s="1"/>
  <c r="A29" i="12" l="1"/>
  <c r="A28" i="12" l="1"/>
  <c r="A27" i="12" l="1"/>
  <c r="A26" i="12" l="1"/>
  <c r="A25" i="12" l="1"/>
  <c r="A24" i="12" l="1"/>
  <c r="A23" i="12" l="1"/>
  <c r="A22" i="12" l="1"/>
  <c r="A21" i="12" l="1"/>
  <c r="A20" i="12" l="1"/>
  <c r="A19" i="12" l="1"/>
  <c r="A18" i="12" l="1"/>
  <c r="A17" i="12" l="1"/>
  <c r="A16" i="12" l="1"/>
  <c r="A15" i="12" l="1"/>
  <c r="A14" i="12" l="1"/>
  <c r="A13" i="12" l="1"/>
  <c r="A12" i="12" l="1"/>
  <c r="D4" i="12"/>
  <c r="D5" i="12" s="1"/>
  <c r="E10" i="12" l="1"/>
  <c r="A10" i="12" s="1"/>
  <c r="A11" i="12"/>
  <c r="E9" i="12" l="1"/>
  <c r="F9" i="38"/>
  <c r="D4" i="38"/>
  <c r="D5" i="38" s="1"/>
  <c r="A13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F13" authorId="0" shapeId="0" xr:uid="{AAF00208-0BD2-432E-8D77-DCE805A66F91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E16" authorId="0" shapeId="0" xr:uid="{1AD8E9EC-0DB1-498B-92AC-1B03803CBDD0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M16" authorId="0" shapeId="0" xr:uid="{23494864-61B5-49B2-A8AC-D00D34AD9FDA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F17" authorId="0" shapeId="0" xr:uid="{98AC7151-B17C-47C3-A1FD-B8EFBA310191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M17" authorId="0" shapeId="0" xr:uid="{6AF81E2F-F95C-44D2-BB51-72940A0E12F5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G18" authorId="0" shapeId="0" xr:uid="{57D0FC0D-13A9-43A5-B03E-E8D6E0A215DC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K18" authorId="0" shapeId="0" xr:uid="{BF972291-7A06-4D11-882E-61FB1ACA6B99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M18" authorId="0" shapeId="0" xr:uid="{1E388ECF-0FCB-4897-A30A-CDD82BB9AF8F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E20" authorId="0" shapeId="0" xr:uid="{3CDC110E-78C7-4B18-B224-8B18F8E3A92B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F20" authorId="0" shapeId="0" xr:uid="{5025F180-E922-45C8-906F-DF3BFD2827A6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G20" authorId="0" shapeId="0" xr:uid="{EC8D2407-C83A-46DC-A940-64B78D26B59F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M20" authorId="0" shapeId="0" xr:uid="{32D208C0-B882-4112-9D82-EE55A5BBB38B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G22" authorId="0" shapeId="0" xr:uid="{33EFC0BD-8100-4ACB-BE6A-7E72A945EC6F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E24" authorId="0" shapeId="0" xr:uid="{6B833F78-9453-49B8-8F64-5734DD7AB6A8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F24" authorId="0" shapeId="0" xr:uid="{AE437B8F-B9ED-4CA6-86D5-68C85983CB8A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K24" authorId="0" shapeId="0" xr:uid="{A6EC07AA-09AA-43CE-A771-74CA7F7D0B5E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xlsx-populate</author>
  </authors>
  <commentList>
    <comment ref="F10" authorId="0" shapeId="0" xr:uid="{E33F161C-1956-48FE-920D-CD2DD1A5702B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  <comment ref="C13" authorId="0" shapeId="0" xr:uid="{54C41204-C230-485D-A875-E174500794DA}">
      <text>
        <r>
          <rPr>
            <sz val="11"/>
            <color theme="1"/>
            <rFont val="Calibri"/>
            <family val="2"/>
            <scheme val="minor"/>
          </rPr>
          <t>Observation status: Estimated value</t>
        </r>
      </text>
    </comment>
  </commentList>
</comments>
</file>

<file path=xl/sharedStrings.xml><?xml version="1.0" encoding="utf-8"?>
<sst xmlns="http://schemas.openxmlformats.org/spreadsheetml/2006/main" count="1614" uniqueCount="150">
  <si>
    <t>TRE Ressources aux prix de base et aux prix d'acquisition</t>
  </si>
  <si>
    <t>Zone de référence: Allemagne</t>
  </si>
  <si>
    <t>Transaction: Production</t>
  </si>
  <si>
    <t>Evaluation: Prix de base</t>
  </si>
  <si>
    <t>Période temporelle: 2019</t>
  </si>
  <si>
    <t>Unité de mesure combinée: Millions, Euro, Prix courants</t>
  </si>
  <si>
    <t>Activité économique</t>
  </si>
  <si>
    <t>Total - ensemble des activités</t>
  </si>
  <si>
    <t>· 
Agriculture, sylviculture et pêche</t>
  </si>
  <si>
    <t>· 
Activités extractives</t>
  </si>
  <si>
    <t>· 
Activités de fabrication</t>
  </si>
  <si>
    <t>· 
Production et distribution d’électricité, de gaz, de vapeur et climatisation</t>
  </si>
  <si>
    <t>· 
Distribution d’eau; réseau d’assainissement; gestion des déchets et activités de remise en état</t>
  </si>
  <si>
    <t>· 
Construction</t>
  </si>
  <si>
    <t>· 
Commerce de gros et de détail, réparations de véhicules automobiles et de motocycles</t>
  </si>
  <si>
    <t>· 
Transport et entreposage</t>
  </si>
  <si>
    <t>· 
Activités d’hébergement et de restauration</t>
  </si>
  <si>
    <t>· 
Information et communication</t>
  </si>
  <si>
    <t>· 
Activités financières et d’assurances</t>
  </si>
  <si>
    <t>· 
Activités professionnelles, scientifiques et techniques</t>
  </si>
  <si>
    <t>· 
Activités de services administratifs et d’appui</t>
  </si>
  <si>
    <t>· 
Administration publique et défense; sécurité sociale obligatoire</t>
  </si>
  <si>
    <t>· 
Éducation</t>
  </si>
  <si>
    <t>· 
Santé et et activités d’action sociale</t>
  </si>
  <si>
    <t>· 
Arts, spectacles et loisirs</t>
  </si>
  <si>
    <t>· 
Autres activités de services</t>
  </si>
  <si>
    <t>· 
Activités des ménages privés employant du personnel domestique; activités non différenciées de production de biens et de services des ménages privés pour usage propre</t>
  </si>
  <si>
    <t>· 
Activités des organisations et organismes extra-territoriaux</t>
  </si>
  <si>
    <t>Produit</t>
  </si>
  <si>
    <t/>
  </si>
  <si>
    <t>Total</t>
  </si>
  <si>
    <t>·  Produits de l’agriculture, de la sylviculture et de la pêche</t>
  </si>
  <si>
    <t>·  Produits des industries extractives</t>
  </si>
  <si>
    <t>·  Produits manufacturés</t>
  </si>
  <si>
    <t>·  Électricité, gaz, vapeur et air conditionné</t>
  </si>
  <si>
    <t>·  Production et distribution d’eau; assainissement, gestion des déchets et dépollution</t>
  </si>
  <si>
    <t>·  Constructions et travaux de construction</t>
  </si>
  <si>
    <t>·  Commerce; réparation d’automobiles et de motocycles</t>
  </si>
  <si>
    <t>·  Services de transport et d’entreposage</t>
  </si>
  <si>
    <t>·  Services d’hébergement et de restauration</t>
  </si>
  <si>
    <t>·  Services d’information et de communication</t>
  </si>
  <si>
    <t>·  Services financiers et assurances</t>
  </si>
  <si>
    <t>·  Services immobiliers</t>
  </si>
  <si>
    <t>·  Services professionnels, scientifiques et techniques</t>
  </si>
  <si>
    <t>·  Services administratifs et d’assistance</t>
  </si>
  <si>
    <t>·  Services d’administration publique et de défense; services de sécurité sociale obligatoire</t>
  </si>
  <si>
    <t>·  Services de l’enseignement</t>
  </si>
  <si>
    <t>·  Services de santé humaine et d’action sociale</t>
  </si>
  <si>
    <t>·  Services artistiques et du spectacle et services récréatifs</t>
  </si>
  <si>
    <t>·  Autres services</t>
  </si>
  <si>
    <t>·  Services des ménages en tant qu’employeurs; biens et services divers produits par les ménages pour leur usage propre</t>
  </si>
  <si>
    <t>·  Services extra-territoriaux</t>
  </si>
  <si>
    <t xml:space="preserve">© Conditions d'utilisation </t>
  </si>
  <si>
    <t>Zone de référence: Belgique</t>
  </si>
  <si>
    <t>· 
Activités immobilières</t>
  </si>
  <si>
    <t>Zone de référence: Canada</t>
  </si>
  <si>
    <t>Unité de mesure combinée: Millions, Dollar canadien, Prix courants</t>
  </si>
  <si>
    <t>Zone de référence: Danemark</t>
  </si>
  <si>
    <t>Unité de mesure combinée: Millions, Couronne danoise, Prix courants</t>
  </si>
  <si>
    <t>Zone de référence: Espagne</t>
  </si>
  <si>
    <t>Zone de référence: États-Unis</t>
  </si>
  <si>
    <t>Unité de mesure combinée: Millions, Prix courants</t>
  </si>
  <si>
    <t>·  Non spécifié</t>
  </si>
  <si>
    <t>Zone de référence: France</t>
  </si>
  <si>
    <t>Zone de référence: Italie</t>
  </si>
  <si>
    <t>activités secondaires ventes réqsiuelles en farnce</t>
  </si>
  <si>
    <t>Zone de référence: Pays-Bas</t>
  </si>
  <si>
    <t>Zone de référence: Royaume-Uni</t>
  </si>
  <si>
    <t>Unité de mesure combinée: Millions, Livre sterling, Prix courants</t>
  </si>
  <si>
    <t>OK Danemark transfert du vin</t>
  </si>
  <si>
    <t>activités iùmobilières</t>
  </si>
  <si>
    <t>Pays</t>
  </si>
  <si>
    <t>entreprise  (unité institutionnelle)</t>
  </si>
  <si>
    <t>unité légale</t>
  </si>
  <si>
    <t>UAE</t>
  </si>
  <si>
    <t>établissement (UAEL)</t>
  </si>
  <si>
    <t>UPH</t>
  </si>
  <si>
    <t>Belgique</t>
  </si>
  <si>
    <t>Pays-Bas</t>
  </si>
  <si>
    <t>Allemagne</t>
  </si>
  <si>
    <t>Espagne</t>
  </si>
  <si>
    <t>Royaume-Uni</t>
  </si>
  <si>
    <t>2 ?</t>
  </si>
  <si>
    <t>Italie</t>
  </si>
  <si>
    <t>Danemark</t>
  </si>
  <si>
    <t>États-Unis </t>
  </si>
  <si>
    <t>Canada</t>
  </si>
  <si>
    <t>France</t>
  </si>
  <si>
    <t>production de produits manufacturés par l'agriculture élevé rappelle transferts du vin France</t>
  </si>
  <si>
    <t xml:space="preserve">conclusion </t>
  </si>
  <si>
    <t>traiter le transfert d"e vin en activité secondaire ddu secteur agriculture</t>
  </si>
  <si>
    <t>conclusion: traitrer les VR en activité secondaire des secteurs d'activités</t>
  </si>
  <si>
    <t>ici c'est un vente résiduelle</t>
  </si>
  <si>
    <t>MANQUE TOUTE LA MATRICE PSB DES SNFEI</t>
  </si>
  <si>
    <t>Source</t>
  </si>
  <si>
    <t>mail Bureau fédéral</t>
  </si>
  <si>
    <t>mail Eurostat</t>
  </si>
  <si>
    <t>mail ONS</t>
  </si>
  <si>
    <t>Inventaire RNB</t>
  </si>
  <si>
    <t>mail BEA</t>
  </si>
  <si>
    <t>statistics Canada</t>
  </si>
  <si>
    <t>?</t>
  </si>
  <si>
    <t>part de la diagonale dans le total 2019</t>
  </si>
  <si>
    <t>calcul du PIB en terme d'approche</t>
  </si>
  <si>
    <t>Demande- production</t>
  </si>
  <si>
    <t>Production-demande</t>
  </si>
  <si>
    <t>Revenu</t>
  </si>
  <si>
    <t>3 approches</t>
  </si>
  <si>
    <t>Demande</t>
  </si>
  <si>
    <t>Demande-prodution</t>
  </si>
  <si>
    <t>Suède</t>
  </si>
  <si>
    <t>vérif</t>
  </si>
  <si>
    <t>Produit total</t>
  </si>
  <si>
    <t xml:space="preserve">·  Production et distribution d’eau; assainissement, gestion  déchets </t>
  </si>
  <si>
    <t>·  Services des ménages en tant qu’employeurs</t>
  </si>
  <si>
    <t>·  Services d’administration publique et de défense;</t>
  </si>
  <si>
    <t xml:space="preserve">·  Production et distribution d’eau; assainissement, déchets </t>
  </si>
  <si>
    <t>Produits</t>
  </si>
  <si>
    <t>Zone de référence: Etats Unis</t>
  </si>
  <si>
    <t>Zone de référence: PaysBas</t>
  </si>
  <si>
    <t>Zone de référence: RU</t>
  </si>
  <si>
    <t xml:space="preserve">Zone de référence: </t>
  </si>
  <si>
    <t>Source OCDE</t>
  </si>
  <si>
    <t>États-Unis</t>
  </si>
  <si>
    <t>Royaume Uni</t>
  </si>
  <si>
    <t>Zone de référence: Australie</t>
  </si>
  <si>
    <t>Unité de mesure combinée: Millions, Australian dollar, Current prices</t>
  </si>
  <si>
    <t>Australie</t>
  </si>
  <si>
    <t>Zone de référence: Autriche</t>
  </si>
  <si>
    <t>Autriche</t>
  </si>
  <si>
    <t>Zone de référence:Corée</t>
  </si>
  <si>
    <t>Zone de référence: Corée</t>
  </si>
  <si>
    <t>Corée</t>
  </si>
  <si>
    <t>Zone de référence:Suède</t>
  </si>
  <si>
    <t>Unité de mesure combinée: Millions, Millions, Prix courants</t>
  </si>
  <si>
    <t>Unité de mesure combinée: Millions, Dollar néo-zélandais, Prix courants</t>
  </si>
  <si>
    <t>Nouvelle Zélande</t>
  </si>
  <si>
    <t>Unité de mesure combinée: Millions, dollars australiens, Prix courants</t>
  </si>
  <si>
    <t>Unité de mesure combinée: Millions, Won, Current prices</t>
  </si>
  <si>
    <t>Unité de mesure combinée:Millions, Won, Current prices</t>
  </si>
  <si>
    <t>Zone de référence: Norvege</t>
  </si>
  <si>
    <t>Unité de mesure combinée: Millions, Norwegian krone, Current prices</t>
  </si>
  <si>
    <t>Zone de référence: Suede</t>
  </si>
  <si>
    <t>(1) L'ordre des unités statistiques indique l'ordre du plus grand au plus petit mais pas vraiement l'ordre d'élaboration des TRE. Aux Pays-Bas il semble que l'UAE soit l'unité de base des TRE</t>
  </si>
  <si>
    <t>Zone de référence: New Zeland</t>
  </si>
  <si>
    <t>Zone de référence:New Zeland</t>
  </si>
  <si>
    <t>entreprise  (unité institutionnelle) (1)</t>
  </si>
  <si>
    <t xml:space="preserve">part de la diagonale dans le total 2019 </t>
  </si>
  <si>
    <t>calcul du PIB en terme d'approche (2)</t>
  </si>
  <si>
    <t>(2) L'ordre production-demande indique que le PIB arbitré est plus proche de l'approche production ou demande. Par exemple production-demande aux Pays-Bas indique un PIB plus proche de l'approche production qui est aussi l'appoche revenu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</si>
</sst>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E\ \ \ #,##0.00;\E\ \ \ \-#,##0.00"/>
  </numFmts>
  <fonts count="495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u/>
      <sz val="11"/>
      <color rgb="FF0563C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0549AB"/>
      </patternFill>
    </fill>
    <fill>
      <patternFill patternType="solid">
        <fgColor rgb="FFE2F2FB"/>
      </patternFill>
    </fill>
    <fill>
      <patternFill patternType="solid">
        <fgColor rgb="FFF1F1F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86" fillId="0" borderId="0" applyFont="0" applyFill="0" applyBorder="0" applyAlignment="0" applyProtection="0"/>
  </cellStyleXfs>
  <cellXfs count="686">
    <xf numFmtId="0" fontId="0" fillId="0" borderId="0" xfId="0"/>
    <xf numFmtId="0" fontId="1" fillId="2" borderId="1" xfId="0" applyFont="1" applyFill="1" applyBorder="1" applyAlignment="1" applyProtection="1">
      <alignment horizontal="left" readingOrder="1"/>
    </xf>
    <xf numFmtId="0" fontId="2" fillId="3" borderId="2" xfId="0" applyFont="1" applyFill="1" applyBorder="1" applyAlignment="1" applyProtection="1">
      <alignment horizontal="left" readingOrder="1"/>
    </xf>
    <xf numFmtId="0" fontId="3" fillId="4" borderId="3" xfId="0" applyFont="1" applyFill="1" applyBorder="1" applyAlignment="1" applyProtection="1">
      <alignment horizontal="left" readingOrder="1"/>
    </xf>
    <xf numFmtId="0" fontId="4" fillId="5" borderId="4" xfId="0" applyFont="1" applyFill="1" applyBorder="1" applyAlignment="1" applyProtection="1">
      <alignment horizontal="left" readingOrder="1"/>
    </xf>
    <xf numFmtId="0" fontId="5" fillId="6" borderId="5" xfId="0" applyFont="1" applyFill="1" applyBorder="1" applyAlignment="1" applyProtection="1">
      <alignment horizontal="left" readingOrder="1"/>
    </xf>
    <xf numFmtId="0" fontId="6" fillId="7" borderId="6" xfId="0" applyFont="1" applyFill="1" applyBorder="1" applyAlignment="1" applyProtection="1">
      <alignment horizontal="left" readingOrder="1"/>
    </xf>
    <xf numFmtId="0" fontId="471" fillId="11" borderId="516" xfId="0" applyFont="1" applyFill="1" applyBorder="1" applyAlignment="1" applyProtection="1">
      <alignment readingOrder="1"/>
    </xf>
    <xf numFmtId="0" fontId="472" fillId="12" borderId="517" xfId="0" applyFont="1" applyFill="1" applyBorder="1" applyProtection="1"/>
    <xf numFmtId="0" fontId="474" fillId="13" borderId="518" xfId="0" applyFont="1" applyFill="1" applyBorder="1" applyAlignment="1" applyProtection="1">
      <alignment horizontal="left" readingOrder="1"/>
    </xf>
    <xf numFmtId="0" fontId="475" fillId="13" borderId="518" xfId="0" applyFont="1" applyFill="1" applyBorder="1" applyAlignment="1" applyProtection="1">
      <alignment horizontal="left" readingOrder="1"/>
    </xf>
    <xf numFmtId="0" fontId="476" fillId="8" borderId="515" xfId="0" applyFont="1" applyFill="1" applyBorder="1" applyAlignment="1" applyProtection="1">
      <alignment horizontal="left" vertical="top" wrapText="1" readingOrder="1"/>
    </xf>
    <xf numFmtId="0" fontId="473" fillId="8" borderId="515" xfId="0" applyFont="1" applyFill="1" applyBorder="1" applyAlignment="1" applyProtection="1">
      <alignment horizontal="center" vertical="top" wrapText="1" readingOrder="1"/>
    </xf>
    <xf numFmtId="0" fontId="477" fillId="9" borderId="515" xfId="0" applyFont="1" applyFill="1" applyBorder="1" applyAlignment="1" applyProtection="1">
      <alignment horizontal="left" vertical="top" wrapText="1" readingOrder="1"/>
    </xf>
    <xf numFmtId="0" fontId="475" fillId="10" borderId="515" xfId="0" applyFont="1" applyFill="1" applyBorder="1" applyAlignment="1" applyProtection="1">
      <alignment horizontal="left" vertical="top" wrapText="1" readingOrder="1"/>
    </xf>
    <xf numFmtId="0" fontId="478" fillId="9" borderId="515" xfId="0" applyFont="1" applyFill="1" applyBorder="1" applyAlignment="1" applyProtection="1">
      <alignment horizontal="left" vertical="top" wrapText="1" readingOrder="1"/>
    </xf>
    <xf numFmtId="3" fontId="475" fillId="13" borderId="515" xfId="0" applyNumberFormat="1" applyFont="1" applyFill="1" applyBorder="1" applyAlignment="1" applyProtection="1">
      <alignment horizontal="right" wrapText="1" readingOrder="1"/>
    </xf>
    <xf numFmtId="0" fontId="479" fillId="13" borderId="518" xfId="0" applyFont="1" applyFill="1" applyBorder="1" applyAlignment="1" applyProtection="1">
      <alignment readingOrder="1"/>
    </xf>
    <xf numFmtId="0" fontId="479" fillId="13" borderId="518" xfId="0" applyFont="1" applyFill="1" applyBorder="1" applyProtection="1"/>
    <xf numFmtId="3" fontId="475" fillId="14" borderId="515" xfId="0" applyNumberFormat="1" applyFont="1" applyFill="1" applyBorder="1" applyAlignment="1" applyProtection="1">
      <alignment horizontal="right" wrapText="1" readingOrder="1"/>
    </xf>
    <xf numFmtId="0" fontId="475" fillId="13" borderId="515" xfId="0" applyFont="1" applyFill="1" applyBorder="1" applyAlignment="1" applyProtection="1">
      <alignment horizontal="right" wrapText="1" readingOrder="1"/>
    </xf>
    <xf numFmtId="3" fontId="480" fillId="14" borderId="515" xfId="0" applyNumberFormat="1" applyFont="1" applyFill="1" applyBorder="1" applyAlignment="1" applyProtection="1">
      <alignment horizontal="right" wrapText="1" readingOrder="1"/>
    </xf>
    <xf numFmtId="3" fontId="0" fillId="0" borderId="0" xfId="0" applyNumberFormat="1"/>
    <xf numFmtId="0" fontId="0" fillId="14" borderId="0" xfId="0" applyFill="1"/>
    <xf numFmtId="3" fontId="475" fillId="10" borderId="515" xfId="0" applyNumberFormat="1" applyFont="1" applyFill="1" applyBorder="1" applyAlignment="1" applyProtection="1">
      <alignment horizontal="left" vertical="top" wrapText="1" readingOrder="1"/>
    </xf>
    <xf numFmtId="3" fontId="475" fillId="15" borderId="515" xfId="0" applyNumberFormat="1" applyFont="1" applyFill="1" applyBorder="1" applyAlignment="1" applyProtection="1">
      <alignment horizontal="right" wrapText="1" readingOrder="1"/>
    </xf>
    <xf numFmtId="0" fontId="482" fillId="0" borderId="515" xfId="0" applyFont="1" applyBorder="1"/>
    <xf numFmtId="0" fontId="482" fillId="0" borderId="519" xfId="0" applyFont="1" applyBorder="1" applyAlignment="1">
      <alignment horizontal="center" wrapText="1"/>
    </xf>
    <xf numFmtId="0" fontId="482" fillId="0" borderId="520" xfId="0" applyFont="1" applyBorder="1" applyAlignment="1">
      <alignment horizontal="center"/>
    </xf>
    <xf numFmtId="0" fontId="482" fillId="0" borderId="520" xfId="0" applyFont="1" applyBorder="1" applyAlignment="1">
      <alignment horizontal="center" wrapText="1"/>
    </xf>
    <xf numFmtId="0" fontId="482" fillId="0" borderId="521" xfId="0" applyFont="1" applyBorder="1" applyAlignment="1">
      <alignment horizontal="center"/>
    </xf>
    <xf numFmtId="0" fontId="482" fillId="0" borderId="522" xfId="0" applyFont="1" applyBorder="1"/>
    <xf numFmtId="0" fontId="482" fillId="0" borderId="523" xfId="0" applyFont="1" applyBorder="1" applyAlignment="1">
      <alignment horizontal="center"/>
    </xf>
    <xf numFmtId="0" fontId="482" fillId="0" borderId="525" xfId="0" applyFont="1" applyBorder="1"/>
    <xf numFmtId="0" fontId="482" fillId="0" borderId="518" xfId="0" applyFont="1" applyBorder="1" applyAlignment="1">
      <alignment horizontal="center"/>
    </xf>
    <xf numFmtId="0" fontId="482" fillId="0" borderId="527" xfId="0" applyFont="1" applyBorder="1"/>
    <xf numFmtId="0" fontId="482" fillId="0" borderId="528" xfId="0" applyFont="1" applyBorder="1" applyAlignment="1">
      <alignment horizontal="center"/>
    </xf>
    <xf numFmtId="0" fontId="481" fillId="0" borderId="0" xfId="0" applyFont="1"/>
    <xf numFmtId="0" fontId="484" fillId="0" borderId="0" xfId="0" applyFont="1"/>
    <xf numFmtId="0" fontId="485" fillId="0" borderId="522" xfId="0" applyFont="1" applyBorder="1" applyAlignment="1">
      <alignment horizontal="center"/>
    </xf>
    <xf numFmtId="0" fontId="485" fillId="0" borderId="527" xfId="0" applyFont="1" applyBorder="1" applyAlignment="1">
      <alignment horizontal="center"/>
    </xf>
    <xf numFmtId="164" fontId="483" fillId="0" borderId="524" xfId="0" applyNumberFormat="1" applyFont="1" applyBorder="1" applyAlignment="1">
      <alignment horizontal="center"/>
    </xf>
    <xf numFmtId="164" fontId="483" fillId="0" borderId="526" xfId="0" applyNumberFormat="1" applyFont="1" applyBorder="1" applyAlignment="1">
      <alignment horizontal="center"/>
    </xf>
    <xf numFmtId="0" fontId="482" fillId="0" borderId="522" xfId="0" applyFont="1" applyBorder="1" applyAlignment="1">
      <alignment horizontal="center" vertical="top"/>
    </xf>
    <xf numFmtId="0" fontId="485" fillId="0" borderId="525" xfId="0" applyFont="1" applyBorder="1" applyAlignment="1">
      <alignment horizontal="center"/>
    </xf>
    <xf numFmtId="0" fontId="485" fillId="0" borderId="515" xfId="0" applyFont="1" applyBorder="1" applyAlignment="1">
      <alignment horizontal="center"/>
    </xf>
    <xf numFmtId="0" fontId="482" fillId="0" borderId="515" xfId="0" applyFont="1" applyBorder="1" applyAlignment="1">
      <alignment horizontal="center" vertical="top" wrapText="1"/>
    </xf>
    <xf numFmtId="0" fontId="0" fillId="0" borderId="525" xfId="0" applyBorder="1"/>
    <xf numFmtId="3" fontId="2" fillId="16" borderId="309" xfId="0" applyNumberFormat="1" applyFont="1" applyFill="1" applyBorder="1" applyAlignment="1" applyProtection="1">
      <alignment horizontal="right" wrapText="1" readingOrder="1"/>
    </xf>
    <xf numFmtId="0" fontId="7" fillId="17" borderId="29" xfId="0" applyFont="1" applyFill="1" applyBorder="1" applyAlignment="1" applyProtection="1">
      <alignment horizontal="left" vertical="top" wrapText="1" readingOrder="1"/>
    </xf>
    <xf numFmtId="3" fontId="475" fillId="17" borderId="515" xfId="0" applyNumberFormat="1" applyFont="1" applyFill="1" applyBorder="1" applyAlignment="1" applyProtection="1">
      <alignment horizontal="left" vertical="top" wrapText="1" readingOrder="1"/>
    </xf>
    <xf numFmtId="0" fontId="8" fillId="17" borderId="30" xfId="0" applyFont="1" applyFill="1" applyBorder="1" applyAlignment="1" applyProtection="1">
      <alignment horizontal="left" vertical="top" wrapText="1" readingOrder="1"/>
    </xf>
    <xf numFmtId="0" fontId="9" fillId="17" borderId="31" xfId="0" applyFont="1" applyFill="1" applyBorder="1" applyAlignment="1" applyProtection="1">
      <alignment horizontal="left" vertical="top" wrapText="1" readingOrder="1"/>
    </xf>
    <xf numFmtId="3" fontId="10" fillId="18" borderId="33" xfId="0" applyNumberFormat="1" applyFont="1" applyFill="1" applyBorder="1" applyAlignment="1" applyProtection="1">
      <alignment horizontal="right" wrapText="1" readingOrder="1"/>
    </xf>
    <xf numFmtId="3" fontId="11" fillId="18" borderId="34" xfId="0" applyNumberFormat="1" applyFont="1" applyFill="1" applyBorder="1" applyAlignment="1" applyProtection="1">
      <alignment horizontal="right" wrapText="1" readingOrder="1"/>
    </xf>
    <xf numFmtId="3" fontId="12" fillId="18" borderId="35" xfId="0" applyNumberFormat="1" applyFont="1" applyFill="1" applyBorder="1" applyAlignment="1" applyProtection="1">
      <alignment horizontal="right" wrapText="1" readingOrder="1"/>
    </xf>
    <xf numFmtId="3" fontId="13" fillId="16" borderId="36" xfId="0" applyNumberFormat="1" applyFont="1" applyFill="1" applyBorder="1" applyAlignment="1" applyProtection="1">
      <alignment horizontal="right" wrapText="1" readingOrder="1"/>
    </xf>
    <xf numFmtId="3" fontId="14" fillId="18" borderId="37" xfId="0" applyNumberFormat="1" applyFont="1" applyFill="1" applyBorder="1" applyAlignment="1" applyProtection="1">
      <alignment horizontal="right" wrapText="1" readingOrder="1"/>
    </xf>
    <xf numFmtId="3" fontId="15" fillId="18" borderId="38" xfId="0" applyNumberFormat="1" applyFont="1" applyFill="1" applyBorder="1" applyAlignment="1" applyProtection="1">
      <alignment horizontal="right" wrapText="1" readingOrder="1"/>
    </xf>
    <xf numFmtId="3" fontId="16" fillId="18" borderId="39" xfId="0" applyNumberFormat="1" applyFont="1" applyFill="1" applyBorder="1" applyAlignment="1" applyProtection="1">
      <alignment horizontal="right" wrapText="1" readingOrder="1"/>
    </xf>
    <xf numFmtId="3" fontId="17" fillId="18" borderId="40" xfId="0" applyNumberFormat="1" applyFont="1" applyFill="1" applyBorder="1" applyAlignment="1" applyProtection="1">
      <alignment horizontal="right" wrapText="1" readingOrder="1"/>
    </xf>
    <xf numFmtId="3" fontId="18" fillId="18" borderId="41" xfId="0" applyNumberFormat="1" applyFont="1" applyFill="1" applyBorder="1" applyAlignment="1" applyProtection="1">
      <alignment horizontal="right" wrapText="1" readingOrder="1"/>
    </xf>
    <xf numFmtId="3" fontId="19" fillId="18" borderId="42" xfId="0" applyNumberFormat="1" applyFont="1" applyFill="1" applyBorder="1" applyAlignment="1" applyProtection="1">
      <alignment horizontal="right" wrapText="1" readingOrder="1"/>
    </xf>
    <xf numFmtId="3" fontId="20" fillId="16" borderId="43" xfId="0" applyNumberFormat="1" applyFont="1" applyFill="1" applyBorder="1" applyAlignment="1" applyProtection="1">
      <alignment horizontal="right" wrapText="1" readingOrder="1"/>
    </xf>
    <xf numFmtId="3" fontId="21" fillId="18" borderId="44" xfId="0" applyNumberFormat="1" applyFont="1" applyFill="1" applyBorder="1" applyAlignment="1" applyProtection="1">
      <alignment horizontal="right" wrapText="1" readingOrder="1"/>
    </xf>
    <xf numFmtId="3" fontId="21" fillId="18" borderId="515" xfId="0" applyNumberFormat="1" applyFont="1" applyFill="1" applyBorder="1" applyAlignment="1" applyProtection="1">
      <alignment horizontal="right" wrapText="1" readingOrder="1"/>
    </xf>
    <xf numFmtId="3" fontId="22" fillId="16" borderId="45" xfId="0" applyNumberFormat="1" applyFont="1" applyFill="1" applyBorder="1" applyAlignment="1" applyProtection="1">
      <alignment horizontal="right" wrapText="1" readingOrder="1"/>
    </xf>
    <xf numFmtId="3" fontId="23" fillId="18" borderId="46" xfId="0" applyNumberFormat="1" applyFont="1" applyFill="1" applyBorder="1" applyAlignment="1" applyProtection="1">
      <alignment horizontal="right" wrapText="1" readingOrder="1"/>
    </xf>
    <xf numFmtId="3" fontId="24" fillId="18" borderId="47" xfId="0" applyNumberFormat="1" applyFont="1" applyFill="1" applyBorder="1" applyAlignment="1" applyProtection="1">
      <alignment horizontal="right" wrapText="1" readingOrder="1"/>
    </xf>
    <xf numFmtId="3" fontId="25" fillId="18" borderId="48" xfId="0" applyNumberFormat="1" applyFont="1" applyFill="1" applyBorder="1" applyAlignment="1" applyProtection="1">
      <alignment horizontal="right" wrapText="1" readingOrder="1"/>
    </xf>
    <xf numFmtId="3" fontId="26" fillId="18" borderId="49" xfId="0" applyNumberFormat="1" applyFont="1" applyFill="1" applyBorder="1" applyAlignment="1" applyProtection="1">
      <alignment horizontal="right" wrapText="1" readingOrder="1"/>
    </xf>
    <xf numFmtId="3" fontId="27" fillId="18" borderId="50" xfId="0" applyNumberFormat="1" applyFont="1" applyFill="1" applyBorder="1" applyAlignment="1" applyProtection="1">
      <alignment horizontal="right" wrapText="1" readingOrder="1"/>
    </xf>
    <xf numFmtId="3" fontId="28" fillId="18" borderId="51" xfId="0" applyNumberFormat="1" applyFont="1" applyFill="1" applyBorder="1" applyAlignment="1" applyProtection="1">
      <alignment horizontal="right" wrapText="1" readingOrder="1"/>
    </xf>
    <xf numFmtId="3" fontId="29" fillId="18" borderId="52" xfId="0" applyNumberFormat="1" applyFont="1" applyFill="1" applyBorder="1" applyAlignment="1" applyProtection="1">
      <alignment horizontal="right" wrapText="1" readingOrder="1"/>
    </xf>
    <xf numFmtId="3" fontId="30" fillId="18" borderId="53" xfId="0" applyNumberFormat="1" applyFont="1" applyFill="1" applyBorder="1" applyAlignment="1" applyProtection="1">
      <alignment horizontal="right" wrapText="1" readingOrder="1"/>
    </xf>
    <xf numFmtId="3" fontId="31" fillId="18" borderId="55" xfId="0" applyNumberFormat="1" applyFont="1" applyFill="1" applyBorder="1" applyAlignment="1" applyProtection="1">
      <alignment horizontal="right" wrapText="1" readingOrder="1"/>
    </xf>
    <xf numFmtId="3" fontId="32" fillId="18" borderId="56" xfId="0" applyNumberFormat="1" applyFont="1" applyFill="1" applyBorder="1" applyAlignment="1" applyProtection="1">
      <alignment horizontal="right" wrapText="1" readingOrder="1"/>
    </xf>
    <xf numFmtId="3" fontId="33" fillId="18" borderId="57" xfId="0" applyNumberFormat="1" applyFont="1" applyFill="1" applyBorder="1" applyAlignment="1" applyProtection="1">
      <alignment horizontal="right" wrapText="1" readingOrder="1"/>
    </xf>
    <xf numFmtId="3" fontId="34" fillId="18" borderId="58" xfId="0" applyNumberFormat="1" applyFont="1" applyFill="1" applyBorder="1" applyAlignment="1" applyProtection="1">
      <alignment horizontal="right" wrapText="1" readingOrder="1"/>
    </xf>
    <xf numFmtId="3" fontId="35" fillId="18" borderId="59" xfId="0" applyNumberFormat="1" applyFont="1" applyFill="1" applyBorder="1" applyAlignment="1" applyProtection="1">
      <alignment horizontal="right" wrapText="1" readingOrder="1"/>
    </xf>
    <xf numFmtId="3" fontId="36" fillId="18" borderId="60" xfId="0" applyNumberFormat="1" applyFont="1" applyFill="1" applyBorder="1" applyAlignment="1" applyProtection="1">
      <alignment horizontal="right" wrapText="1" readingOrder="1"/>
    </xf>
    <xf numFmtId="3" fontId="37" fillId="18" borderId="61" xfId="0" applyNumberFormat="1" applyFont="1" applyFill="1" applyBorder="1" applyAlignment="1" applyProtection="1">
      <alignment horizontal="right" wrapText="1" readingOrder="1"/>
    </xf>
    <xf numFmtId="3" fontId="38" fillId="18" borderId="62" xfId="0" applyNumberFormat="1" applyFont="1" applyFill="1" applyBorder="1" applyAlignment="1" applyProtection="1">
      <alignment horizontal="right" wrapText="1" readingOrder="1"/>
    </xf>
    <xf numFmtId="3" fontId="39" fillId="18" borderId="63" xfId="0" applyNumberFormat="1" applyFont="1" applyFill="1" applyBorder="1" applyAlignment="1" applyProtection="1">
      <alignment horizontal="right" wrapText="1" readingOrder="1"/>
    </xf>
    <xf numFmtId="3" fontId="40" fillId="18" borderId="64" xfId="0" applyNumberFormat="1" applyFont="1" applyFill="1" applyBorder="1" applyAlignment="1" applyProtection="1">
      <alignment horizontal="right" wrapText="1" readingOrder="1"/>
    </xf>
    <xf numFmtId="3" fontId="41" fillId="18" borderId="65" xfId="0" applyNumberFormat="1" applyFont="1" applyFill="1" applyBorder="1" applyAlignment="1" applyProtection="1">
      <alignment horizontal="right" wrapText="1" readingOrder="1"/>
    </xf>
    <xf numFmtId="3" fontId="42" fillId="18" borderId="66" xfId="0" applyNumberFormat="1" applyFont="1" applyFill="1" applyBorder="1" applyAlignment="1" applyProtection="1">
      <alignment horizontal="right" wrapText="1" readingOrder="1"/>
    </xf>
    <xf numFmtId="3" fontId="42" fillId="18" borderId="515" xfId="0" applyNumberFormat="1" applyFont="1" applyFill="1" applyBorder="1" applyAlignment="1" applyProtection="1">
      <alignment horizontal="right" wrapText="1" readingOrder="1"/>
    </xf>
    <xf numFmtId="3" fontId="43" fillId="18" borderId="67" xfId="0" applyNumberFormat="1" applyFont="1" applyFill="1" applyBorder="1" applyAlignment="1" applyProtection="1">
      <alignment horizontal="right" wrapText="1" readingOrder="1"/>
    </xf>
    <xf numFmtId="3" fontId="44" fillId="18" borderId="68" xfId="0" applyNumberFormat="1" applyFont="1" applyFill="1" applyBorder="1" applyAlignment="1" applyProtection="1">
      <alignment horizontal="right" wrapText="1" readingOrder="1"/>
    </xf>
    <xf numFmtId="3" fontId="45" fillId="18" borderId="69" xfId="0" applyNumberFormat="1" applyFont="1" applyFill="1" applyBorder="1" applyAlignment="1" applyProtection="1">
      <alignment horizontal="right" wrapText="1" readingOrder="1"/>
    </xf>
    <xf numFmtId="3" fontId="46" fillId="18" borderId="70" xfId="0" applyNumberFormat="1" applyFont="1" applyFill="1" applyBorder="1" applyAlignment="1" applyProtection="1">
      <alignment horizontal="right" wrapText="1" readingOrder="1"/>
    </xf>
    <xf numFmtId="3" fontId="47" fillId="18" borderId="71" xfId="0" applyNumberFormat="1" applyFont="1" applyFill="1" applyBorder="1" applyAlignment="1" applyProtection="1">
      <alignment horizontal="right" wrapText="1" readingOrder="1"/>
    </xf>
    <xf numFmtId="3" fontId="48" fillId="18" borderId="72" xfId="0" applyNumberFormat="1" applyFont="1" applyFill="1" applyBorder="1" applyAlignment="1" applyProtection="1">
      <alignment horizontal="right" wrapText="1" readingOrder="1"/>
    </xf>
    <xf numFmtId="3" fontId="49" fillId="18" borderId="73" xfId="0" applyNumberFormat="1" applyFont="1" applyFill="1" applyBorder="1" applyAlignment="1" applyProtection="1">
      <alignment horizontal="right" wrapText="1" readingOrder="1"/>
    </xf>
    <xf numFmtId="3" fontId="50" fillId="18" borderId="74" xfId="0" applyNumberFormat="1" applyFont="1" applyFill="1" applyBorder="1" applyAlignment="1" applyProtection="1">
      <alignment horizontal="right" wrapText="1" readingOrder="1"/>
    </xf>
    <xf numFmtId="3" fontId="51" fillId="18" borderId="75" xfId="0" applyNumberFormat="1" applyFont="1" applyFill="1" applyBorder="1" applyAlignment="1" applyProtection="1">
      <alignment horizontal="right" wrapText="1" readingOrder="1"/>
    </xf>
    <xf numFmtId="3" fontId="52" fillId="18" borderId="77" xfId="0" applyNumberFormat="1" applyFont="1" applyFill="1" applyBorder="1" applyAlignment="1" applyProtection="1">
      <alignment horizontal="right" wrapText="1" readingOrder="1"/>
    </xf>
    <xf numFmtId="3" fontId="53" fillId="18" borderId="78" xfId="0" applyNumberFormat="1" applyFont="1" applyFill="1" applyBorder="1" applyAlignment="1" applyProtection="1">
      <alignment horizontal="right" wrapText="1" readingOrder="1"/>
    </xf>
    <xf numFmtId="3" fontId="54" fillId="18" borderId="79" xfId="0" applyNumberFormat="1" applyFont="1" applyFill="1" applyBorder="1" applyAlignment="1" applyProtection="1">
      <alignment horizontal="right" wrapText="1" readingOrder="1"/>
    </xf>
    <xf numFmtId="3" fontId="55" fillId="18" borderId="80" xfId="0" applyNumberFormat="1" applyFont="1" applyFill="1" applyBorder="1" applyAlignment="1" applyProtection="1">
      <alignment horizontal="right" wrapText="1" readingOrder="1"/>
    </xf>
    <xf numFmtId="3" fontId="56" fillId="18" borderId="81" xfId="0" applyNumberFormat="1" applyFont="1" applyFill="1" applyBorder="1" applyAlignment="1" applyProtection="1">
      <alignment horizontal="right" wrapText="1" readingOrder="1"/>
    </xf>
    <xf numFmtId="3" fontId="57" fillId="18" borderId="82" xfId="0" applyNumberFormat="1" applyFont="1" applyFill="1" applyBorder="1" applyAlignment="1" applyProtection="1">
      <alignment horizontal="right" wrapText="1" readingOrder="1"/>
    </xf>
    <xf numFmtId="3" fontId="58" fillId="18" borderId="83" xfId="0" applyNumberFormat="1" applyFont="1" applyFill="1" applyBorder="1" applyAlignment="1" applyProtection="1">
      <alignment horizontal="right" wrapText="1" readingOrder="1"/>
    </xf>
    <xf numFmtId="3" fontId="59" fillId="18" borderId="84" xfId="0" applyNumberFormat="1" applyFont="1" applyFill="1" applyBorder="1" applyAlignment="1" applyProtection="1">
      <alignment horizontal="right" wrapText="1" readingOrder="1"/>
    </xf>
    <xf numFmtId="3" fontId="60" fillId="18" borderId="85" xfId="0" applyNumberFormat="1" applyFont="1" applyFill="1" applyBorder="1" applyAlignment="1" applyProtection="1">
      <alignment horizontal="right" wrapText="1" readingOrder="1"/>
    </xf>
    <xf numFmtId="3" fontId="61" fillId="18" borderId="86" xfId="0" applyNumberFormat="1" applyFont="1" applyFill="1" applyBorder="1" applyAlignment="1" applyProtection="1">
      <alignment horizontal="right" wrapText="1" readingOrder="1"/>
    </xf>
    <xf numFmtId="3" fontId="62" fillId="18" borderId="87" xfId="0" applyNumberFormat="1" applyFont="1" applyFill="1" applyBorder="1" applyAlignment="1" applyProtection="1">
      <alignment horizontal="right" wrapText="1" readingOrder="1"/>
    </xf>
    <xf numFmtId="3" fontId="63" fillId="18" borderId="88" xfId="0" applyNumberFormat="1" applyFont="1" applyFill="1" applyBorder="1" applyAlignment="1" applyProtection="1">
      <alignment horizontal="right" wrapText="1" readingOrder="1"/>
    </xf>
    <xf numFmtId="3" fontId="63" fillId="18" borderId="515" xfId="0" applyNumberFormat="1" applyFont="1" applyFill="1" applyBorder="1" applyAlignment="1" applyProtection="1">
      <alignment horizontal="right" wrapText="1" readingOrder="1"/>
    </xf>
    <xf numFmtId="3" fontId="64" fillId="18" borderId="89" xfId="0" applyNumberFormat="1" applyFont="1" applyFill="1" applyBorder="1" applyAlignment="1" applyProtection="1">
      <alignment horizontal="right" wrapText="1" readingOrder="1"/>
    </xf>
    <xf numFmtId="3" fontId="65" fillId="18" borderId="90" xfId="0" applyNumberFormat="1" applyFont="1" applyFill="1" applyBorder="1" applyAlignment="1" applyProtection="1">
      <alignment horizontal="right" wrapText="1" readingOrder="1"/>
    </xf>
    <xf numFmtId="3" fontId="66" fillId="18" borderId="91" xfId="0" applyNumberFormat="1" applyFont="1" applyFill="1" applyBorder="1" applyAlignment="1" applyProtection="1">
      <alignment horizontal="right" wrapText="1" readingOrder="1"/>
    </xf>
    <xf numFmtId="3" fontId="67" fillId="18" borderId="92" xfId="0" applyNumberFormat="1" applyFont="1" applyFill="1" applyBorder="1" applyAlignment="1" applyProtection="1">
      <alignment horizontal="right" wrapText="1" readingOrder="1"/>
    </xf>
    <xf numFmtId="3" fontId="68" fillId="18" borderId="93" xfId="0" applyNumberFormat="1" applyFont="1" applyFill="1" applyBorder="1" applyAlignment="1" applyProtection="1">
      <alignment horizontal="right" wrapText="1" readingOrder="1"/>
    </xf>
    <xf numFmtId="3" fontId="69" fillId="18" borderId="94" xfId="0" applyNumberFormat="1" applyFont="1" applyFill="1" applyBorder="1" applyAlignment="1" applyProtection="1">
      <alignment horizontal="right" wrapText="1" readingOrder="1"/>
    </xf>
    <xf numFmtId="3" fontId="70" fillId="18" borderId="95" xfId="0" applyNumberFormat="1" applyFont="1" applyFill="1" applyBorder="1" applyAlignment="1" applyProtection="1">
      <alignment horizontal="right" wrapText="1" readingOrder="1"/>
    </xf>
    <xf numFmtId="3" fontId="71" fillId="18" borderId="96" xfId="0" applyNumberFormat="1" applyFont="1" applyFill="1" applyBorder="1" applyAlignment="1" applyProtection="1">
      <alignment horizontal="right" wrapText="1" readingOrder="1"/>
    </xf>
    <xf numFmtId="3" fontId="72" fillId="18" borderId="97" xfId="0" applyNumberFormat="1" applyFont="1" applyFill="1" applyBorder="1" applyAlignment="1" applyProtection="1">
      <alignment horizontal="right" wrapText="1" readingOrder="1"/>
    </xf>
    <xf numFmtId="3" fontId="73" fillId="18" borderId="99" xfId="0" applyNumberFormat="1" applyFont="1" applyFill="1" applyBorder="1" applyAlignment="1" applyProtection="1">
      <alignment horizontal="right" wrapText="1" readingOrder="1"/>
    </xf>
    <xf numFmtId="3" fontId="74" fillId="16" borderId="100" xfId="0" applyNumberFormat="1" applyFont="1" applyFill="1" applyBorder="1" applyAlignment="1" applyProtection="1">
      <alignment horizontal="right" wrapText="1" readingOrder="1"/>
    </xf>
    <xf numFmtId="3" fontId="75" fillId="18" borderId="101" xfId="0" applyNumberFormat="1" applyFont="1" applyFill="1" applyBorder="1" applyAlignment="1" applyProtection="1">
      <alignment horizontal="right" wrapText="1" readingOrder="1"/>
    </xf>
    <xf numFmtId="3" fontId="76" fillId="16" borderId="102" xfId="0" applyNumberFormat="1" applyFont="1" applyFill="1" applyBorder="1" applyAlignment="1" applyProtection="1">
      <alignment horizontal="right" wrapText="1" readingOrder="1"/>
    </xf>
    <xf numFmtId="3" fontId="77" fillId="18" borderId="103" xfId="0" applyNumberFormat="1" applyFont="1" applyFill="1" applyBorder="1" applyAlignment="1" applyProtection="1">
      <alignment horizontal="right" wrapText="1" readingOrder="1"/>
    </xf>
    <xf numFmtId="3" fontId="78" fillId="18" borderId="104" xfId="0" applyNumberFormat="1" applyFont="1" applyFill="1" applyBorder="1" applyAlignment="1" applyProtection="1">
      <alignment horizontal="right" wrapText="1" readingOrder="1"/>
    </xf>
    <xf numFmtId="3" fontId="79" fillId="18" borderId="105" xfId="0" applyNumberFormat="1" applyFont="1" applyFill="1" applyBorder="1" applyAlignment="1" applyProtection="1">
      <alignment horizontal="right" wrapText="1" readingOrder="1"/>
    </xf>
    <xf numFmtId="3" fontId="80" fillId="18" borderId="106" xfId="0" applyNumberFormat="1" applyFont="1" applyFill="1" applyBorder="1" applyAlignment="1" applyProtection="1">
      <alignment horizontal="right" wrapText="1" readingOrder="1"/>
    </xf>
    <xf numFmtId="3" fontId="81" fillId="18" borderId="107" xfId="0" applyNumberFormat="1" applyFont="1" applyFill="1" applyBorder="1" applyAlignment="1" applyProtection="1">
      <alignment horizontal="right" wrapText="1" readingOrder="1"/>
    </xf>
    <xf numFmtId="3" fontId="82" fillId="18" borderId="108" xfId="0" applyNumberFormat="1" applyFont="1" applyFill="1" applyBorder="1" applyAlignment="1" applyProtection="1">
      <alignment horizontal="right" wrapText="1" readingOrder="1"/>
    </xf>
    <xf numFmtId="3" fontId="83" fillId="18" borderId="109" xfId="0" applyNumberFormat="1" applyFont="1" applyFill="1" applyBorder="1" applyAlignment="1" applyProtection="1">
      <alignment horizontal="right" wrapText="1" readingOrder="1"/>
    </xf>
    <xf numFmtId="3" fontId="84" fillId="18" borderId="110" xfId="0" applyNumberFormat="1" applyFont="1" applyFill="1" applyBorder="1" applyAlignment="1" applyProtection="1">
      <alignment horizontal="right" wrapText="1" readingOrder="1"/>
    </xf>
    <xf numFmtId="3" fontId="84" fillId="18" borderId="515" xfId="0" applyNumberFormat="1" applyFont="1" applyFill="1" applyBorder="1" applyAlignment="1" applyProtection="1">
      <alignment horizontal="right" wrapText="1" readingOrder="1"/>
    </xf>
    <xf numFmtId="3" fontId="85" fillId="18" borderId="111" xfId="0" applyNumberFormat="1" applyFont="1" applyFill="1" applyBorder="1" applyAlignment="1" applyProtection="1">
      <alignment horizontal="right" wrapText="1" readingOrder="1"/>
    </xf>
    <xf numFmtId="3" fontId="86" fillId="18" borderId="112" xfId="0" applyNumberFormat="1" applyFont="1" applyFill="1" applyBorder="1" applyAlignment="1" applyProtection="1">
      <alignment horizontal="right" wrapText="1" readingOrder="1"/>
    </xf>
    <xf numFmtId="3" fontId="87" fillId="18" borderId="113" xfId="0" applyNumberFormat="1" applyFont="1" applyFill="1" applyBorder="1" applyAlignment="1" applyProtection="1">
      <alignment horizontal="right" wrapText="1" readingOrder="1"/>
    </xf>
    <xf numFmtId="3" fontId="88" fillId="18" borderId="114" xfId="0" applyNumberFormat="1" applyFont="1" applyFill="1" applyBorder="1" applyAlignment="1" applyProtection="1">
      <alignment horizontal="right" wrapText="1" readingOrder="1"/>
    </xf>
    <xf numFmtId="3" fontId="89" fillId="18" borderId="115" xfId="0" applyNumberFormat="1" applyFont="1" applyFill="1" applyBorder="1" applyAlignment="1" applyProtection="1">
      <alignment horizontal="right" wrapText="1" readingOrder="1"/>
    </xf>
    <xf numFmtId="3" fontId="90" fillId="18" borderId="116" xfId="0" applyNumberFormat="1" applyFont="1" applyFill="1" applyBorder="1" applyAlignment="1" applyProtection="1">
      <alignment horizontal="right" wrapText="1" readingOrder="1"/>
    </xf>
    <xf numFmtId="3" fontId="91" fillId="18" borderId="117" xfId="0" applyNumberFormat="1" applyFont="1" applyFill="1" applyBorder="1" applyAlignment="1" applyProtection="1">
      <alignment horizontal="right" wrapText="1" readingOrder="1"/>
    </xf>
    <xf numFmtId="3" fontId="92" fillId="18" borderId="118" xfId="0" applyNumberFormat="1" applyFont="1" applyFill="1" applyBorder="1" applyAlignment="1" applyProtection="1">
      <alignment horizontal="right" wrapText="1" readingOrder="1"/>
    </xf>
    <xf numFmtId="3" fontId="93" fillId="18" borderId="119" xfId="0" applyNumberFormat="1" applyFont="1" applyFill="1" applyBorder="1" applyAlignment="1" applyProtection="1">
      <alignment horizontal="right" wrapText="1" readingOrder="1"/>
    </xf>
    <xf numFmtId="3" fontId="94" fillId="18" borderId="121" xfId="0" applyNumberFormat="1" applyFont="1" applyFill="1" applyBorder="1" applyAlignment="1" applyProtection="1">
      <alignment horizontal="right" wrapText="1" readingOrder="1"/>
    </xf>
    <xf numFmtId="3" fontId="95" fillId="18" borderId="122" xfId="0" applyNumberFormat="1" applyFont="1" applyFill="1" applyBorder="1" applyAlignment="1" applyProtection="1">
      <alignment horizontal="right" wrapText="1" readingOrder="1"/>
    </xf>
    <xf numFmtId="3" fontId="96" fillId="18" borderId="123" xfId="0" applyNumberFormat="1" applyFont="1" applyFill="1" applyBorder="1" applyAlignment="1" applyProtection="1">
      <alignment horizontal="right" wrapText="1" readingOrder="1"/>
    </xf>
    <xf numFmtId="3" fontId="97" fillId="18" borderId="124" xfId="0" applyNumberFormat="1" applyFont="1" applyFill="1" applyBorder="1" applyAlignment="1" applyProtection="1">
      <alignment horizontal="right" wrapText="1" readingOrder="1"/>
    </xf>
    <xf numFmtId="3" fontId="98" fillId="18" borderId="125" xfId="0" applyNumberFormat="1" applyFont="1" applyFill="1" applyBorder="1" applyAlignment="1" applyProtection="1">
      <alignment horizontal="right" wrapText="1" readingOrder="1"/>
    </xf>
    <xf numFmtId="3" fontId="99" fillId="18" borderId="126" xfId="0" applyNumberFormat="1" applyFont="1" applyFill="1" applyBorder="1" applyAlignment="1" applyProtection="1">
      <alignment horizontal="right" wrapText="1" readingOrder="1"/>
    </xf>
    <xf numFmtId="3" fontId="100" fillId="18" borderId="127" xfId="0" applyNumberFormat="1" applyFont="1" applyFill="1" applyBorder="1" applyAlignment="1" applyProtection="1">
      <alignment horizontal="right" wrapText="1" readingOrder="1"/>
    </xf>
    <xf numFmtId="3" fontId="101" fillId="18" borderId="128" xfId="0" applyNumberFormat="1" applyFont="1" applyFill="1" applyBorder="1" applyAlignment="1" applyProtection="1">
      <alignment horizontal="right" wrapText="1" readingOrder="1"/>
    </xf>
    <xf numFmtId="3" fontId="102" fillId="18" borderId="129" xfId="0" applyNumberFormat="1" applyFont="1" applyFill="1" applyBorder="1" applyAlignment="1" applyProtection="1">
      <alignment horizontal="right" wrapText="1" readingOrder="1"/>
    </xf>
    <xf numFmtId="3" fontId="103" fillId="18" borderId="130" xfId="0" applyNumberFormat="1" applyFont="1" applyFill="1" applyBorder="1" applyAlignment="1" applyProtection="1">
      <alignment horizontal="right" wrapText="1" readingOrder="1"/>
    </xf>
    <xf numFmtId="3" fontId="104" fillId="18" borderId="131" xfId="0" applyNumberFormat="1" applyFont="1" applyFill="1" applyBorder="1" applyAlignment="1" applyProtection="1">
      <alignment horizontal="right" wrapText="1" readingOrder="1"/>
    </xf>
    <xf numFmtId="3" fontId="105" fillId="18" borderId="132" xfId="0" applyNumberFormat="1" applyFont="1" applyFill="1" applyBorder="1" applyAlignment="1" applyProtection="1">
      <alignment horizontal="right" wrapText="1" readingOrder="1"/>
    </xf>
    <xf numFmtId="3" fontId="105" fillId="18" borderId="515" xfId="0" applyNumberFormat="1" applyFont="1" applyFill="1" applyBorder="1" applyAlignment="1" applyProtection="1">
      <alignment horizontal="right" wrapText="1" readingOrder="1"/>
    </xf>
    <xf numFmtId="3" fontId="106" fillId="18" borderId="133" xfId="0" applyNumberFormat="1" applyFont="1" applyFill="1" applyBorder="1" applyAlignment="1" applyProtection="1">
      <alignment horizontal="right" wrapText="1" readingOrder="1"/>
    </xf>
    <xf numFmtId="3" fontId="107" fillId="18" borderId="134" xfId="0" applyNumberFormat="1" applyFont="1" applyFill="1" applyBorder="1" applyAlignment="1" applyProtection="1">
      <alignment horizontal="right" wrapText="1" readingOrder="1"/>
    </xf>
    <xf numFmtId="3" fontId="108" fillId="18" borderId="135" xfId="0" applyNumberFormat="1" applyFont="1" applyFill="1" applyBorder="1" applyAlignment="1" applyProtection="1">
      <alignment horizontal="right" wrapText="1" readingOrder="1"/>
    </xf>
    <xf numFmtId="3" fontId="109" fillId="18" borderId="136" xfId="0" applyNumberFormat="1" applyFont="1" applyFill="1" applyBorder="1" applyAlignment="1" applyProtection="1">
      <alignment horizontal="right" wrapText="1" readingOrder="1"/>
    </xf>
    <xf numFmtId="3" fontId="110" fillId="18" borderId="137" xfId="0" applyNumberFormat="1" applyFont="1" applyFill="1" applyBorder="1" applyAlignment="1" applyProtection="1">
      <alignment horizontal="right" wrapText="1" readingOrder="1"/>
    </xf>
    <xf numFmtId="3" fontId="111" fillId="18" borderId="138" xfId="0" applyNumberFormat="1" applyFont="1" applyFill="1" applyBorder="1" applyAlignment="1" applyProtection="1">
      <alignment horizontal="right" wrapText="1" readingOrder="1"/>
    </xf>
    <xf numFmtId="3" fontId="112" fillId="18" borderId="139" xfId="0" applyNumberFormat="1" applyFont="1" applyFill="1" applyBorder="1" applyAlignment="1" applyProtection="1">
      <alignment horizontal="right" wrapText="1" readingOrder="1"/>
    </xf>
    <xf numFmtId="3" fontId="113" fillId="18" borderId="140" xfId="0" applyNumberFormat="1" applyFont="1" applyFill="1" applyBorder="1" applyAlignment="1" applyProtection="1">
      <alignment horizontal="right" wrapText="1" readingOrder="1"/>
    </xf>
    <xf numFmtId="3" fontId="114" fillId="18" borderId="141" xfId="0" applyNumberFormat="1" applyFont="1" applyFill="1" applyBorder="1" applyAlignment="1" applyProtection="1">
      <alignment horizontal="right" wrapText="1" readingOrder="1"/>
    </xf>
    <xf numFmtId="3" fontId="115" fillId="18" borderId="143" xfId="0" applyNumberFormat="1" applyFont="1" applyFill="1" applyBorder="1" applyAlignment="1" applyProtection="1">
      <alignment horizontal="right" wrapText="1" readingOrder="1"/>
    </xf>
    <xf numFmtId="3" fontId="116" fillId="18" borderId="144" xfId="0" applyNumberFormat="1" applyFont="1" applyFill="1" applyBorder="1" applyAlignment="1" applyProtection="1">
      <alignment horizontal="right" wrapText="1" readingOrder="1"/>
    </xf>
    <xf numFmtId="3" fontId="117" fillId="18" borderId="145" xfId="0" applyNumberFormat="1" applyFont="1" applyFill="1" applyBorder="1" applyAlignment="1" applyProtection="1">
      <alignment horizontal="right" wrapText="1" readingOrder="1"/>
    </xf>
    <xf numFmtId="3" fontId="118" fillId="18" borderId="146" xfId="0" applyNumberFormat="1" applyFont="1" applyFill="1" applyBorder="1" applyAlignment="1" applyProtection="1">
      <alignment horizontal="right" wrapText="1" readingOrder="1"/>
    </xf>
    <xf numFmtId="3" fontId="119" fillId="18" borderId="147" xfId="0" applyNumberFormat="1" applyFont="1" applyFill="1" applyBorder="1" applyAlignment="1" applyProtection="1">
      <alignment horizontal="right" wrapText="1" readingOrder="1"/>
    </xf>
    <xf numFmtId="3" fontId="120" fillId="18" borderId="148" xfId="0" applyNumberFormat="1" applyFont="1" applyFill="1" applyBorder="1" applyAlignment="1" applyProtection="1">
      <alignment horizontal="right" wrapText="1" readingOrder="1"/>
    </xf>
    <xf numFmtId="3" fontId="121" fillId="18" borderId="149" xfId="0" applyNumberFormat="1" applyFont="1" applyFill="1" applyBorder="1" applyAlignment="1" applyProtection="1">
      <alignment horizontal="right" wrapText="1" readingOrder="1"/>
    </xf>
    <xf numFmtId="3" fontId="122" fillId="18" borderId="150" xfId="0" applyNumberFormat="1" applyFont="1" applyFill="1" applyBorder="1" applyAlignment="1" applyProtection="1">
      <alignment horizontal="right" wrapText="1" readingOrder="1"/>
    </xf>
    <xf numFmtId="3" fontId="123" fillId="18" borderId="151" xfId="0" applyNumberFormat="1" applyFont="1" applyFill="1" applyBorder="1" applyAlignment="1" applyProtection="1">
      <alignment horizontal="right" wrapText="1" readingOrder="1"/>
    </xf>
    <xf numFmtId="3" fontId="124" fillId="18" borderId="152" xfId="0" applyNumberFormat="1" applyFont="1" applyFill="1" applyBorder="1" applyAlignment="1" applyProtection="1">
      <alignment horizontal="right" wrapText="1" readingOrder="1"/>
    </xf>
    <xf numFmtId="3" fontId="125" fillId="18" borderId="153" xfId="0" applyNumberFormat="1" applyFont="1" applyFill="1" applyBorder="1" applyAlignment="1" applyProtection="1">
      <alignment horizontal="right" wrapText="1" readingOrder="1"/>
    </xf>
    <xf numFmtId="3" fontId="126" fillId="18" borderId="154" xfId="0" applyNumberFormat="1" applyFont="1" applyFill="1" applyBorder="1" applyAlignment="1" applyProtection="1">
      <alignment horizontal="right" wrapText="1" readingOrder="1"/>
    </xf>
    <xf numFmtId="3" fontId="126" fillId="18" borderId="515" xfId="0" applyNumberFormat="1" applyFont="1" applyFill="1" applyBorder="1" applyAlignment="1" applyProtection="1">
      <alignment horizontal="right" wrapText="1" readingOrder="1"/>
    </xf>
    <xf numFmtId="3" fontId="127" fillId="18" borderId="155" xfId="0" applyNumberFormat="1" applyFont="1" applyFill="1" applyBorder="1" applyAlignment="1" applyProtection="1">
      <alignment horizontal="right" wrapText="1" readingOrder="1"/>
    </xf>
    <xf numFmtId="3" fontId="128" fillId="18" borderId="156" xfId="0" applyNumberFormat="1" applyFont="1" applyFill="1" applyBorder="1" applyAlignment="1" applyProtection="1">
      <alignment horizontal="right" wrapText="1" readingOrder="1"/>
    </xf>
    <xf numFmtId="3" fontId="129" fillId="18" borderId="157" xfId="0" applyNumberFormat="1" applyFont="1" applyFill="1" applyBorder="1" applyAlignment="1" applyProtection="1">
      <alignment horizontal="right" wrapText="1" readingOrder="1"/>
    </xf>
    <xf numFmtId="3" fontId="130" fillId="18" borderId="158" xfId="0" applyNumberFormat="1" applyFont="1" applyFill="1" applyBorder="1" applyAlignment="1" applyProtection="1">
      <alignment horizontal="right" wrapText="1" readingOrder="1"/>
    </xf>
    <xf numFmtId="3" fontId="131" fillId="18" borderId="159" xfId="0" applyNumberFormat="1" applyFont="1" applyFill="1" applyBorder="1" applyAlignment="1" applyProtection="1">
      <alignment horizontal="right" wrapText="1" readingOrder="1"/>
    </xf>
    <xf numFmtId="3" fontId="132" fillId="18" borderId="160" xfId="0" applyNumberFormat="1" applyFont="1" applyFill="1" applyBorder="1" applyAlignment="1" applyProtection="1">
      <alignment horizontal="right" wrapText="1" readingOrder="1"/>
    </xf>
    <xf numFmtId="3" fontId="133" fillId="18" borderId="161" xfId="0" applyNumberFormat="1" applyFont="1" applyFill="1" applyBorder="1" applyAlignment="1" applyProtection="1">
      <alignment horizontal="right" wrapText="1" readingOrder="1"/>
    </xf>
    <xf numFmtId="3" fontId="134" fillId="18" borderId="162" xfId="0" applyNumberFormat="1" applyFont="1" applyFill="1" applyBorder="1" applyAlignment="1" applyProtection="1">
      <alignment horizontal="right" wrapText="1" readingOrder="1"/>
    </xf>
    <xf numFmtId="3" fontId="135" fillId="18" borderId="163" xfId="0" applyNumberFormat="1" applyFont="1" applyFill="1" applyBorder="1" applyAlignment="1" applyProtection="1">
      <alignment horizontal="right" wrapText="1" readingOrder="1"/>
    </xf>
    <xf numFmtId="3" fontId="136" fillId="18" borderId="165" xfId="0" applyNumberFormat="1" applyFont="1" applyFill="1" applyBorder="1" applyAlignment="1" applyProtection="1">
      <alignment horizontal="right" wrapText="1" readingOrder="1"/>
    </xf>
    <xf numFmtId="3" fontId="137" fillId="18" borderId="166" xfId="0" applyNumberFormat="1" applyFont="1" applyFill="1" applyBorder="1" applyAlignment="1" applyProtection="1">
      <alignment horizontal="right" wrapText="1" readingOrder="1"/>
    </xf>
    <xf numFmtId="3" fontId="138" fillId="18" borderId="167" xfId="0" applyNumberFormat="1" applyFont="1" applyFill="1" applyBorder="1" applyAlignment="1" applyProtection="1">
      <alignment horizontal="right" wrapText="1" readingOrder="1"/>
    </xf>
    <xf numFmtId="3" fontId="139" fillId="18" borderId="168" xfId="0" applyNumberFormat="1" applyFont="1" applyFill="1" applyBorder="1" applyAlignment="1" applyProtection="1">
      <alignment horizontal="right" wrapText="1" readingOrder="1"/>
    </xf>
    <xf numFmtId="3" fontId="140" fillId="18" borderId="169" xfId="0" applyNumberFormat="1" applyFont="1" applyFill="1" applyBorder="1" applyAlignment="1" applyProtection="1">
      <alignment horizontal="right" wrapText="1" readingOrder="1"/>
    </xf>
    <xf numFmtId="3" fontId="141" fillId="18" borderId="170" xfId="0" applyNumberFormat="1" applyFont="1" applyFill="1" applyBorder="1" applyAlignment="1" applyProtection="1">
      <alignment horizontal="right" wrapText="1" readingOrder="1"/>
    </xf>
    <xf numFmtId="3" fontId="142" fillId="18" borderId="171" xfId="0" applyNumberFormat="1" applyFont="1" applyFill="1" applyBorder="1" applyAlignment="1" applyProtection="1">
      <alignment horizontal="right" wrapText="1" readingOrder="1"/>
    </xf>
    <xf numFmtId="3" fontId="143" fillId="18" borderId="172" xfId="0" applyNumberFormat="1" applyFont="1" applyFill="1" applyBorder="1" applyAlignment="1" applyProtection="1">
      <alignment horizontal="right" wrapText="1" readingOrder="1"/>
    </xf>
    <xf numFmtId="3" fontId="144" fillId="18" borderId="173" xfId="0" applyNumberFormat="1" applyFont="1" applyFill="1" applyBorder="1" applyAlignment="1" applyProtection="1">
      <alignment horizontal="right" wrapText="1" readingOrder="1"/>
    </xf>
    <xf numFmtId="3" fontId="145" fillId="18" borderId="174" xfId="0" applyNumberFormat="1" applyFont="1" applyFill="1" applyBorder="1" applyAlignment="1" applyProtection="1">
      <alignment horizontal="right" wrapText="1" readingOrder="1"/>
    </xf>
    <xf numFmtId="3" fontId="146" fillId="18" borderId="175" xfId="0" applyNumberFormat="1" applyFont="1" applyFill="1" applyBorder="1" applyAlignment="1" applyProtection="1">
      <alignment horizontal="right" wrapText="1" readingOrder="1"/>
    </xf>
    <xf numFmtId="3" fontId="147" fillId="18" borderId="176" xfId="0" applyNumberFormat="1" applyFont="1" applyFill="1" applyBorder="1" applyAlignment="1" applyProtection="1">
      <alignment horizontal="right" wrapText="1" readingOrder="1"/>
    </xf>
    <xf numFmtId="3" fontId="147" fillId="18" borderId="515" xfId="0" applyNumberFormat="1" applyFont="1" applyFill="1" applyBorder="1" applyAlignment="1" applyProtection="1">
      <alignment horizontal="right" wrapText="1" readingOrder="1"/>
    </xf>
    <xf numFmtId="3" fontId="148" fillId="18" borderId="177" xfId="0" applyNumberFormat="1" applyFont="1" applyFill="1" applyBorder="1" applyAlignment="1" applyProtection="1">
      <alignment horizontal="right" wrapText="1" readingOrder="1"/>
    </xf>
    <xf numFmtId="3" fontId="149" fillId="18" borderId="178" xfId="0" applyNumberFormat="1" applyFont="1" applyFill="1" applyBorder="1" applyAlignment="1" applyProtection="1">
      <alignment horizontal="right" wrapText="1" readingOrder="1"/>
    </xf>
    <xf numFmtId="3" fontId="150" fillId="16" borderId="179" xfId="0" applyNumberFormat="1" applyFont="1" applyFill="1" applyBorder="1" applyAlignment="1" applyProtection="1">
      <alignment horizontal="right" wrapText="1" readingOrder="1"/>
    </xf>
    <xf numFmtId="3" fontId="151" fillId="18" borderId="180" xfId="0" applyNumberFormat="1" applyFont="1" applyFill="1" applyBorder="1" applyAlignment="1" applyProtection="1">
      <alignment horizontal="right" wrapText="1" readingOrder="1"/>
    </xf>
    <xf numFmtId="3" fontId="152" fillId="18" borderId="181" xfId="0" applyNumberFormat="1" applyFont="1" applyFill="1" applyBorder="1" applyAlignment="1" applyProtection="1">
      <alignment horizontal="right" wrapText="1" readingOrder="1"/>
    </xf>
    <xf numFmtId="3" fontId="153" fillId="18" borderId="182" xfId="0" applyNumberFormat="1" applyFont="1" applyFill="1" applyBorder="1" applyAlignment="1" applyProtection="1">
      <alignment horizontal="right" wrapText="1" readingOrder="1"/>
    </xf>
    <xf numFmtId="3" fontId="154" fillId="18" borderId="183" xfId="0" applyNumberFormat="1" applyFont="1" applyFill="1" applyBorder="1" applyAlignment="1" applyProtection="1">
      <alignment horizontal="right" wrapText="1" readingOrder="1"/>
    </xf>
    <xf numFmtId="3" fontId="155" fillId="18" borderId="184" xfId="0" applyNumberFormat="1" applyFont="1" applyFill="1" applyBorder="1" applyAlignment="1" applyProtection="1">
      <alignment horizontal="right" wrapText="1" readingOrder="1"/>
    </xf>
    <xf numFmtId="3" fontId="156" fillId="18" borderId="185" xfId="0" applyNumberFormat="1" applyFont="1" applyFill="1" applyBorder="1" applyAlignment="1" applyProtection="1">
      <alignment horizontal="right" wrapText="1" readingOrder="1"/>
    </xf>
    <xf numFmtId="3" fontId="157" fillId="18" borderId="187" xfId="0" applyNumberFormat="1" applyFont="1" applyFill="1" applyBorder="1" applyAlignment="1" applyProtection="1">
      <alignment horizontal="right" wrapText="1" readingOrder="1"/>
    </xf>
    <xf numFmtId="3" fontId="158" fillId="18" borderId="188" xfId="0" applyNumberFormat="1" applyFont="1" applyFill="1" applyBorder="1" applyAlignment="1" applyProtection="1">
      <alignment horizontal="right" wrapText="1" readingOrder="1"/>
    </xf>
    <xf numFmtId="3" fontId="159" fillId="18" borderId="189" xfId="0" applyNumberFormat="1" applyFont="1" applyFill="1" applyBorder="1" applyAlignment="1" applyProtection="1">
      <alignment horizontal="right" wrapText="1" readingOrder="1"/>
    </xf>
    <xf numFmtId="3" fontId="160" fillId="18" borderId="190" xfId="0" applyNumberFormat="1" applyFont="1" applyFill="1" applyBorder="1" applyAlignment="1" applyProtection="1">
      <alignment horizontal="right" wrapText="1" readingOrder="1"/>
    </xf>
    <xf numFmtId="3" fontId="161" fillId="18" borderId="191" xfId="0" applyNumberFormat="1" applyFont="1" applyFill="1" applyBorder="1" applyAlignment="1" applyProtection="1">
      <alignment horizontal="right" wrapText="1" readingOrder="1"/>
    </xf>
    <xf numFmtId="3" fontId="162" fillId="18" borderId="192" xfId="0" applyNumberFormat="1" applyFont="1" applyFill="1" applyBorder="1" applyAlignment="1" applyProtection="1">
      <alignment horizontal="right" wrapText="1" readingOrder="1"/>
    </xf>
    <xf numFmtId="3" fontId="163" fillId="18" borderId="193" xfId="0" applyNumberFormat="1" applyFont="1" applyFill="1" applyBorder="1" applyAlignment="1" applyProtection="1">
      <alignment horizontal="right" wrapText="1" readingOrder="1"/>
    </xf>
    <xf numFmtId="3" fontId="164" fillId="18" borderId="194" xfId="0" applyNumberFormat="1" applyFont="1" applyFill="1" applyBorder="1" applyAlignment="1" applyProtection="1">
      <alignment horizontal="right" wrapText="1" readingOrder="1"/>
    </xf>
    <xf numFmtId="3" fontId="165" fillId="18" borderId="195" xfId="0" applyNumberFormat="1" applyFont="1" applyFill="1" applyBorder="1" applyAlignment="1" applyProtection="1">
      <alignment horizontal="right" wrapText="1" readingOrder="1"/>
    </xf>
    <xf numFmtId="3" fontId="166" fillId="18" borderId="196" xfId="0" applyNumberFormat="1" applyFont="1" applyFill="1" applyBorder="1" applyAlignment="1" applyProtection="1">
      <alignment horizontal="right" wrapText="1" readingOrder="1"/>
    </xf>
    <xf numFmtId="3" fontId="167" fillId="18" borderId="197" xfId="0" applyNumberFormat="1" applyFont="1" applyFill="1" applyBorder="1" applyAlignment="1" applyProtection="1">
      <alignment horizontal="right" wrapText="1" readingOrder="1"/>
    </xf>
    <xf numFmtId="3" fontId="168" fillId="18" borderId="198" xfId="0" applyNumberFormat="1" applyFont="1" applyFill="1" applyBorder="1" applyAlignment="1" applyProtection="1">
      <alignment horizontal="right" wrapText="1" readingOrder="1"/>
    </xf>
    <xf numFmtId="3" fontId="168" fillId="18" borderId="515" xfId="0" applyNumberFormat="1" applyFont="1" applyFill="1" applyBorder="1" applyAlignment="1" applyProtection="1">
      <alignment horizontal="right" wrapText="1" readingOrder="1"/>
    </xf>
    <xf numFmtId="3" fontId="169" fillId="18" borderId="199" xfId="0" applyNumberFormat="1" applyFont="1" applyFill="1" applyBorder="1" applyAlignment="1" applyProtection="1">
      <alignment horizontal="right" wrapText="1" readingOrder="1"/>
    </xf>
    <xf numFmtId="3" fontId="170" fillId="18" borderId="200" xfId="0" applyNumberFormat="1" applyFont="1" applyFill="1" applyBorder="1" applyAlignment="1" applyProtection="1">
      <alignment horizontal="right" wrapText="1" readingOrder="1"/>
    </xf>
    <xf numFmtId="3" fontId="171" fillId="18" borderId="201" xfId="0" applyNumberFormat="1" applyFont="1" applyFill="1" applyBorder="1" applyAlignment="1" applyProtection="1">
      <alignment horizontal="right" wrapText="1" readingOrder="1"/>
    </xf>
    <xf numFmtId="3" fontId="172" fillId="18" borderId="202" xfId="0" applyNumberFormat="1" applyFont="1" applyFill="1" applyBorder="1" applyAlignment="1" applyProtection="1">
      <alignment horizontal="right" wrapText="1" readingOrder="1"/>
    </xf>
    <xf numFmtId="3" fontId="173" fillId="18" borderId="203" xfId="0" applyNumberFormat="1" applyFont="1" applyFill="1" applyBorder="1" applyAlignment="1" applyProtection="1">
      <alignment horizontal="right" wrapText="1" readingOrder="1"/>
    </xf>
    <xf numFmtId="3" fontId="174" fillId="18" borderId="204" xfId="0" applyNumberFormat="1" applyFont="1" applyFill="1" applyBorder="1" applyAlignment="1" applyProtection="1">
      <alignment horizontal="right" wrapText="1" readingOrder="1"/>
    </xf>
    <xf numFmtId="3" fontId="175" fillId="18" borderId="205" xfId="0" applyNumberFormat="1" applyFont="1" applyFill="1" applyBorder="1" applyAlignment="1" applyProtection="1">
      <alignment horizontal="right" wrapText="1" readingOrder="1"/>
    </xf>
    <xf numFmtId="3" fontId="176" fillId="18" borderId="206" xfId="0" applyNumberFormat="1" applyFont="1" applyFill="1" applyBorder="1" applyAlignment="1" applyProtection="1">
      <alignment horizontal="right" wrapText="1" readingOrder="1"/>
    </xf>
    <xf numFmtId="3" fontId="177" fillId="18" borderId="207" xfId="0" applyNumberFormat="1" applyFont="1" applyFill="1" applyBorder="1" applyAlignment="1" applyProtection="1">
      <alignment horizontal="right" wrapText="1" readingOrder="1"/>
    </xf>
    <xf numFmtId="3" fontId="178" fillId="18" borderId="209" xfId="0" applyNumberFormat="1" applyFont="1" applyFill="1" applyBorder="1" applyAlignment="1" applyProtection="1">
      <alignment horizontal="right" wrapText="1" readingOrder="1"/>
    </xf>
    <xf numFmtId="3" fontId="179" fillId="18" borderId="210" xfId="0" applyNumberFormat="1" applyFont="1" applyFill="1" applyBorder="1" applyAlignment="1" applyProtection="1">
      <alignment horizontal="right" wrapText="1" readingOrder="1"/>
    </xf>
    <xf numFmtId="3" fontId="180" fillId="18" borderId="211" xfId="0" applyNumberFormat="1" applyFont="1" applyFill="1" applyBorder="1" applyAlignment="1" applyProtection="1">
      <alignment horizontal="right" wrapText="1" readingOrder="1"/>
    </xf>
    <xf numFmtId="3" fontId="181" fillId="18" borderId="212" xfId="0" applyNumberFormat="1" applyFont="1" applyFill="1" applyBorder="1" applyAlignment="1" applyProtection="1">
      <alignment horizontal="right" wrapText="1" readingOrder="1"/>
    </xf>
    <xf numFmtId="3" fontId="182" fillId="18" borderId="213" xfId="0" applyNumberFormat="1" applyFont="1" applyFill="1" applyBorder="1" applyAlignment="1" applyProtection="1">
      <alignment horizontal="right" wrapText="1" readingOrder="1"/>
    </xf>
    <xf numFmtId="3" fontId="183" fillId="18" borderId="214" xfId="0" applyNumberFormat="1" applyFont="1" applyFill="1" applyBorder="1" applyAlignment="1" applyProtection="1">
      <alignment horizontal="right" wrapText="1" readingOrder="1"/>
    </xf>
    <xf numFmtId="3" fontId="184" fillId="18" borderId="215" xfId="0" applyNumberFormat="1" applyFont="1" applyFill="1" applyBorder="1" applyAlignment="1" applyProtection="1">
      <alignment horizontal="right" wrapText="1" readingOrder="1"/>
    </xf>
    <xf numFmtId="3" fontId="185" fillId="18" borderId="216" xfId="0" applyNumberFormat="1" applyFont="1" applyFill="1" applyBorder="1" applyAlignment="1" applyProtection="1">
      <alignment horizontal="right" wrapText="1" readingOrder="1"/>
    </xf>
    <xf numFmtId="3" fontId="186" fillId="18" borderId="217" xfId="0" applyNumberFormat="1" applyFont="1" applyFill="1" applyBorder="1" applyAlignment="1" applyProtection="1">
      <alignment horizontal="right" wrapText="1" readingOrder="1"/>
    </xf>
    <xf numFmtId="3" fontId="187" fillId="18" borderId="218" xfId="0" applyNumberFormat="1" applyFont="1" applyFill="1" applyBorder="1" applyAlignment="1" applyProtection="1">
      <alignment horizontal="right" wrapText="1" readingOrder="1"/>
    </xf>
    <xf numFmtId="3" fontId="188" fillId="18" borderId="219" xfId="0" applyNumberFormat="1" applyFont="1" applyFill="1" applyBorder="1" applyAlignment="1" applyProtection="1">
      <alignment horizontal="right" wrapText="1" readingOrder="1"/>
    </xf>
    <xf numFmtId="3" fontId="189" fillId="18" borderId="220" xfId="0" applyNumberFormat="1" applyFont="1" applyFill="1" applyBorder="1" applyAlignment="1" applyProtection="1">
      <alignment horizontal="right" wrapText="1" readingOrder="1"/>
    </xf>
    <xf numFmtId="3" fontId="189" fillId="18" borderId="515" xfId="0" applyNumberFormat="1" applyFont="1" applyFill="1" applyBorder="1" applyAlignment="1" applyProtection="1">
      <alignment horizontal="right" wrapText="1" readingOrder="1"/>
    </xf>
    <xf numFmtId="3" fontId="190" fillId="18" borderId="221" xfId="0" applyNumberFormat="1" applyFont="1" applyFill="1" applyBorder="1" applyAlignment="1" applyProtection="1">
      <alignment horizontal="right" wrapText="1" readingOrder="1"/>
    </xf>
    <xf numFmtId="3" fontId="191" fillId="18" borderId="222" xfId="0" applyNumberFormat="1" applyFont="1" applyFill="1" applyBorder="1" applyAlignment="1" applyProtection="1">
      <alignment horizontal="right" wrapText="1" readingOrder="1"/>
    </xf>
    <xf numFmtId="3" fontId="192" fillId="18" borderId="223" xfId="0" applyNumberFormat="1" applyFont="1" applyFill="1" applyBorder="1" applyAlignment="1" applyProtection="1">
      <alignment horizontal="right" wrapText="1" readingOrder="1"/>
    </xf>
    <xf numFmtId="3" fontId="193" fillId="18" borderId="224" xfId="0" applyNumberFormat="1" applyFont="1" applyFill="1" applyBorder="1" applyAlignment="1" applyProtection="1">
      <alignment horizontal="right" wrapText="1" readingOrder="1"/>
    </xf>
    <xf numFmtId="3" fontId="194" fillId="18" borderId="225" xfId="0" applyNumberFormat="1" applyFont="1" applyFill="1" applyBorder="1" applyAlignment="1" applyProtection="1">
      <alignment horizontal="right" wrapText="1" readingOrder="1"/>
    </xf>
    <xf numFmtId="3" fontId="195" fillId="18" borderId="226" xfId="0" applyNumberFormat="1" applyFont="1" applyFill="1" applyBorder="1" applyAlignment="1" applyProtection="1">
      <alignment horizontal="right" wrapText="1" readingOrder="1"/>
    </xf>
    <xf numFmtId="3" fontId="196" fillId="18" borderId="227" xfId="0" applyNumberFormat="1" applyFont="1" applyFill="1" applyBorder="1" applyAlignment="1" applyProtection="1">
      <alignment horizontal="right" wrapText="1" readingOrder="1"/>
    </xf>
    <xf numFmtId="3" fontId="197" fillId="18" borderId="228" xfId="0" applyNumberFormat="1" applyFont="1" applyFill="1" applyBorder="1" applyAlignment="1" applyProtection="1">
      <alignment horizontal="right" wrapText="1" readingOrder="1"/>
    </xf>
    <xf numFmtId="3" fontId="198" fillId="18" borderId="229" xfId="0" applyNumberFormat="1" applyFont="1" applyFill="1" applyBorder="1" applyAlignment="1" applyProtection="1">
      <alignment horizontal="right" wrapText="1" readingOrder="1"/>
    </xf>
    <xf numFmtId="3" fontId="199" fillId="18" borderId="231" xfId="0" applyNumberFormat="1" applyFont="1" applyFill="1" applyBorder="1" applyAlignment="1" applyProtection="1">
      <alignment horizontal="right" wrapText="1" readingOrder="1"/>
    </xf>
    <xf numFmtId="3" fontId="200" fillId="18" borderId="232" xfId="0" applyNumberFormat="1" applyFont="1" applyFill="1" applyBorder="1" applyAlignment="1" applyProtection="1">
      <alignment horizontal="right" wrapText="1" readingOrder="1"/>
    </xf>
    <xf numFmtId="3" fontId="201" fillId="18" borderId="233" xfId="0" applyNumberFormat="1" applyFont="1" applyFill="1" applyBorder="1" applyAlignment="1" applyProtection="1">
      <alignment horizontal="right" wrapText="1" readingOrder="1"/>
    </xf>
    <xf numFmtId="3" fontId="202" fillId="18" borderId="234" xfId="0" applyNumberFormat="1" applyFont="1" applyFill="1" applyBorder="1" applyAlignment="1" applyProtection="1">
      <alignment horizontal="right" wrapText="1" readingOrder="1"/>
    </xf>
    <xf numFmtId="3" fontId="203" fillId="18" borderId="235" xfId="0" applyNumberFormat="1" applyFont="1" applyFill="1" applyBorder="1" applyAlignment="1" applyProtection="1">
      <alignment horizontal="right" wrapText="1" readingOrder="1"/>
    </xf>
    <xf numFmtId="3" fontId="204" fillId="18" borderId="236" xfId="0" applyNumberFormat="1" applyFont="1" applyFill="1" applyBorder="1" applyAlignment="1" applyProtection="1">
      <alignment horizontal="right" wrapText="1" readingOrder="1"/>
    </xf>
    <xf numFmtId="3" fontId="205" fillId="18" borderId="237" xfId="0" applyNumberFormat="1" applyFont="1" applyFill="1" applyBorder="1" applyAlignment="1" applyProtection="1">
      <alignment horizontal="right" wrapText="1" readingOrder="1"/>
    </xf>
    <xf numFmtId="3" fontId="206" fillId="18" borderId="238" xfId="0" applyNumberFormat="1" applyFont="1" applyFill="1" applyBorder="1" applyAlignment="1" applyProtection="1">
      <alignment horizontal="right" wrapText="1" readingOrder="1"/>
    </xf>
    <xf numFmtId="3" fontId="207" fillId="18" borderId="239" xfId="0" applyNumberFormat="1" applyFont="1" applyFill="1" applyBorder="1" applyAlignment="1" applyProtection="1">
      <alignment horizontal="right" wrapText="1" readingOrder="1"/>
    </xf>
    <xf numFmtId="3" fontId="208" fillId="18" borderId="240" xfId="0" applyNumberFormat="1" applyFont="1" applyFill="1" applyBorder="1" applyAlignment="1" applyProtection="1">
      <alignment horizontal="right" wrapText="1" readingOrder="1"/>
    </xf>
    <xf numFmtId="3" fontId="209" fillId="18" borderId="241" xfId="0" applyNumberFormat="1" applyFont="1" applyFill="1" applyBorder="1" applyAlignment="1" applyProtection="1">
      <alignment horizontal="right" wrapText="1" readingOrder="1"/>
    </xf>
    <xf numFmtId="3" fontId="210" fillId="18" borderId="242" xfId="0" applyNumberFormat="1" applyFont="1" applyFill="1" applyBorder="1" applyAlignment="1" applyProtection="1">
      <alignment horizontal="right" wrapText="1" readingOrder="1"/>
    </xf>
    <xf numFmtId="3" fontId="210" fillId="18" borderId="515" xfId="0" applyNumberFormat="1" applyFont="1" applyFill="1" applyBorder="1" applyAlignment="1" applyProtection="1">
      <alignment horizontal="right" wrapText="1" readingOrder="1"/>
    </xf>
    <xf numFmtId="3" fontId="211" fillId="18" borderId="243" xfId="0" applyNumberFormat="1" applyFont="1" applyFill="1" applyBorder="1" applyAlignment="1" applyProtection="1">
      <alignment horizontal="right" wrapText="1" readingOrder="1"/>
    </xf>
    <xf numFmtId="3" fontId="212" fillId="18" borderId="244" xfId="0" applyNumberFormat="1" applyFont="1" applyFill="1" applyBorder="1" applyAlignment="1" applyProtection="1">
      <alignment horizontal="right" wrapText="1" readingOrder="1"/>
    </xf>
    <xf numFmtId="3" fontId="213" fillId="18" borderId="245" xfId="0" applyNumberFormat="1" applyFont="1" applyFill="1" applyBorder="1" applyAlignment="1" applyProtection="1">
      <alignment horizontal="right" wrapText="1" readingOrder="1"/>
    </xf>
    <xf numFmtId="3" fontId="214" fillId="18" borderId="246" xfId="0" applyNumberFormat="1" applyFont="1" applyFill="1" applyBorder="1" applyAlignment="1" applyProtection="1">
      <alignment horizontal="right" wrapText="1" readingOrder="1"/>
    </xf>
    <xf numFmtId="3" fontId="215" fillId="18" borderId="247" xfId="0" applyNumberFormat="1" applyFont="1" applyFill="1" applyBorder="1" applyAlignment="1" applyProtection="1">
      <alignment horizontal="right" wrapText="1" readingOrder="1"/>
    </xf>
    <xf numFmtId="3" fontId="216" fillId="18" borderId="248" xfId="0" applyNumberFormat="1" applyFont="1" applyFill="1" applyBorder="1" applyAlignment="1" applyProtection="1">
      <alignment horizontal="right" wrapText="1" readingOrder="1"/>
    </xf>
    <xf numFmtId="3" fontId="217" fillId="18" borderId="249" xfId="0" applyNumberFormat="1" applyFont="1" applyFill="1" applyBorder="1" applyAlignment="1" applyProtection="1">
      <alignment horizontal="right" wrapText="1" readingOrder="1"/>
    </xf>
    <xf numFmtId="3" fontId="218" fillId="18" borderId="250" xfId="0" applyNumberFormat="1" applyFont="1" applyFill="1" applyBorder="1" applyAlignment="1" applyProtection="1">
      <alignment horizontal="right" wrapText="1" readingOrder="1"/>
    </xf>
    <xf numFmtId="3" fontId="219" fillId="18" borderId="251" xfId="0" applyNumberFormat="1" applyFont="1" applyFill="1" applyBorder="1" applyAlignment="1" applyProtection="1">
      <alignment horizontal="right" wrapText="1" readingOrder="1"/>
    </xf>
    <xf numFmtId="3" fontId="220" fillId="18" borderId="253" xfId="0" applyNumberFormat="1" applyFont="1" applyFill="1" applyBorder="1" applyAlignment="1" applyProtection="1">
      <alignment horizontal="right" wrapText="1" readingOrder="1"/>
    </xf>
    <xf numFmtId="3" fontId="221" fillId="18" borderId="254" xfId="0" applyNumberFormat="1" applyFont="1" applyFill="1" applyBorder="1" applyAlignment="1" applyProtection="1">
      <alignment horizontal="right" wrapText="1" readingOrder="1"/>
    </xf>
    <xf numFmtId="3" fontId="222" fillId="18" borderId="255" xfId="0" applyNumberFormat="1" applyFont="1" applyFill="1" applyBorder="1" applyAlignment="1" applyProtection="1">
      <alignment horizontal="right" wrapText="1" readingOrder="1"/>
    </xf>
    <xf numFmtId="3" fontId="223" fillId="18" borderId="256" xfId="0" applyNumberFormat="1" applyFont="1" applyFill="1" applyBorder="1" applyAlignment="1" applyProtection="1">
      <alignment horizontal="right" wrapText="1" readingOrder="1"/>
    </xf>
    <xf numFmtId="3" fontId="224" fillId="18" borderId="257" xfId="0" applyNumberFormat="1" applyFont="1" applyFill="1" applyBorder="1" applyAlignment="1" applyProtection="1">
      <alignment horizontal="right" wrapText="1" readingOrder="1"/>
    </xf>
    <xf numFmtId="3" fontId="225" fillId="18" borderId="258" xfId="0" applyNumberFormat="1" applyFont="1" applyFill="1" applyBorder="1" applyAlignment="1" applyProtection="1">
      <alignment horizontal="right" wrapText="1" readingOrder="1"/>
    </xf>
    <xf numFmtId="3" fontId="226" fillId="18" borderId="259" xfId="0" applyNumberFormat="1" applyFont="1" applyFill="1" applyBorder="1" applyAlignment="1" applyProtection="1">
      <alignment horizontal="right" wrapText="1" readingOrder="1"/>
    </xf>
    <xf numFmtId="3" fontId="227" fillId="18" borderId="260" xfId="0" applyNumberFormat="1" applyFont="1" applyFill="1" applyBorder="1" applyAlignment="1" applyProtection="1">
      <alignment horizontal="right" wrapText="1" readingOrder="1"/>
    </xf>
    <xf numFmtId="3" fontId="228" fillId="18" borderId="261" xfId="0" applyNumberFormat="1" applyFont="1" applyFill="1" applyBorder="1" applyAlignment="1" applyProtection="1">
      <alignment horizontal="right" wrapText="1" readingOrder="1"/>
    </xf>
    <xf numFmtId="3" fontId="229" fillId="18" borderId="262" xfId="0" applyNumberFormat="1" applyFont="1" applyFill="1" applyBorder="1" applyAlignment="1" applyProtection="1">
      <alignment horizontal="right" wrapText="1" readingOrder="1"/>
    </xf>
    <xf numFmtId="3" fontId="230" fillId="16" borderId="263" xfId="0" applyNumberFormat="1" applyFont="1" applyFill="1" applyBorder="1" applyAlignment="1" applyProtection="1">
      <alignment horizontal="right" wrapText="1" readingOrder="1"/>
    </xf>
    <xf numFmtId="3" fontId="231" fillId="18" borderId="264" xfId="0" applyNumberFormat="1" applyFont="1" applyFill="1" applyBorder="1" applyAlignment="1" applyProtection="1">
      <alignment horizontal="right" wrapText="1" readingOrder="1"/>
    </xf>
    <xf numFmtId="3" fontId="231" fillId="18" borderId="515" xfId="0" applyNumberFormat="1" applyFont="1" applyFill="1" applyBorder="1" applyAlignment="1" applyProtection="1">
      <alignment horizontal="right" wrapText="1" readingOrder="1"/>
    </xf>
    <xf numFmtId="3" fontId="232" fillId="18" borderId="265" xfId="0" applyNumberFormat="1" applyFont="1" applyFill="1" applyBorder="1" applyAlignment="1" applyProtection="1">
      <alignment horizontal="right" wrapText="1" readingOrder="1"/>
    </xf>
    <xf numFmtId="3" fontId="233" fillId="18" borderId="266" xfId="0" applyNumberFormat="1" applyFont="1" applyFill="1" applyBorder="1" applyAlignment="1" applyProtection="1">
      <alignment horizontal="right" wrapText="1" readingOrder="1"/>
    </xf>
    <xf numFmtId="3" fontId="234" fillId="18" borderId="267" xfId="0" applyNumberFormat="1" applyFont="1" applyFill="1" applyBorder="1" applyAlignment="1" applyProtection="1">
      <alignment horizontal="right" wrapText="1" readingOrder="1"/>
    </xf>
    <xf numFmtId="3" fontId="235" fillId="18" borderId="268" xfId="0" applyNumberFormat="1" applyFont="1" applyFill="1" applyBorder="1" applyAlignment="1" applyProtection="1">
      <alignment horizontal="right" wrapText="1" readingOrder="1"/>
    </xf>
    <xf numFmtId="3" fontId="236" fillId="18" borderId="269" xfId="0" applyNumberFormat="1" applyFont="1" applyFill="1" applyBorder="1" applyAlignment="1" applyProtection="1">
      <alignment horizontal="right" wrapText="1" readingOrder="1"/>
    </xf>
    <xf numFmtId="3" fontId="237" fillId="18" borderId="270" xfId="0" applyNumberFormat="1" applyFont="1" applyFill="1" applyBorder="1" applyAlignment="1" applyProtection="1">
      <alignment horizontal="right" wrapText="1" readingOrder="1"/>
    </xf>
    <xf numFmtId="3" fontId="238" fillId="18" borderId="271" xfId="0" applyNumberFormat="1" applyFont="1" applyFill="1" applyBorder="1" applyAlignment="1" applyProtection="1">
      <alignment horizontal="right" wrapText="1" readingOrder="1"/>
    </xf>
    <xf numFmtId="3" fontId="239" fillId="18" borderId="272" xfId="0" applyNumberFormat="1" applyFont="1" applyFill="1" applyBorder="1" applyAlignment="1" applyProtection="1">
      <alignment horizontal="right" wrapText="1" readingOrder="1"/>
    </xf>
    <xf numFmtId="3" fontId="240" fillId="18" borderId="273" xfId="0" applyNumberFormat="1" applyFont="1" applyFill="1" applyBorder="1" applyAlignment="1" applyProtection="1">
      <alignment horizontal="right" wrapText="1" readingOrder="1"/>
    </xf>
    <xf numFmtId="3" fontId="241" fillId="18" borderId="275" xfId="0" applyNumberFormat="1" applyFont="1" applyFill="1" applyBorder="1" applyAlignment="1" applyProtection="1">
      <alignment horizontal="right" wrapText="1" readingOrder="1"/>
    </xf>
    <xf numFmtId="3" fontId="242" fillId="18" borderId="276" xfId="0" applyNumberFormat="1" applyFont="1" applyFill="1" applyBorder="1" applyAlignment="1" applyProtection="1">
      <alignment horizontal="right" wrapText="1" readingOrder="1"/>
    </xf>
    <xf numFmtId="3" fontId="243" fillId="18" borderId="277" xfId="0" applyNumberFormat="1" applyFont="1" applyFill="1" applyBorder="1" applyAlignment="1" applyProtection="1">
      <alignment horizontal="right" wrapText="1" readingOrder="1"/>
    </xf>
    <xf numFmtId="3" fontId="244" fillId="18" borderId="278" xfId="0" applyNumberFormat="1" applyFont="1" applyFill="1" applyBorder="1" applyAlignment="1" applyProtection="1">
      <alignment horizontal="right" wrapText="1" readingOrder="1"/>
    </xf>
    <xf numFmtId="3" fontId="245" fillId="18" borderId="279" xfId="0" applyNumberFormat="1" applyFont="1" applyFill="1" applyBorder="1" applyAlignment="1" applyProtection="1">
      <alignment horizontal="right" wrapText="1" readingOrder="1"/>
    </xf>
    <xf numFmtId="3" fontId="246" fillId="18" borderId="280" xfId="0" applyNumberFormat="1" applyFont="1" applyFill="1" applyBorder="1" applyAlignment="1" applyProtection="1">
      <alignment horizontal="right" wrapText="1" readingOrder="1"/>
    </xf>
    <xf numFmtId="3" fontId="247" fillId="18" borderId="281" xfId="0" applyNumberFormat="1" applyFont="1" applyFill="1" applyBorder="1" applyAlignment="1" applyProtection="1">
      <alignment horizontal="right" wrapText="1" readingOrder="1"/>
    </xf>
    <xf numFmtId="3" fontId="248" fillId="18" borderId="282" xfId="0" applyNumberFormat="1" applyFont="1" applyFill="1" applyBorder="1" applyAlignment="1" applyProtection="1">
      <alignment horizontal="right" wrapText="1" readingOrder="1"/>
    </xf>
    <xf numFmtId="3" fontId="249" fillId="18" borderId="283" xfId="0" applyNumberFormat="1" applyFont="1" applyFill="1" applyBorder="1" applyAlignment="1" applyProtection="1">
      <alignment horizontal="right" wrapText="1" readingOrder="1"/>
    </xf>
    <xf numFmtId="3" fontId="250" fillId="18" borderId="284" xfId="0" applyNumberFormat="1" applyFont="1" applyFill="1" applyBorder="1" applyAlignment="1" applyProtection="1">
      <alignment horizontal="right" wrapText="1" readingOrder="1"/>
    </xf>
    <xf numFmtId="3" fontId="251" fillId="18" borderId="285" xfId="0" applyNumberFormat="1" applyFont="1" applyFill="1" applyBorder="1" applyAlignment="1" applyProtection="1">
      <alignment horizontal="right" wrapText="1" readingOrder="1"/>
    </xf>
    <xf numFmtId="3" fontId="252" fillId="18" borderId="286" xfId="0" applyNumberFormat="1" applyFont="1" applyFill="1" applyBorder="1" applyAlignment="1" applyProtection="1">
      <alignment horizontal="right" wrapText="1" readingOrder="1"/>
    </xf>
    <xf numFmtId="3" fontId="252" fillId="18" borderId="515" xfId="0" applyNumberFormat="1" applyFont="1" applyFill="1" applyBorder="1" applyAlignment="1" applyProtection="1">
      <alignment horizontal="right" wrapText="1" readingOrder="1"/>
    </xf>
    <xf numFmtId="3" fontId="253" fillId="18" borderId="287" xfId="0" applyNumberFormat="1" applyFont="1" applyFill="1" applyBorder="1" applyAlignment="1" applyProtection="1">
      <alignment horizontal="right" wrapText="1" readingOrder="1"/>
    </xf>
    <xf numFmtId="3" fontId="254" fillId="18" borderId="288" xfId="0" applyNumberFormat="1" applyFont="1" applyFill="1" applyBorder="1" applyAlignment="1" applyProtection="1">
      <alignment horizontal="right" wrapText="1" readingOrder="1"/>
    </xf>
    <xf numFmtId="3" fontId="255" fillId="18" borderId="289" xfId="0" applyNumberFormat="1" applyFont="1" applyFill="1" applyBorder="1" applyAlignment="1" applyProtection="1">
      <alignment horizontal="right" wrapText="1" readingOrder="1"/>
    </xf>
    <xf numFmtId="3" fontId="256" fillId="18" borderId="290" xfId="0" applyNumberFormat="1" applyFont="1" applyFill="1" applyBorder="1" applyAlignment="1" applyProtection="1">
      <alignment horizontal="right" wrapText="1" readingOrder="1"/>
    </xf>
    <xf numFmtId="3" fontId="257" fillId="18" borderId="291" xfId="0" applyNumberFormat="1" applyFont="1" applyFill="1" applyBorder="1" applyAlignment="1" applyProtection="1">
      <alignment horizontal="right" wrapText="1" readingOrder="1"/>
    </xf>
    <xf numFmtId="3" fontId="258" fillId="18" borderId="292" xfId="0" applyNumberFormat="1" applyFont="1" applyFill="1" applyBorder="1" applyAlignment="1" applyProtection="1">
      <alignment horizontal="right" wrapText="1" readingOrder="1"/>
    </xf>
    <xf numFmtId="3" fontId="259" fillId="18" borderId="293" xfId="0" applyNumberFormat="1" applyFont="1" applyFill="1" applyBorder="1" applyAlignment="1" applyProtection="1">
      <alignment horizontal="right" wrapText="1" readingOrder="1"/>
    </xf>
    <xf numFmtId="3" fontId="260" fillId="18" borderId="294" xfId="0" applyNumberFormat="1" applyFont="1" applyFill="1" applyBorder="1" applyAlignment="1" applyProtection="1">
      <alignment horizontal="right" wrapText="1" readingOrder="1"/>
    </xf>
    <xf numFmtId="3" fontId="261" fillId="18" borderId="295" xfId="0" applyNumberFormat="1" applyFont="1" applyFill="1" applyBorder="1" applyAlignment="1" applyProtection="1">
      <alignment horizontal="right" wrapText="1" readingOrder="1"/>
    </xf>
    <xf numFmtId="3" fontId="262" fillId="18" borderId="297" xfId="0" applyNumberFormat="1" applyFont="1" applyFill="1" applyBorder="1" applyAlignment="1" applyProtection="1">
      <alignment horizontal="right" wrapText="1" readingOrder="1"/>
    </xf>
    <xf numFmtId="3" fontId="263" fillId="18" borderId="298" xfId="0" applyNumberFormat="1" applyFont="1" applyFill="1" applyBorder="1" applyAlignment="1" applyProtection="1">
      <alignment horizontal="right" wrapText="1" readingOrder="1"/>
    </xf>
    <xf numFmtId="3" fontId="264" fillId="18" borderId="299" xfId="0" applyNumberFormat="1" applyFont="1" applyFill="1" applyBorder="1" applyAlignment="1" applyProtection="1">
      <alignment horizontal="right" wrapText="1" readingOrder="1"/>
    </xf>
    <xf numFmtId="3" fontId="265" fillId="18" borderId="300" xfId="0" applyNumberFormat="1" applyFont="1" applyFill="1" applyBorder="1" applyAlignment="1" applyProtection="1">
      <alignment horizontal="right" wrapText="1" readingOrder="1"/>
    </xf>
    <xf numFmtId="3" fontId="266" fillId="18" borderId="301" xfId="0" applyNumberFormat="1" applyFont="1" applyFill="1" applyBorder="1" applyAlignment="1" applyProtection="1">
      <alignment horizontal="right" wrapText="1" readingOrder="1"/>
    </xf>
    <xf numFmtId="3" fontId="267" fillId="18" borderId="302" xfId="0" applyNumberFormat="1" applyFont="1" applyFill="1" applyBorder="1" applyAlignment="1" applyProtection="1">
      <alignment horizontal="right" wrapText="1" readingOrder="1"/>
    </xf>
    <xf numFmtId="3" fontId="268" fillId="18" borderId="303" xfId="0" applyNumberFormat="1" applyFont="1" applyFill="1" applyBorder="1" applyAlignment="1" applyProtection="1">
      <alignment horizontal="right" wrapText="1" readingOrder="1"/>
    </xf>
    <xf numFmtId="3" fontId="269" fillId="18" borderId="304" xfId="0" applyNumberFormat="1" applyFont="1" applyFill="1" applyBorder="1" applyAlignment="1" applyProtection="1">
      <alignment horizontal="right" wrapText="1" readingOrder="1"/>
    </xf>
    <xf numFmtId="3" fontId="270" fillId="18" borderId="305" xfId="0" applyNumberFormat="1" applyFont="1" applyFill="1" applyBorder="1" applyAlignment="1" applyProtection="1">
      <alignment horizontal="right" wrapText="1" readingOrder="1"/>
    </xf>
    <xf numFmtId="3" fontId="271" fillId="18" borderId="306" xfId="0" applyNumberFormat="1" applyFont="1" applyFill="1" applyBorder="1" applyAlignment="1" applyProtection="1">
      <alignment horizontal="right" wrapText="1" readingOrder="1"/>
    </xf>
    <xf numFmtId="3" fontId="272" fillId="18" borderId="307" xfId="0" applyNumberFormat="1" applyFont="1" applyFill="1" applyBorder="1" applyAlignment="1" applyProtection="1">
      <alignment horizontal="right" wrapText="1" readingOrder="1"/>
    </xf>
    <xf numFmtId="3" fontId="273" fillId="18" borderId="308" xfId="0" applyNumberFormat="1" applyFont="1" applyFill="1" applyBorder="1" applyAlignment="1" applyProtection="1">
      <alignment horizontal="right" wrapText="1" readingOrder="1"/>
    </xf>
    <xf numFmtId="3" fontId="273" fillId="16" borderId="515" xfId="0" applyNumberFormat="1" applyFont="1" applyFill="1" applyBorder="1" applyAlignment="1" applyProtection="1">
      <alignment horizontal="right" wrapText="1" readingOrder="1"/>
    </xf>
    <xf numFmtId="3" fontId="274" fillId="18" borderId="310" xfId="0" applyNumberFormat="1" applyFont="1" applyFill="1" applyBorder="1" applyAlignment="1" applyProtection="1">
      <alignment horizontal="right" wrapText="1" readingOrder="1"/>
    </xf>
    <xf numFmtId="3" fontId="275" fillId="18" borderId="311" xfId="0" applyNumberFormat="1" applyFont="1" applyFill="1" applyBorder="1" applyAlignment="1" applyProtection="1">
      <alignment horizontal="right" wrapText="1" readingOrder="1"/>
    </xf>
    <xf numFmtId="3" fontId="276" fillId="18" borderId="312" xfId="0" applyNumberFormat="1" applyFont="1" applyFill="1" applyBorder="1" applyAlignment="1" applyProtection="1">
      <alignment horizontal="right" wrapText="1" readingOrder="1"/>
    </xf>
    <xf numFmtId="3" fontId="277" fillId="18" borderId="313" xfId="0" applyNumberFormat="1" applyFont="1" applyFill="1" applyBorder="1" applyAlignment="1" applyProtection="1">
      <alignment horizontal="right" wrapText="1" readingOrder="1"/>
    </xf>
    <xf numFmtId="3" fontId="278" fillId="18" borderId="314" xfId="0" applyNumberFormat="1" applyFont="1" applyFill="1" applyBorder="1" applyAlignment="1" applyProtection="1">
      <alignment horizontal="right" wrapText="1" readingOrder="1"/>
    </xf>
    <xf numFmtId="3" fontId="279" fillId="18" borderId="315" xfId="0" applyNumberFormat="1" applyFont="1" applyFill="1" applyBorder="1" applyAlignment="1" applyProtection="1">
      <alignment horizontal="right" wrapText="1" readingOrder="1"/>
    </xf>
    <xf numFmtId="3" fontId="280" fillId="18" borderId="316" xfId="0" applyNumberFormat="1" applyFont="1" applyFill="1" applyBorder="1" applyAlignment="1" applyProtection="1">
      <alignment horizontal="right" wrapText="1" readingOrder="1"/>
    </xf>
    <xf numFmtId="3" fontId="281" fillId="18" borderId="317" xfId="0" applyNumberFormat="1" applyFont="1" applyFill="1" applyBorder="1" applyAlignment="1" applyProtection="1">
      <alignment horizontal="right" wrapText="1" readingOrder="1"/>
    </xf>
    <xf numFmtId="3" fontId="282" fillId="18" borderId="319" xfId="0" applyNumberFormat="1" applyFont="1" applyFill="1" applyBorder="1" applyAlignment="1" applyProtection="1">
      <alignment horizontal="right" wrapText="1" readingOrder="1"/>
    </xf>
    <xf numFmtId="3" fontId="283" fillId="18" borderId="320" xfId="0" applyNumberFormat="1" applyFont="1" applyFill="1" applyBorder="1" applyAlignment="1" applyProtection="1">
      <alignment horizontal="right" wrapText="1" readingOrder="1"/>
    </xf>
    <xf numFmtId="3" fontId="284" fillId="18" borderId="321" xfId="0" applyNumberFormat="1" applyFont="1" applyFill="1" applyBorder="1" applyAlignment="1" applyProtection="1">
      <alignment horizontal="right" wrapText="1" readingOrder="1"/>
    </xf>
    <xf numFmtId="3" fontId="285" fillId="18" borderId="322" xfId="0" applyNumberFormat="1" applyFont="1" applyFill="1" applyBorder="1" applyAlignment="1" applyProtection="1">
      <alignment horizontal="right" wrapText="1" readingOrder="1"/>
    </xf>
    <xf numFmtId="3" fontId="286" fillId="18" borderId="323" xfId="0" applyNumberFormat="1" applyFont="1" applyFill="1" applyBorder="1" applyAlignment="1" applyProtection="1">
      <alignment horizontal="right" wrapText="1" readingOrder="1"/>
    </xf>
    <xf numFmtId="3" fontId="287" fillId="18" borderId="324" xfId="0" applyNumberFormat="1" applyFont="1" applyFill="1" applyBorder="1" applyAlignment="1" applyProtection="1">
      <alignment horizontal="right" wrapText="1" readingOrder="1"/>
    </xf>
    <xf numFmtId="3" fontId="288" fillId="18" borderId="325" xfId="0" applyNumberFormat="1" applyFont="1" applyFill="1" applyBorder="1" applyAlignment="1" applyProtection="1">
      <alignment horizontal="right" wrapText="1" readingOrder="1"/>
    </xf>
    <xf numFmtId="3" fontId="289" fillId="18" borderId="326" xfId="0" applyNumberFormat="1" applyFont="1" applyFill="1" applyBorder="1" applyAlignment="1" applyProtection="1">
      <alignment horizontal="right" wrapText="1" readingOrder="1"/>
    </xf>
    <xf numFmtId="3" fontId="290" fillId="18" borderId="327" xfId="0" applyNumberFormat="1" applyFont="1" applyFill="1" applyBorder="1" applyAlignment="1" applyProtection="1">
      <alignment horizontal="right" wrapText="1" readingOrder="1"/>
    </xf>
    <xf numFmtId="3" fontId="291" fillId="18" borderId="328" xfId="0" applyNumberFormat="1" applyFont="1" applyFill="1" applyBorder="1" applyAlignment="1" applyProtection="1">
      <alignment horizontal="right" wrapText="1" readingOrder="1"/>
    </xf>
    <xf numFmtId="3" fontId="292" fillId="18" borderId="329" xfId="0" applyNumberFormat="1" applyFont="1" applyFill="1" applyBorder="1" applyAlignment="1" applyProtection="1">
      <alignment horizontal="right" wrapText="1" readingOrder="1"/>
    </xf>
    <xf numFmtId="3" fontId="293" fillId="18" borderId="330" xfId="0" applyNumberFormat="1" applyFont="1" applyFill="1" applyBorder="1" applyAlignment="1" applyProtection="1">
      <alignment horizontal="right" wrapText="1" readingOrder="1"/>
    </xf>
    <xf numFmtId="3" fontId="293" fillId="18" borderId="515" xfId="0" applyNumberFormat="1" applyFont="1" applyFill="1" applyBorder="1" applyAlignment="1" applyProtection="1">
      <alignment horizontal="right" wrapText="1" readingOrder="1"/>
    </xf>
    <xf numFmtId="3" fontId="294" fillId="18" borderId="331" xfId="0" applyNumberFormat="1" applyFont="1" applyFill="1" applyBorder="1" applyAlignment="1" applyProtection="1">
      <alignment horizontal="right" wrapText="1" readingOrder="1"/>
    </xf>
    <xf numFmtId="3" fontId="295" fillId="18" borderId="332" xfId="0" applyNumberFormat="1" applyFont="1" applyFill="1" applyBorder="1" applyAlignment="1" applyProtection="1">
      <alignment horizontal="right" wrapText="1" readingOrder="1"/>
    </xf>
    <xf numFmtId="3" fontId="296" fillId="18" borderId="333" xfId="0" applyNumberFormat="1" applyFont="1" applyFill="1" applyBorder="1" applyAlignment="1" applyProtection="1">
      <alignment horizontal="right" wrapText="1" readingOrder="1"/>
    </xf>
    <xf numFmtId="3" fontId="297" fillId="18" borderId="334" xfId="0" applyNumberFormat="1" applyFont="1" applyFill="1" applyBorder="1" applyAlignment="1" applyProtection="1">
      <alignment horizontal="right" wrapText="1" readingOrder="1"/>
    </xf>
    <xf numFmtId="3" fontId="298" fillId="18" borderId="335" xfId="0" applyNumberFormat="1" applyFont="1" applyFill="1" applyBorder="1" applyAlignment="1" applyProtection="1">
      <alignment horizontal="right" wrapText="1" readingOrder="1"/>
    </xf>
    <xf numFmtId="3" fontId="299" fillId="18" borderId="336" xfId="0" applyNumberFormat="1" applyFont="1" applyFill="1" applyBorder="1" applyAlignment="1" applyProtection="1">
      <alignment horizontal="right" wrapText="1" readingOrder="1"/>
    </xf>
    <xf numFmtId="3" fontId="300" fillId="18" borderId="337" xfId="0" applyNumberFormat="1" applyFont="1" applyFill="1" applyBorder="1" applyAlignment="1" applyProtection="1">
      <alignment horizontal="right" wrapText="1" readingOrder="1"/>
    </xf>
    <xf numFmtId="3" fontId="301" fillId="18" borderId="338" xfId="0" applyNumberFormat="1" applyFont="1" applyFill="1" applyBorder="1" applyAlignment="1" applyProtection="1">
      <alignment horizontal="right" wrapText="1" readingOrder="1"/>
    </xf>
    <xf numFmtId="3" fontId="302" fillId="18" borderId="339" xfId="0" applyNumberFormat="1" applyFont="1" applyFill="1" applyBorder="1" applyAlignment="1" applyProtection="1">
      <alignment horizontal="right" wrapText="1" readingOrder="1"/>
    </xf>
    <xf numFmtId="3" fontId="303" fillId="18" borderId="341" xfId="0" applyNumberFormat="1" applyFont="1" applyFill="1" applyBorder="1" applyAlignment="1" applyProtection="1">
      <alignment horizontal="right" wrapText="1" readingOrder="1"/>
    </xf>
    <xf numFmtId="3" fontId="304" fillId="18" borderId="342" xfId="0" applyNumberFormat="1" applyFont="1" applyFill="1" applyBorder="1" applyAlignment="1" applyProtection="1">
      <alignment horizontal="right" wrapText="1" readingOrder="1"/>
    </xf>
    <xf numFmtId="3" fontId="305" fillId="18" borderId="343" xfId="0" applyNumberFormat="1" applyFont="1" applyFill="1" applyBorder="1" applyAlignment="1" applyProtection="1">
      <alignment horizontal="right" wrapText="1" readingOrder="1"/>
    </xf>
    <xf numFmtId="3" fontId="306" fillId="18" borderId="344" xfId="0" applyNumberFormat="1" applyFont="1" applyFill="1" applyBorder="1" applyAlignment="1" applyProtection="1">
      <alignment horizontal="right" wrapText="1" readingOrder="1"/>
    </xf>
    <xf numFmtId="3" fontId="307" fillId="18" borderId="345" xfId="0" applyNumberFormat="1" applyFont="1" applyFill="1" applyBorder="1" applyAlignment="1" applyProtection="1">
      <alignment horizontal="right" wrapText="1" readingOrder="1"/>
    </xf>
    <xf numFmtId="3" fontId="308" fillId="18" borderId="346" xfId="0" applyNumberFormat="1" applyFont="1" applyFill="1" applyBorder="1" applyAlignment="1" applyProtection="1">
      <alignment horizontal="right" wrapText="1" readingOrder="1"/>
    </xf>
    <xf numFmtId="3" fontId="309" fillId="18" borderId="347" xfId="0" applyNumberFormat="1" applyFont="1" applyFill="1" applyBorder="1" applyAlignment="1" applyProtection="1">
      <alignment horizontal="right" wrapText="1" readingOrder="1"/>
    </xf>
    <xf numFmtId="3" fontId="310" fillId="18" borderId="348" xfId="0" applyNumberFormat="1" applyFont="1" applyFill="1" applyBorder="1" applyAlignment="1" applyProtection="1">
      <alignment horizontal="right" wrapText="1" readingOrder="1"/>
    </xf>
    <xf numFmtId="3" fontId="311" fillId="18" borderId="349" xfId="0" applyNumberFormat="1" applyFont="1" applyFill="1" applyBorder="1" applyAlignment="1" applyProtection="1">
      <alignment horizontal="right" wrapText="1" readingOrder="1"/>
    </xf>
    <xf numFmtId="3" fontId="312" fillId="18" borderId="350" xfId="0" applyNumberFormat="1" applyFont="1" applyFill="1" applyBorder="1" applyAlignment="1" applyProtection="1">
      <alignment horizontal="right" wrapText="1" readingOrder="1"/>
    </xf>
    <xf numFmtId="3" fontId="313" fillId="18" borderId="351" xfId="0" applyNumberFormat="1" applyFont="1" applyFill="1" applyBorder="1" applyAlignment="1" applyProtection="1">
      <alignment horizontal="right" wrapText="1" readingOrder="1"/>
    </xf>
    <xf numFmtId="3" fontId="314" fillId="18" borderId="352" xfId="0" applyNumberFormat="1" applyFont="1" applyFill="1" applyBorder="1" applyAlignment="1" applyProtection="1">
      <alignment horizontal="right" wrapText="1" readingOrder="1"/>
    </xf>
    <xf numFmtId="3" fontId="314" fillId="18" borderId="515" xfId="0" applyNumberFormat="1" applyFont="1" applyFill="1" applyBorder="1" applyAlignment="1" applyProtection="1">
      <alignment horizontal="right" wrapText="1" readingOrder="1"/>
    </xf>
    <xf numFmtId="3" fontId="315" fillId="18" borderId="353" xfId="0" applyNumberFormat="1" applyFont="1" applyFill="1" applyBorder="1" applyAlignment="1" applyProtection="1">
      <alignment horizontal="right" wrapText="1" readingOrder="1"/>
    </xf>
    <xf numFmtId="3" fontId="316" fillId="18" borderId="354" xfId="0" applyNumberFormat="1" applyFont="1" applyFill="1" applyBorder="1" applyAlignment="1" applyProtection="1">
      <alignment horizontal="right" wrapText="1" readingOrder="1"/>
    </xf>
    <xf numFmtId="3" fontId="317" fillId="18" borderId="355" xfId="0" applyNumberFormat="1" applyFont="1" applyFill="1" applyBorder="1" applyAlignment="1" applyProtection="1">
      <alignment horizontal="right" wrapText="1" readingOrder="1"/>
    </xf>
    <xf numFmtId="3" fontId="318" fillId="18" borderId="356" xfId="0" applyNumberFormat="1" applyFont="1" applyFill="1" applyBorder="1" applyAlignment="1" applyProtection="1">
      <alignment horizontal="right" wrapText="1" readingOrder="1"/>
    </xf>
    <xf numFmtId="3" fontId="319" fillId="18" borderId="357" xfId="0" applyNumberFormat="1" applyFont="1" applyFill="1" applyBorder="1" applyAlignment="1" applyProtection="1">
      <alignment horizontal="right" wrapText="1" readingOrder="1"/>
    </xf>
    <xf numFmtId="3" fontId="320" fillId="18" borderId="358" xfId="0" applyNumberFormat="1" applyFont="1" applyFill="1" applyBorder="1" applyAlignment="1" applyProtection="1">
      <alignment horizontal="right" wrapText="1" readingOrder="1"/>
    </xf>
    <xf numFmtId="3" fontId="321" fillId="18" borderId="359" xfId="0" applyNumberFormat="1" applyFont="1" applyFill="1" applyBorder="1" applyAlignment="1" applyProtection="1">
      <alignment horizontal="right" wrapText="1" readingOrder="1"/>
    </xf>
    <xf numFmtId="3" fontId="322" fillId="18" borderId="360" xfId="0" applyNumberFormat="1" applyFont="1" applyFill="1" applyBorder="1" applyAlignment="1" applyProtection="1">
      <alignment horizontal="right" wrapText="1" readingOrder="1"/>
    </xf>
    <xf numFmtId="3" fontId="323" fillId="18" borderId="361" xfId="0" applyNumberFormat="1" applyFont="1" applyFill="1" applyBorder="1" applyAlignment="1" applyProtection="1">
      <alignment horizontal="right" wrapText="1" readingOrder="1"/>
    </xf>
    <xf numFmtId="3" fontId="324" fillId="18" borderId="363" xfId="0" applyNumberFormat="1" applyFont="1" applyFill="1" applyBorder="1" applyAlignment="1" applyProtection="1">
      <alignment horizontal="right" wrapText="1" readingOrder="1"/>
    </xf>
    <xf numFmtId="3" fontId="325" fillId="18" borderId="364" xfId="0" applyNumberFormat="1" applyFont="1" applyFill="1" applyBorder="1" applyAlignment="1" applyProtection="1">
      <alignment horizontal="right" wrapText="1" readingOrder="1"/>
    </xf>
    <xf numFmtId="3" fontId="326" fillId="18" borderId="365" xfId="0" applyNumberFormat="1" applyFont="1" applyFill="1" applyBorder="1" applyAlignment="1" applyProtection="1">
      <alignment horizontal="right" wrapText="1" readingOrder="1"/>
    </xf>
    <xf numFmtId="3" fontId="327" fillId="18" borderId="366" xfId="0" applyNumberFormat="1" applyFont="1" applyFill="1" applyBorder="1" applyAlignment="1" applyProtection="1">
      <alignment horizontal="right" wrapText="1" readingOrder="1"/>
    </xf>
    <xf numFmtId="3" fontId="328" fillId="18" borderId="367" xfId="0" applyNumberFormat="1" applyFont="1" applyFill="1" applyBorder="1" applyAlignment="1" applyProtection="1">
      <alignment horizontal="right" wrapText="1" readingOrder="1"/>
    </xf>
    <xf numFmtId="3" fontId="329" fillId="18" borderId="368" xfId="0" applyNumberFormat="1" applyFont="1" applyFill="1" applyBorder="1" applyAlignment="1" applyProtection="1">
      <alignment horizontal="right" wrapText="1" readingOrder="1"/>
    </xf>
    <xf numFmtId="3" fontId="330" fillId="18" borderId="369" xfId="0" applyNumberFormat="1" applyFont="1" applyFill="1" applyBorder="1" applyAlignment="1" applyProtection="1">
      <alignment horizontal="right" wrapText="1" readingOrder="1"/>
    </xf>
    <xf numFmtId="3" fontId="331" fillId="18" borderId="370" xfId="0" applyNumberFormat="1" applyFont="1" applyFill="1" applyBorder="1" applyAlignment="1" applyProtection="1">
      <alignment horizontal="right" wrapText="1" readingOrder="1"/>
    </xf>
    <xf numFmtId="3" fontId="332" fillId="18" borderId="371" xfId="0" applyNumberFormat="1" applyFont="1" applyFill="1" applyBorder="1" applyAlignment="1" applyProtection="1">
      <alignment horizontal="right" wrapText="1" readingOrder="1"/>
    </xf>
    <xf numFmtId="3" fontId="333" fillId="18" borderId="372" xfId="0" applyNumberFormat="1" applyFont="1" applyFill="1" applyBorder="1" applyAlignment="1" applyProtection="1">
      <alignment horizontal="right" wrapText="1" readingOrder="1"/>
    </xf>
    <xf numFmtId="3" fontId="334" fillId="18" borderId="373" xfId="0" applyNumberFormat="1" applyFont="1" applyFill="1" applyBorder="1" applyAlignment="1" applyProtection="1">
      <alignment horizontal="right" wrapText="1" readingOrder="1"/>
    </xf>
    <xf numFmtId="3" fontId="335" fillId="18" borderId="374" xfId="0" applyNumberFormat="1" applyFont="1" applyFill="1" applyBorder="1" applyAlignment="1" applyProtection="1">
      <alignment horizontal="right" wrapText="1" readingOrder="1"/>
    </xf>
    <xf numFmtId="3" fontId="335" fillId="18" borderId="515" xfId="0" applyNumberFormat="1" applyFont="1" applyFill="1" applyBorder="1" applyAlignment="1" applyProtection="1">
      <alignment horizontal="right" wrapText="1" readingOrder="1"/>
    </xf>
    <xf numFmtId="3" fontId="336" fillId="18" borderId="375" xfId="0" applyNumberFormat="1" applyFont="1" applyFill="1" applyBorder="1" applyAlignment="1" applyProtection="1">
      <alignment horizontal="right" wrapText="1" readingOrder="1"/>
    </xf>
    <xf numFmtId="3" fontId="337" fillId="18" borderId="376" xfId="0" applyNumberFormat="1" applyFont="1" applyFill="1" applyBorder="1" applyAlignment="1" applyProtection="1">
      <alignment horizontal="right" wrapText="1" readingOrder="1"/>
    </xf>
    <xf numFmtId="3" fontId="338" fillId="18" borderId="377" xfId="0" applyNumberFormat="1" applyFont="1" applyFill="1" applyBorder="1" applyAlignment="1" applyProtection="1">
      <alignment horizontal="right" wrapText="1" readingOrder="1"/>
    </xf>
    <xf numFmtId="3" fontId="339" fillId="18" borderId="378" xfId="0" applyNumberFormat="1" applyFont="1" applyFill="1" applyBorder="1" applyAlignment="1" applyProtection="1">
      <alignment horizontal="right" wrapText="1" readingOrder="1"/>
    </xf>
    <xf numFmtId="3" fontId="340" fillId="18" borderId="379" xfId="0" applyNumberFormat="1" applyFont="1" applyFill="1" applyBorder="1" applyAlignment="1" applyProtection="1">
      <alignment horizontal="right" wrapText="1" readingOrder="1"/>
    </xf>
    <xf numFmtId="3" fontId="341" fillId="18" borderId="380" xfId="0" applyNumberFormat="1" applyFont="1" applyFill="1" applyBorder="1" applyAlignment="1" applyProtection="1">
      <alignment horizontal="right" wrapText="1" readingOrder="1"/>
    </xf>
    <xf numFmtId="3" fontId="342" fillId="18" borderId="381" xfId="0" applyNumberFormat="1" applyFont="1" applyFill="1" applyBorder="1" applyAlignment="1" applyProtection="1">
      <alignment horizontal="right" wrapText="1" readingOrder="1"/>
    </xf>
    <xf numFmtId="3" fontId="343" fillId="18" borderId="382" xfId="0" applyNumberFormat="1" applyFont="1" applyFill="1" applyBorder="1" applyAlignment="1" applyProtection="1">
      <alignment horizontal="right" wrapText="1" readingOrder="1"/>
    </xf>
    <xf numFmtId="3" fontId="344" fillId="18" borderId="383" xfId="0" applyNumberFormat="1" applyFont="1" applyFill="1" applyBorder="1" applyAlignment="1" applyProtection="1">
      <alignment horizontal="right" wrapText="1" readingOrder="1"/>
    </xf>
    <xf numFmtId="3" fontId="345" fillId="18" borderId="385" xfId="0" applyNumberFormat="1" applyFont="1" applyFill="1" applyBorder="1" applyAlignment="1" applyProtection="1">
      <alignment horizontal="right" wrapText="1" readingOrder="1"/>
    </xf>
    <xf numFmtId="3" fontId="346" fillId="18" borderId="386" xfId="0" applyNumberFormat="1" applyFont="1" applyFill="1" applyBorder="1" applyAlignment="1" applyProtection="1">
      <alignment horizontal="right" wrapText="1" readingOrder="1"/>
    </xf>
    <xf numFmtId="3" fontId="347" fillId="18" borderId="387" xfId="0" applyNumberFormat="1" applyFont="1" applyFill="1" applyBorder="1" applyAlignment="1" applyProtection="1">
      <alignment horizontal="right" wrapText="1" readingOrder="1"/>
    </xf>
    <xf numFmtId="3" fontId="348" fillId="18" borderId="388" xfId="0" applyNumberFormat="1" applyFont="1" applyFill="1" applyBorder="1" applyAlignment="1" applyProtection="1">
      <alignment horizontal="right" wrapText="1" readingOrder="1"/>
    </xf>
    <xf numFmtId="3" fontId="349" fillId="18" borderId="389" xfId="0" applyNumberFormat="1" applyFont="1" applyFill="1" applyBorder="1" applyAlignment="1" applyProtection="1">
      <alignment horizontal="right" wrapText="1" readingOrder="1"/>
    </xf>
    <xf numFmtId="3" fontId="350" fillId="18" borderId="390" xfId="0" applyNumberFormat="1" applyFont="1" applyFill="1" applyBorder="1" applyAlignment="1" applyProtection="1">
      <alignment horizontal="right" wrapText="1" readingOrder="1"/>
    </xf>
    <xf numFmtId="3" fontId="351" fillId="18" borderId="391" xfId="0" applyNumberFormat="1" applyFont="1" applyFill="1" applyBorder="1" applyAlignment="1" applyProtection="1">
      <alignment horizontal="right" wrapText="1" readingOrder="1"/>
    </xf>
    <xf numFmtId="3" fontId="352" fillId="18" borderId="392" xfId="0" applyNumberFormat="1" applyFont="1" applyFill="1" applyBorder="1" applyAlignment="1" applyProtection="1">
      <alignment horizontal="right" wrapText="1" readingOrder="1"/>
    </xf>
    <xf numFmtId="3" fontId="353" fillId="18" borderId="393" xfId="0" applyNumberFormat="1" applyFont="1" applyFill="1" applyBorder="1" applyAlignment="1" applyProtection="1">
      <alignment horizontal="right" wrapText="1" readingOrder="1"/>
    </xf>
    <xf numFmtId="3" fontId="354" fillId="18" borderId="394" xfId="0" applyNumberFormat="1" applyFont="1" applyFill="1" applyBorder="1" applyAlignment="1" applyProtection="1">
      <alignment horizontal="right" wrapText="1" readingOrder="1"/>
    </xf>
    <xf numFmtId="3" fontId="355" fillId="18" borderId="395" xfId="0" applyNumberFormat="1" applyFont="1" applyFill="1" applyBorder="1" applyAlignment="1" applyProtection="1">
      <alignment horizontal="right" wrapText="1" readingOrder="1"/>
    </xf>
    <xf numFmtId="3" fontId="356" fillId="18" borderId="396" xfId="0" applyNumberFormat="1" applyFont="1" applyFill="1" applyBorder="1" applyAlignment="1" applyProtection="1">
      <alignment horizontal="right" wrapText="1" readingOrder="1"/>
    </xf>
    <xf numFmtId="3" fontId="356" fillId="18" borderId="515" xfId="0" applyNumberFormat="1" applyFont="1" applyFill="1" applyBorder="1" applyAlignment="1" applyProtection="1">
      <alignment horizontal="right" wrapText="1" readingOrder="1"/>
    </xf>
    <xf numFmtId="3" fontId="357" fillId="18" borderId="397" xfId="0" applyNumberFormat="1" applyFont="1" applyFill="1" applyBorder="1" applyAlignment="1" applyProtection="1">
      <alignment horizontal="right" wrapText="1" readingOrder="1"/>
    </xf>
    <xf numFmtId="3" fontId="358" fillId="18" borderId="398" xfId="0" applyNumberFormat="1" applyFont="1" applyFill="1" applyBorder="1" applyAlignment="1" applyProtection="1">
      <alignment horizontal="right" wrapText="1" readingOrder="1"/>
    </xf>
    <xf numFmtId="3" fontId="359" fillId="18" borderId="399" xfId="0" applyNumberFormat="1" applyFont="1" applyFill="1" applyBorder="1" applyAlignment="1" applyProtection="1">
      <alignment horizontal="right" wrapText="1" readingOrder="1"/>
    </xf>
    <xf numFmtId="3" fontId="360" fillId="18" borderId="400" xfId="0" applyNumberFormat="1" applyFont="1" applyFill="1" applyBorder="1" applyAlignment="1" applyProtection="1">
      <alignment horizontal="right" wrapText="1" readingOrder="1"/>
    </xf>
    <xf numFmtId="3" fontId="361" fillId="18" borderId="401" xfId="0" applyNumberFormat="1" applyFont="1" applyFill="1" applyBorder="1" applyAlignment="1" applyProtection="1">
      <alignment horizontal="right" wrapText="1" readingOrder="1"/>
    </xf>
    <xf numFmtId="3" fontId="362" fillId="18" borderId="402" xfId="0" applyNumberFormat="1" applyFont="1" applyFill="1" applyBorder="1" applyAlignment="1" applyProtection="1">
      <alignment horizontal="right" wrapText="1" readingOrder="1"/>
    </xf>
    <xf numFmtId="3" fontId="363" fillId="18" borderId="403" xfId="0" applyNumberFormat="1" applyFont="1" applyFill="1" applyBorder="1" applyAlignment="1" applyProtection="1">
      <alignment horizontal="right" wrapText="1" readingOrder="1"/>
    </xf>
    <xf numFmtId="3" fontId="364" fillId="18" borderId="404" xfId="0" applyNumberFormat="1" applyFont="1" applyFill="1" applyBorder="1" applyAlignment="1" applyProtection="1">
      <alignment horizontal="right" wrapText="1" readingOrder="1"/>
    </xf>
    <xf numFmtId="3" fontId="365" fillId="18" borderId="405" xfId="0" applyNumberFormat="1" applyFont="1" applyFill="1" applyBorder="1" applyAlignment="1" applyProtection="1">
      <alignment horizontal="right" wrapText="1" readingOrder="1"/>
    </xf>
    <xf numFmtId="3" fontId="366" fillId="18" borderId="407" xfId="0" applyNumberFormat="1" applyFont="1" applyFill="1" applyBorder="1" applyAlignment="1" applyProtection="1">
      <alignment horizontal="right" wrapText="1" readingOrder="1"/>
    </xf>
    <xf numFmtId="3" fontId="367" fillId="18" borderId="408" xfId="0" applyNumberFormat="1" applyFont="1" applyFill="1" applyBorder="1" applyAlignment="1" applyProtection="1">
      <alignment horizontal="right" wrapText="1" readingOrder="1"/>
    </xf>
    <xf numFmtId="3" fontId="368" fillId="18" borderId="409" xfId="0" applyNumberFormat="1" applyFont="1" applyFill="1" applyBorder="1" applyAlignment="1" applyProtection="1">
      <alignment horizontal="right" wrapText="1" readingOrder="1"/>
    </xf>
    <xf numFmtId="3" fontId="369" fillId="18" borderId="410" xfId="0" applyNumberFormat="1" applyFont="1" applyFill="1" applyBorder="1" applyAlignment="1" applyProtection="1">
      <alignment horizontal="right" wrapText="1" readingOrder="1"/>
    </xf>
    <xf numFmtId="3" fontId="370" fillId="18" borderId="411" xfId="0" applyNumberFormat="1" applyFont="1" applyFill="1" applyBorder="1" applyAlignment="1" applyProtection="1">
      <alignment horizontal="right" wrapText="1" readingOrder="1"/>
    </xf>
    <xf numFmtId="3" fontId="371" fillId="18" borderId="412" xfId="0" applyNumberFormat="1" applyFont="1" applyFill="1" applyBorder="1" applyAlignment="1" applyProtection="1">
      <alignment horizontal="right" wrapText="1" readingOrder="1"/>
    </xf>
    <xf numFmtId="3" fontId="372" fillId="18" borderId="413" xfId="0" applyNumberFormat="1" applyFont="1" applyFill="1" applyBorder="1" applyAlignment="1" applyProtection="1">
      <alignment horizontal="right" wrapText="1" readingOrder="1"/>
    </xf>
    <xf numFmtId="3" fontId="373" fillId="18" borderId="414" xfId="0" applyNumberFormat="1" applyFont="1" applyFill="1" applyBorder="1" applyAlignment="1" applyProtection="1">
      <alignment horizontal="right" wrapText="1" readingOrder="1"/>
    </xf>
    <xf numFmtId="3" fontId="374" fillId="18" borderId="415" xfId="0" applyNumberFormat="1" applyFont="1" applyFill="1" applyBorder="1" applyAlignment="1" applyProtection="1">
      <alignment horizontal="right" wrapText="1" readingOrder="1"/>
    </xf>
    <xf numFmtId="3" fontId="375" fillId="18" borderId="416" xfId="0" applyNumberFormat="1" applyFont="1" applyFill="1" applyBorder="1" applyAlignment="1" applyProtection="1">
      <alignment horizontal="right" wrapText="1" readingOrder="1"/>
    </xf>
    <xf numFmtId="3" fontId="376" fillId="18" borderId="417" xfId="0" applyNumberFormat="1" applyFont="1" applyFill="1" applyBorder="1" applyAlignment="1" applyProtection="1">
      <alignment horizontal="right" wrapText="1" readingOrder="1"/>
    </xf>
    <xf numFmtId="3" fontId="377" fillId="18" borderId="418" xfId="0" applyNumberFormat="1" applyFont="1" applyFill="1" applyBorder="1" applyAlignment="1" applyProtection="1">
      <alignment horizontal="right" wrapText="1" readingOrder="1"/>
    </xf>
    <xf numFmtId="3" fontId="377" fillId="18" borderId="515" xfId="0" applyNumberFormat="1" applyFont="1" applyFill="1" applyBorder="1" applyAlignment="1" applyProtection="1">
      <alignment horizontal="right" wrapText="1" readingOrder="1"/>
    </xf>
    <xf numFmtId="3" fontId="378" fillId="18" borderId="419" xfId="0" applyNumberFormat="1" applyFont="1" applyFill="1" applyBorder="1" applyAlignment="1" applyProtection="1">
      <alignment horizontal="right" wrapText="1" readingOrder="1"/>
    </xf>
    <xf numFmtId="3" fontId="379" fillId="18" borderId="420" xfId="0" applyNumberFormat="1" applyFont="1" applyFill="1" applyBorder="1" applyAlignment="1" applyProtection="1">
      <alignment horizontal="right" wrapText="1" readingOrder="1"/>
    </xf>
    <xf numFmtId="3" fontId="380" fillId="18" borderId="421" xfId="0" applyNumberFormat="1" applyFont="1" applyFill="1" applyBorder="1" applyAlignment="1" applyProtection="1">
      <alignment horizontal="right" wrapText="1" readingOrder="1"/>
    </xf>
    <xf numFmtId="3" fontId="381" fillId="18" borderId="422" xfId="0" applyNumberFormat="1" applyFont="1" applyFill="1" applyBorder="1" applyAlignment="1" applyProtection="1">
      <alignment horizontal="right" wrapText="1" readingOrder="1"/>
    </xf>
    <xf numFmtId="3" fontId="382" fillId="18" borderId="423" xfId="0" applyNumberFormat="1" applyFont="1" applyFill="1" applyBorder="1" applyAlignment="1" applyProtection="1">
      <alignment horizontal="right" wrapText="1" readingOrder="1"/>
    </xf>
    <xf numFmtId="3" fontId="383" fillId="18" borderId="424" xfId="0" applyNumberFormat="1" applyFont="1" applyFill="1" applyBorder="1" applyAlignment="1" applyProtection="1">
      <alignment horizontal="right" wrapText="1" readingOrder="1"/>
    </xf>
    <xf numFmtId="3" fontId="384" fillId="18" borderId="425" xfId="0" applyNumberFormat="1" applyFont="1" applyFill="1" applyBorder="1" applyAlignment="1" applyProtection="1">
      <alignment horizontal="right" wrapText="1" readingOrder="1"/>
    </xf>
    <xf numFmtId="3" fontId="385" fillId="18" borderId="426" xfId="0" applyNumberFormat="1" applyFont="1" applyFill="1" applyBorder="1" applyAlignment="1" applyProtection="1">
      <alignment horizontal="right" wrapText="1" readingOrder="1"/>
    </xf>
    <xf numFmtId="3" fontId="386" fillId="18" borderId="427" xfId="0" applyNumberFormat="1" applyFont="1" applyFill="1" applyBorder="1" applyAlignment="1" applyProtection="1">
      <alignment horizontal="right" wrapText="1" readingOrder="1"/>
    </xf>
    <xf numFmtId="3" fontId="387" fillId="18" borderId="429" xfId="0" applyNumberFormat="1" applyFont="1" applyFill="1" applyBorder="1" applyAlignment="1" applyProtection="1">
      <alignment horizontal="right" wrapText="1" readingOrder="1"/>
    </xf>
    <xf numFmtId="3" fontId="388" fillId="18" borderId="430" xfId="0" applyNumberFormat="1" applyFont="1" applyFill="1" applyBorder="1" applyAlignment="1" applyProtection="1">
      <alignment horizontal="right" wrapText="1" readingOrder="1"/>
    </xf>
    <xf numFmtId="3" fontId="389" fillId="18" borderId="431" xfId="0" applyNumberFormat="1" applyFont="1" applyFill="1" applyBorder="1" applyAlignment="1" applyProtection="1">
      <alignment horizontal="right" wrapText="1" readingOrder="1"/>
    </xf>
    <xf numFmtId="3" fontId="390" fillId="18" borderId="432" xfId="0" applyNumberFormat="1" applyFont="1" applyFill="1" applyBorder="1" applyAlignment="1" applyProtection="1">
      <alignment horizontal="right" wrapText="1" readingOrder="1"/>
    </xf>
    <xf numFmtId="3" fontId="391" fillId="18" borderId="433" xfId="0" applyNumberFormat="1" applyFont="1" applyFill="1" applyBorder="1" applyAlignment="1" applyProtection="1">
      <alignment horizontal="right" wrapText="1" readingOrder="1"/>
    </xf>
    <xf numFmtId="3" fontId="392" fillId="18" borderId="434" xfId="0" applyNumberFormat="1" applyFont="1" applyFill="1" applyBorder="1" applyAlignment="1" applyProtection="1">
      <alignment horizontal="right" wrapText="1" readingOrder="1"/>
    </xf>
    <xf numFmtId="3" fontId="393" fillId="18" borderId="435" xfId="0" applyNumberFormat="1" applyFont="1" applyFill="1" applyBorder="1" applyAlignment="1" applyProtection="1">
      <alignment horizontal="right" wrapText="1" readingOrder="1"/>
    </xf>
    <xf numFmtId="3" fontId="394" fillId="18" borderId="436" xfId="0" applyNumberFormat="1" applyFont="1" applyFill="1" applyBorder="1" applyAlignment="1" applyProtection="1">
      <alignment horizontal="right" wrapText="1" readingOrder="1"/>
    </xf>
    <xf numFmtId="3" fontId="395" fillId="18" borderId="437" xfId="0" applyNumberFormat="1" applyFont="1" applyFill="1" applyBorder="1" applyAlignment="1" applyProtection="1">
      <alignment horizontal="right" wrapText="1" readingOrder="1"/>
    </xf>
    <xf numFmtId="3" fontId="396" fillId="18" borderId="438" xfId="0" applyNumberFormat="1" applyFont="1" applyFill="1" applyBorder="1" applyAlignment="1" applyProtection="1">
      <alignment horizontal="right" wrapText="1" readingOrder="1"/>
    </xf>
    <xf numFmtId="3" fontId="397" fillId="18" borderId="439" xfId="0" applyNumberFormat="1" applyFont="1" applyFill="1" applyBorder="1" applyAlignment="1" applyProtection="1">
      <alignment horizontal="right" wrapText="1" readingOrder="1"/>
    </xf>
    <xf numFmtId="3" fontId="398" fillId="18" borderId="440" xfId="0" applyNumberFormat="1" applyFont="1" applyFill="1" applyBorder="1" applyAlignment="1" applyProtection="1">
      <alignment horizontal="right" wrapText="1" readingOrder="1"/>
    </xf>
    <xf numFmtId="3" fontId="398" fillId="18" borderId="515" xfId="0" applyNumberFormat="1" applyFont="1" applyFill="1" applyBorder="1" applyAlignment="1" applyProtection="1">
      <alignment horizontal="right" wrapText="1" readingOrder="1"/>
    </xf>
    <xf numFmtId="3" fontId="399" fillId="18" borderId="441" xfId="0" applyNumberFormat="1" applyFont="1" applyFill="1" applyBorder="1" applyAlignment="1" applyProtection="1">
      <alignment horizontal="right" wrapText="1" readingOrder="1"/>
    </xf>
    <xf numFmtId="3" fontId="400" fillId="18" borderId="442" xfId="0" applyNumberFormat="1" applyFont="1" applyFill="1" applyBorder="1" applyAlignment="1" applyProtection="1">
      <alignment horizontal="right" wrapText="1" readingOrder="1"/>
    </xf>
    <xf numFmtId="3" fontId="401" fillId="18" borderId="443" xfId="0" applyNumberFormat="1" applyFont="1" applyFill="1" applyBorder="1" applyAlignment="1" applyProtection="1">
      <alignment horizontal="right" wrapText="1" readingOrder="1"/>
    </xf>
    <xf numFmtId="3" fontId="402" fillId="18" borderId="444" xfId="0" applyNumberFormat="1" applyFont="1" applyFill="1" applyBorder="1" applyAlignment="1" applyProtection="1">
      <alignment horizontal="right" wrapText="1" readingOrder="1"/>
    </xf>
    <xf numFmtId="3" fontId="403" fillId="18" borderId="445" xfId="0" applyNumberFormat="1" applyFont="1" applyFill="1" applyBorder="1" applyAlignment="1" applyProtection="1">
      <alignment horizontal="right" wrapText="1" readingOrder="1"/>
    </xf>
    <xf numFmtId="3" fontId="404" fillId="18" borderId="446" xfId="0" applyNumberFormat="1" applyFont="1" applyFill="1" applyBorder="1" applyAlignment="1" applyProtection="1">
      <alignment horizontal="right" wrapText="1" readingOrder="1"/>
    </xf>
    <xf numFmtId="3" fontId="405" fillId="18" borderId="447" xfId="0" applyNumberFormat="1" applyFont="1" applyFill="1" applyBorder="1" applyAlignment="1" applyProtection="1">
      <alignment horizontal="right" wrapText="1" readingOrder="1"/>
    </xf>
    <xf numFmtId="3" fontId="406" fillId="18" borderId="448" xfId="0" applyNumberFormat="1" applyFont="1" applyFill="1" applyBorder="1" applyAlignment="1" applyProtection="1">
      <alignment horizontal="right" wrapText="1" readingOrder="1"/>
    </xf>
    <xf numFmtId="3" fontId="407" fillId="18" borderId="449" xfId="0" applyNumberFormat="1" applyFont="1" applyFill="1" applyBorder="1" applyAlignment="1" applyProtection="1">
      <alignment horizontal="right" wrapText="1" readingOrder="1"/>
    </xf>
    <xf numFmtId="3" fontId="408" fillId="18" borderId="451" xfId="0" applyNumberFormat="1" applyFont="1" applyFill="1" applyBorder="1" applyAlignment="1" applyProtection="1">
      <alignment horizontal="right" wrapText="1" readingOrder="1"/>
    </xf>
    <xf numFmtId="3" fontId="409" fillId="18" borderId="452" xfId="0" applyNumberFormat="1" applyFont="1" applyFill="1" applyBorder="1" applyAlignment="1" applyProtection="1">
      <alignment horizontal="right" wrapText="1" readingOrder="1"/>
    </xf>
    <xf numFmtId="3" fontId="410" fillId="18" borderId="453" xfId="0" applyNumberFormat="1" applyFont="1" applyFill="1" applyBorder="1" applyAlignment="1" applyProtection="1">
      <alignment horizontal="right" wrapText="1" readingOrder="1"/>
    </xf>
    <xf numFmtId="3" fontId="411" fillId="18" borderId="454" xfId="0" applyNumberFormat="1" applyFont="1" applyFill="1" applyBorder="1" applyAlignment="1" applyProtection="1">
      <alignment horizontal="right" wrapText="1" readingOrder="1"/>
    </xf>
    <xf numFmtId="3" fontId="412" fillId="18" borderId="455" xfId="0" applyNumberFormat="1" applyFont="1" applyFill="1" applyBorder="1" applyAlignment="1" applyProtection="1">
      <alignment horizontal="right" wrapText="1" readingOrder="1"/>
    </xf>
    <xf numFmtId="3" fontId="413" fillId="18" borderId="456" xfId="0" applyNumberFormat="1" applyFont="1" applyFill="1" applyBorder="1" applyAlignment="1" applyProtection="1">
      <alignment horizontal="right" wrapText="1" readingOrder="1"/>
    </xf>
    <xf numFmtId="3" fontId="414" fillId="18" borderId="457" xfId="0" applyNumberFormat="1" applyFont="1" applyFill="1" applyBorder="1" applyAlignment="1" applyProtection="1">
      <alignment horizontal="right" wrapText="1" readingOrder="1"/>
    </xf>
    <xf numFmtId="3" fontId="415" fillId="18" borderId="458" xfId="0" applyNumberFormat="1" applyFont="1" applyFill="1" applyBorder="1" applyAlignment="1" applyProtection="1">
      <alignment horizontal="right" wrapText="1" readingOrder="1"/>
    </xf>
    <xf numFmtId="3" fontId="416" fillId="18" borderId="459" xfId="0" applyNumberFormat="1" applyFont="1" applyFill="1" applyBorder="1" applyAlignment="1" applyProtection="1">
      <alignment horizontal="right" wrapText="1" readingOrder="1"/>
    </xf>
    <xf numFmtId="3" fontId="417" fillId="18" borderId="460" xfId="0" applyNumberFormat="1" applyFont="1" applyFill="1" applyBorder="1" applyAlignment="1" applyProtection="1">
      <alignment horizontal="right" wrapText="1" readingOrder="1"/>
    </xf>
    <xf numFmtId="3" fontId="418" fillId="18" borderId="461" xfId="0" applyNumberFormat="1" applyFont="1" applyFill="1" applyBorder="1" applyAlignment="1" applyProtection="1">
      <alignment horizontal="right" wrapText="1" readingOrder="1"/>
    </xf>
    <xf numFmtId="3" fontId="419" fillId="18" borderId="462" xfId="0" applyNumberFormat="1" applyFont="1" applyFill="1" applyBorder="1" applyAlignment="1" applyProtection="1">
      <alignment horizontal="right" wrapText="1" readingOrder="1"/>
    </xf>
    <xf numFmtId="3" fontId="419" fillId="18" borderId="515" xfId="0" applyNumberFormat="1" applyFont="1" applyFill="1" applyBorder="1" applyAlignment="1" applyProtection="1">
      <alignment horizontal="right" wrapText="1" readingOrder="1"/>
    </xf>
    <xf numFmtId="3" fontId="420" fillId="18" borderId="463" xfId="0" applyNumberFormat="1" applyFont="1" applyFill="1" applyBorder="1" applyAlignment="1" applyProtection="1">
      <alignment horizontal="right" wrapText="1" readingOrder="1"/>
    </xf>
    <xf numFmtId="3" fontId="421" fillId="18" borderId="464" xfId="0" applyNumberFormat="1" applyFont="1" applyFill="1" applyBorder="1" applyAlignment="1" applyProtection="1">
      <alignment horizontal="right" wrapText="1" readingOrder="1"/>
    </xf>
    <xf numFmtId="3" fontId="422" fillId="18" borderId="465" xfId="0" applyNumberFormat="1" applyFont="1" applyFill="1" applyBorder="1" applyAlignment="1" applyProtection="1">
      <alignment horizontal="right" wrapText="1" readingOrder="1"/>
    </xf>
    <xf numFmtId="3" fontId="423" fillId="18" borderId="466" xfId="0" applyNumberFormat="1" applyFont="1" applyFill="1" applyBorder="1" applyAlignment="1" applyProtection="1">
      <alignment horizontal="right" wrapText="1" readingOrder="1"/>
    </xf>
    <xf numFmtId="3" fontId="424" fillId="18" borderId="467" xfId="0" applyNumberFormat="1" applyFont="1" applyFill="1" applyBorder="1" applyAlignment="1" applyProtection="1">
      <alignment horizontal="right" wrapText="1" readingOrder="1"/>
    </xf>
    <xf numFmtId="3" fontId="425" fillId="18" borderId="468" xfId="0" applyNumberFormat="1" applyFont="1" applyFill="1" applyBorder="1" applyAlignment="1" applyProtection="1">
      <alignment horizontal="right" wrapText="1" readingOrder="1"/>
    </xf>
    <xf numFmtId="3" fontId="426" fillId="18" borderId="469" xfId="0" applyNumberFormat="1" applyFont="1" applyFill="1" applyBorder="1" applyAlignment="1" applyProtection="1">
      <alignment horizontal="right" wrapText="1" readingOrder="1"/>
    </xf>
    <xf numFmtId="3" fontId="427" fillId="18" borderId="470" xfId="0" applyNumberFormat="1" applyFont="1" applyFill="1" applyBorder="1" applyAlignment="1" applyProtection="1">
      <alignment horizontal="right" wrapText="1" readingOrder="1"/>
    </xf>
    <xf numFmtId="3" fontId="428" fillId="18" borderId="471" xfId="0" applyNumberFormat="1" applyFont="1" applyFill="1" applyBorder="1" applyAlignment="1" applyProtection="1">
      <alignment horizontal="right" wrapText="1" readingOrder="1"/>
    </xf>
    <xf numFmtId="3" fontId="429" fillId="18" borderId="473" xfId="0" applyNumberFormat="1" applyFont="1" applyFill="1" applyBorder="1" applyAlignment="1" applyProtection="1">
      <alignment horizontal="right" wrapText="1" readingOrder="1"/>
    </xf>
    <xf numFmtId="3" fontId="430" fillId="18" borderId="474" xfId="0" applyNumberFormat="1" applyFont="1" applyFill="1" applyBorder="1" applyAlignment="1" applyProtection="1">
      <alignment horizontal="right" wrapText="1" readingOrder="1"/>
    </xf>
    <xf numFmtId="3" fontId="431" fillId="18" borderId="475" xfId="0" applyNumberFormat="1" applyFont="1" applyFill="1" applyBorder="1" applyAlignment="1" applyProtection="1">
      <alignment horizontal="right" wrapText="1" readingOrder="1"/>
    </xf>
    <xf numFmtId="3" fontId="432" fillId="18" borderId="476" xfId="0" applyNumberFormat="1" applyFont="1" applyFill="1" applyBorder="1" applyAlignment="1" applyProtection="1">
      <alignment horizontal="right" wrapText="1" readingOrder="1"/>
    </xf>
    <xf numFmtId="3" fontId="433" fillId="18" borderId="477" xfId="0" applyNumberFormat="1" applyFont="1" applyFill="1" applyBorder="1" applyAlignment="1" applyProtection="1">
      <alignment horizontal="right" wrapText="1" readingOrder="1"/>
    </xf>
    <xf numFmtId="3" fontId="434" fillId="18" borderId="478" xfId="0" applyNumberFormat="1" applyFont="1" applyFill="1" applyBorder="1" applyAlignment="1" applyProtection="1">
      <alignment horizontal="right" wrapText="1" readingOrder="1"/>
    </xf>
    <xf numFmtId="3" fontId="435" fillId="18" borderId="479" xfId="0" applyNumberFormat="1" applyFont="1" applyFill="1" applyBorder="1" applyAlignment="1" applyProtection="1">
      <alignment horizontal="right" wrapText="1" readingOrder="1"/>
    </xf>
    <xf numFmtId="3" fontId="436" fillId="18" borderId="480" xfId="0" applyNumberFormat="1" applyFont="1" applyFill="1" applyBorder="1" applyAlignment="1" applyProtection="1">
      <alignment horizontal="right" wrapText="1" readingOrder="1"/>
    </xf>
    <xf numFmtId="3" fontId="437" fillId="18" borderId="481" xfId="0" applyNumberFormat="1" applyFont="1" applyFill="1" applyBorder="1" applyAlignment="1" applyProtection="1">
      <alignment horizontal="right" wrapText="1" readingOrder="1"/>
    </xf>
    <xf numFmtId="3" fontId="438" fillId="18" borderId="482" xfId="0" applyNumberFormat="1" applyFont="1" applyFill="1" applyBorder="1" applyAlignment="1" applyProtection="1">
      <alignment horizontal="right" wrapText="1" readingOrder="1"/>
    </xf>
    <xf numFmtId="3" fontId="439" fillId="18" borderId="483" xfId="0" applyNumberFormat="1" applyFont="1" applyFill="1" applyBorder="1" applyAlignment="1" applyProtection="1">
      <alignment horizontal="right" wrapText="1" readingOrder="1"/>
    </xf>
    <xf numFmtId="3" fontId="440" fillId="18" borderId="484" xfId="0" applyNumberFormat="1" applyFont="1" applyFill="1" applyBorder="1" applyAlignment="1" applyProtection="1">
      <alignment horizontal="right" wrapText="1" readingOrder="1"/>
    </xf>
    <xf numFmtId="3" fontId="440" fillId="18" borderId="515" xfId="0" applyNumberFormat="1" applyFont="1" applyFill="1" applyBorder="1" applyAlignment="1" applyProtection="1">
      <alignment horizontal="right" wrapText="1" readingOrder="1"/>
    </xf>
    <xf numFmtId="3" fontId="441" fillId="18" borderId="485" xfId="0" applyNumberFormat="1" applyFont="1" applyFill="1" applyBorder="1" applyAlignment="1" applyProtection="1">
      <alignment horizontal="right" wrapText="1" readingOrder="1"/>
    </xf>
    <xf numFmtId="3" fontId="442" fillId="18" borderId="486" xfId="0" applyNumberFormat="1" applyFont="1" applyFill="1" applyBorder="1" applyAlignment="1" applyProtection="1">
      <alignment horizontal="right" wrapText="1" readingOrder="1"/>
    </xf>
    <xf numFmtId="3" fontId="443" fillId="18" borderId="487" xfId="0" applyNumberFormat="1" applyFont="1" applyFill="1" applyBorder="1" applyAlignment="1" applyProtection="1">
      <alignment horizontal="right" wrapText="1" readingOrder="1"/>
    </xf>
    <xf numFmtId="3" fontId="444" fillId="18" borderId="488" xfId="0" applyNumberFormat="1" applyFont="1" applyFill="1" applyBorder="1" applyAlignment="1" applyProtection="1">
      <alignment horizontal="right" wrapText="1" readingOrder="1"/>
    </xf>
    <xf numFmtId="3" fontId="445" fillId="18" borderId="489" xfId="0" applyNumberFormat="1" applyFont="1" applyFill="1" applyBorder="1" applyAlignment="1" applyProtection="1">
      <alignment horizontal="right" wrapText="1" readingOrder="1"/>
    </xf>
    <xf numFmtId="3" fontId="446" fillId="18" borderId="490" xfId="0" applyNumberFormat="1" applyFont="1" applyFill="1" applyBorder="1" applyAlignment="1" applyProtection="1">
      <alignment horizontal="right" wrapText="1" readingOrder="1"/>
    </xf>
    <xf numFmtId="3" fontId="447" fillId="18" borderId="491" xfId="0" applyNumberFormat="1" applyFont="1" applyFill="1" applyBorder="1" applyAlignment="1" applyProtection="1">
      <alignment horizontal="right" wrapText="1" readingOrder="1"/>
    </xf>
    <xf numFmtId="3" fontId="448" fillId="18" borderId="492" xfId="0" applyNumberFormat="1" applyFont="1" applyFill="1" applyBorder="1" applyAlignment="1" applyProtection="1">
      <alignment horizontal="right" wrapText="1" readingOrder="1"/>
    </xf>
    <xf numFmtId="3" fontId="449" fillId="18" borderId="493" xfId="0" applyNumberFormat="1" applyFont="1" applyFill="1" applyBorder="1" applyAlignment="1" applyProtection="1">
      <alignment horizontal="right" wrapText="1" readingOrder="1"/>
    </xf>
    <xf numFmtId="3" fontId="450" fillId="18" borderId="495" xfId="0" applyNumberFormat="1" applyFont="1" applyFill="1" applyBorder="1" applyAlignment="1" applyProtection="1">
      <alignment horizontal="right" wrapText="1" readingOrder="1"/>
    </xf>
    <xf numFmtId="3" fontId="451" fillId="18" borderId="496" xfId="0" applyNumberFormat="1" applyFont="1" applyFill="1" applyBorder="1" applyAlignment="1" applyProtection="1">
      <alignment horizontal="right" wrapText="1" readingOrder="1"/>
    </xf>
    <xf numFmtId="3" fontId="452" fillId="18" borderId="497" xfId="0" applyNumberFormat="1" applyFont="1" applyFill="1" applyBorder="1" applyAlignment="1" applyProtection="1">
      <alignment horizontal="right" wrapText="1" readingOrder="1"/>
    </xf>
    <xf numFmtId="3" fontId="453" fillId="18" borderId="498" xfId="0" applyNumberFormat="1" applyFont="1" applyFill="1" applyBorder="1" applyAlignment="1" applyProtection="1">
      <alignment horizontal="right" wrapText="1" readingOrder="1"/>
    </xf>
    <xf numFmtId="3" fontId="454" fillId="18" borderId="499" xfId="0" applyNumberFormat="1" applyFont="1" applyFill="1" applyBorder="1" applyAlignment="1" applyProtection="1">
      <alignment horizontal="right" wrapText="1" readingOrder="1"/>
    </xf>
    <xf numFmtId="3" fontId="455" fillId="18" borderId="500" xfId="0" applyNumberFormat="1" applyFont="1" applyFill="1" applyBorder="1" applyAlignment="1" applyProtection="1">
      <alignment horizontal="right" wrapText="1" readingOrder="1"/>
    </xf>
    <xf numFmtId="3" fontId="456" fillId="18" borderId="501" xfId="0" applyNumberFormat="1" applyFont="1" applyFill="1" applyBorder="1" applyAlignment="1" applyProtection="1">
      <alignment horizontal="right" wrapText="1" readingOrder="1"/>
    </xf>
    <xf numFmtId="3" fontId="457" fillId="18" borderId="502" xfId="0" applyNumberFormat="1" applyFont="1" applyFill="1" applyBorder="1" applyAlignment="1" applyProtection="1">
      <alignment horizontal="right" wrapText="1" readingOrder="1"/>
    </xf>
    <xf numFmtId="3" fontId="458" fillId="18" borderId="503" xfId="0" applyNumberFormat="1" applyFont="1" applyFill="1" applyBorder="1" applyAlignment="1" applyProtection="1">
      <alignment horizontal="right" wrapText="1" readingOrder="1"/>
    </xf>
    <xf numFmtId="3" fontId="459" fillId="18" borderId="504" xfId="0" applyNumberFormat="1" applyFont="1" applyFill="1" applyBorder="1" applyAlignment="1" applyProtection="1">
      <alignment horizontal="right" wrapText="1" readingOrder="1"/>
    </xf>
    <xf numFmtId="3" fontId="460" fillId="18" borderId="505" xfId="0" applyNumberFormat="1" applyFont="1" applyFill="1" applyBorder="1" applyAlignment="1" applyProtection="1">
      <alignment horizontal="right" wrapText="1" readingOrder="1"/>
    </xf>
    <xf numFmtId="3" fontId="461" fillId="18" borderId="506" xfId="0" applyNumberFormat="1" applyFont="1" applyFill="1" applyBorder="1" applyAlignment="1" applyProtection="1">
      <alignment horizontal="right" wrapText="1" readingOrder="1"/>
    </xf>
    <xf numFmtId="3" fontId="461" fillId="18" borderId="515" xfId="0" applyNumberFormat="1" applyFont="1" applyFill="1" applyBorder="1" applyAlignment="1" applyProtection="1">
      <alignment horizontal="right" wrapText="1" readingOrder="1"/>
    </xf>
    <xf numFmtId="3" fontId="462" fillId="18" borderId="507" xfId="0" applyNumberFormat="1" applyFont="1" applyFill="1" applyBorder="1" applyAlignment="1" applyProtection="1">
      <alignment horizontal="right" wrapText="1" readingOrder="1"/>
    </xf>
    <xf numFmtId="3" fontId="463" fillId="18" borderId="508" xfId="0" applyNumberFormat="1" applyFont="1" applyFill="1" applyBorder="1" applyAlignment="1" applyProtection="1">
      <alignment horizontal="right" wrapText="1" readingOrder="1"/>
    </xf>
    <xf numFmtId="3" fontId="464" fillId="18" borderId="509" xfId="0" applyNumberFormat="1" applyFont="1" applyFill="1" applyBorder="1" applyAlignment="1" applyProtection="1">
      <alignment horizontal="right" wrapText="1" readingOrder="1"/>
    </xf>
    <xf numFmtId="3" fontId="465" fillId="18" borderId="510" xfId="0" applyNumberFormat="1" applyFont="1" applyFill="1" applyBorder="1" applyAlignment="1" applyProtection="1">
      <alignment horizontal="right" wrapText="1" readingOrder="1"/>
    </xf>
    <xf numFmtId="3" fontId="466" fillId="18" borderId="511" xfId="0" applyNumberFormat="1" applyFont="1" applyFill="1" applyBorder="1" applyAlignment="1" applyProtection="1">
      <alignment horizontal="right" wrapText="1" readingOrder="1"/>
    </xf>
    <xf numFmtId="3" fontId="467" fillId="18" borderId="512" xfId="0" applyNumberFormat="1" applyFont="1" applyFill="1" applyBorder="1" applyAlignment="1" applyProtection="1">
      <alignment horizontal="right" wrapText="1" readingOrder="1"/>
    </xf>
    <xf numFmtId="3" fontId="468" fillId="18" borderId="513" xfId="0" applyNumberFormat="1" applyFont="1" applyFill="1" applyBorder="1" applyAlignment="1" applyProtection="1">
      <alignment horizontal="right" wrapText="1" readingOrder="1"/>
    </xf>
    <xf numFmtId="3" fontId="469" fillId="18" borderId="514" xfId="0" applyNumberFormat="1" applyFont="1" applyFill="1" applyBorder="1" applyAlignment="1" applyProtection="1">
      <alignment horizontal="right" wrapText="1" readingOrder="1"/>
    </xf>
    <xf numFmtId="3" fontId="470" fillId="18" borderId="515" xfId="0" applyNumberFormat="1" applyFont="1" applyFill="1" applyBorder="1" applyAlignment="1" applyProtection="1">
      <alignment horizontal="right" wrapText="1" readingOrder="1"/>
    </xf>
    <xf numFmtId="0" fontId="474" fillId="17" borderId="7" xfId="0" applyFont="1" applyFill="1" applyBorder="1" applyAlignment="1" applyProtection="1">
      <alignment horizontal="left" vertical="top" wrapText="1" readingOrder="1"/>
    </xf>
    <xf numFmtId="0" fontId="475" fillId="17" borderId="8" xfId="0" applyFont="1" applyFill="1" applyBorder="1" applyAlignment="1" applyProtection="1">
      <alignment horizontal="center" vertical="top" wrapText="1" readingOrder="1"/>
    </xf>
    <xf numFmtId="0" fontId="475" fillId="17" borderId="9" xfId="0" applyFont="1" applyFill="1" applyBorder="1" applyAlignment="1" applyProtection="1">
      <alignment horizontal="center" vertical="top" wrapText="1" readingOrder="1"/>
    </xf>
    <xf numFmtId="0" fontId="475" fillId="17" borderId="10" xfId="0" applyFont="1" applyFill="1" applyBorder="1" applyAlignment="1" applyProtection="1">
      <alignment horizontal="center" vertical="top" wrapText="1" readingOrder="1"/>
    </xf>
    <xf numFmtId="0" fontId="475" fillId="17" borderId="11" xfId="0" applyFont="1" applyFill="1" applyBorder="1" applyAlignment="1" applyProtection="1">
      <alignment horizontal="center" vertical="top" wrapText="1" readingOrder="1"/>
    </xf>
    <xf numFmtId="0" fontId="475" fillId="17" borderId="12" xfId="0" applyFont="1" applyFill="1" applyBorder="1" applyAlignment="1" applyProtection="1">
      <alignment horizontal="center" vertical="top" wrapText="1" readingOrder="1"/>
    </xf>
    <xf numFmtId="0" fontId="475" fillId="17" borderId="13" xfId="0" applyFont="1" applyFill="1" applyBorder="1" applyAlignment="1" applyProtection="1">
      <alignment horizontal="center" vertical="top" wrapText="1" readingOrder="1"/>
    </xf>
    <xf numFmtId="0" fontId="475" fillId="17" borderId="14" xfId="0" applyFont="1" applyFill="1" applyBorder="1" applyAlignment="1" applyProtection="1">
      <alignment horizontal="center" vertical="top" wrapText="1" readingOrder="1"/>
    </xf>
    <xf numFmtId="0" fontId="475" fillId="17" borderId="15" xfId="0" applyFont="1" applyFill="1" applyBorder="1" applyAlignment="1" applyProtection="1">
      <alignment horizontal="center" vertical="top" wrapText="1" readingOrder="1"/>
    </xf>
    <xf numFmtId="0" fontId="475" fillId="17" borderId="16" xfId="0" applyFont="1" applyFill="1" applyBorder="1" applyAlignment="1" applyProtection="1">
      <alignment horizontal="center" vertical="top" wrapText="1" readingOrder="1"/>
    </xf>
    <xf numFmtId="0" fontId="475" fillId="17" borderId="17" xfId="0" applyFont="1" applyFill="1" applyBorder="1" applyAlignment="1" applyProtection="1">
      <alignment horizontal="center" vertical="top" wrapText="1" readingOrder="1"/>
    </xf>
    <xf numFmtId="0" fontId="475" fillId="17" borderId="18" xfId="0" applyFont="1" applyFill="1" applyBorder="1" applyAlignment="1" applyProtection="1">
      <alignment horizontal="center" vertical="top" wrapText="1" readingOrder="1"/>
    </xf>
    <xf numFmtId="0" fontId="475" fillId="17" borderId="19" xfId="0" applyFont="1" applyFill="1" applyBorder="1" applyAlignment="1" applyProtection="1">
      <alignment horizontal="center" vertical="top" wrapText="1" readingOrder="1"/>
    </xf>
    <xf numFmtId="0" fontId="475" fillId="17" borderId="515" xfId="0" applyFont="1" applyFill="1" applyBorder="1" applyAlignment="1" applyProtection="1">
      <alignment horizontal="center" vertical="top" wrapText="1" readingOrder="1"/>
    </xf>
    <xf numFmtId="0" fontId="475" fillId="17" borderId="20" xfId="0" applyFont="1" applyFill="1" applyBorder="1" applyAlignment="1" applyProtection="1">
      <alignment horizontal="center" vertical="top" wrapText="1" readingOrder="1"/>
    </xf>
    <xf numFmtId="0" fontId="475" fillId="17" borderId="21" xfId="0" applyFont="1" applyFill="1" applyBorder="1" applyAlignment="1" applyProtection="1">
      <alignment horizontal="center" vertical="top" wrapText="1" readingOrder="1"/>
    </xf>
    <xf numFmtId="0" fontId="475" fillId="17" borderId="22" xfId="0" applyFont="1" applyFill="1" applyBorder="1" applyAlignment="1" applyProtection="1">
      <alignment horizontal="center" vertical="top" wrapText="1" readingOrder="1"/>
    </xf>
    <xf numFmtId="0" fontId="475" fillId="17" borderId="23" xfId="0" applyFont="1" applyFill="1" applyBorder="1" applyAlignment="1" applyProtection="1">
      <alignment horizontal="center" vertical="top" wrapText="1" readingOrder="1"/>
    </xf>
    <xf numFmtId="0" fontId="475" fillId="17" borderId="24" xfId="0" applyFont="1" applyFill="1" applyBorder="1" applyAlignment="1" applyProtection="1">
      <alignment horizontal="center" vertical="top" wrapText="1" readingOrder="1"/>
    </xf>
    <xf numFmtId="0" fontId="475" fillId="17" borderId="25" xfId="0" applyFont="1" applyFill="1" applyBorder="1" applyAlignment="1" applyProtection="1">
      <alignment horizontal="center" vertical="top" wrapText="1" readingOrder="1"/>
    </xf>
    <xf numFmtId="0" fontId="475" fillId="17" borderId="26" xfId="0" applyFont="1" applyFill="1" applyBorder="1" applyAlignment="1" applyProtection="1">
      <alignment horizontal="center" vertical="top" wrapText="1" readingOrder="1"/>
    </xf>
    <xf numFmtId="0" fontId="475" fillId="17" borderId="27" xfId="0" applyFont="1" applyFill="1" applyBorder="1" applyAlignment="1" applyProtection="1">
      <alignment horizontal="center" vertical="top" wrapText="1" readingOrder="1"/>
    </xf>
    <xf numFmtId="0" fontId="475" fillId="17" borderId="28" xfId="0" applyFont="1" applyFill="1" applyBorder="1" applyAlignment="1" applyProtection="1">
      <alignment horizontal="center" vertical="top" wrapText="1" readingOrder="1"/>
    </xf>
    <xf numFmtId="0" fontId="488" fillId="17" borderId="32" xfId="0" applyFont="1" applyFill="1" applyBorder="1" applyAlignment="1" applyProtection="1">
      <alignment horizontal="left" vertical="top" wrapText="1" readingOrder="1"/>
    </xf>
    <xf numFmtId="0" fontId="488" fillId="17" borderId="54" xfId="0" applyFont="1" applyFill="1" applyBorder="1" applyAlignment="1" applyProtection="1">
      <alignment horizontal="left" vertical="top" wrapText="1" readingOrder="1"/>
    </xf>
    <xf numFmtId="0" fontId="488" fillId="17" borderId="76" xfId="0" applyFont="1" applyFill="1" applyBorder="1" applyAlignment="1" applyProtection="1">
      <alignment horizontal="left" vertical="top" wrapText="1" readingOrder="1"/>
    </xf>
    <xf numFmtId="0" fontId="488" fillId="17" borderId="98" xfId="0" applyFont="1" applyFill="1" applyBorder="1" applyAlignment="1" applyProtection="1">
      <alignment horizontal="left" vertical="top" wrapText="1" readingOrder="1"/>
    </xf>
    <xf numFmtId="0" fontId="488" fillId="17" borderId="120" xfId="0" applyFont="1" applyFill="1" applyBorder="1" applyAlignment="1" applyProtection="1">
      <alignment horizontal="left" vertical="top" wrapText="1" readingOrder="1"/>
    </xf>
    <xf numFmtId="0" fontId="488" fillId="17" borderId="142" xfId="0" applyFont="1" applyFill="1" applyBorder="1" applyAlignment="1" applyProtection="1">
      <alignment horizontal="left" vertical="top" wrapText="1" readingOrder="1"/>
    </xf>
    <xf numFmtId="0" fontId="488" fillId="17" borderId="164" xfId="0" applyFont="1" applyFill="1" applyBorder="1" applyAlignment="1" applyProtection="1">
      <alignment horizontal="left" vertical="top" wrapText="1" readingOrder="1"/>
    </xf>
    <xf numFmtId="0" fontId="488" fillId="17" borderId="186" xfId="0" applyFont="1" applyFill="1" applyBorder="1" applyAlignment="1" applyProtection="1">
      <alignment horizontal="left" vertical="top" wrapText="1" readingOrder="1"/>
    </xf>
    <xf numFmtId="0" fontId="488" fillId="17" borderId="208" xfId="0" applyFont="1" applyFill="1" applyBorder="1" applyAlignment="1" applyProtection="1">
      <alignment horizontal="left" vertical="top" wrapText="1" readingOrder="1"/>
    </xf>
    <xf numFmtId="0" fontId="488" fillId="17" borderId="230" xfId="0" applyFont="1" applyFill="1" applyBorder="1" applyAlignment="1" applyProtection="1">
      <alignment horizontal="left" vertical="top" wrapText="1" readingOrder="1"/>
    </xf>
    <xf numFmtId="0" fontId="488" fillId="17" borderId="252" xfId="0" applyFont="1" applyFill="1" applyBorder="1" applyAlignment="1" applyProtection="1">
      <alignment horizontal="left" vertical="top" wrapText="1" readingOrder="1"/>
    </xf>
    <xf numFmtId="0" fontId="488" fillId="17" borderId="274" xfId="0" applyFont="1" applyFill="1" applyBorder="1" applyAlignment="1" applyProtection="1">
      <alignment horizontal="left" vertical="top" wrapText="1" readingOrder="1"/>
    </xf>
    <xf numFmtId="0" fontId="488" fillId="17" borderId="296" xfId="0" applyFont="1" applyFill="1" applyBorder="1" applyAlignment="1" applyProtection="1">
      <alignment horizontal="left" vertical="top" wrapText="1" readingOrder="1"/>
    </xf>
    <xf numFmtId="0" fontId="488" fillId="17" borderId="318" xfId="0" applyFont="1" applyFill="1" applyBorder="1" applyAlignment="1" applyProtection="1">
      <alignment horizontal="left" vertical="top" wrapText="1" readingOrder="1"/>
    </xf>
    <xf numFmtId="0" fontId="488" fillId="17" borderId="340" xfId="0" applyFont="1" applyFill="1" applyBorder="1" applyAlignment="1" applyProtection="1">
      <alignment horizontal="left" vertical="top" wrapText="1" readingOrder="1"/>
    </xf>
    <xf numFmtId="0" fontId="488" fillId="17" borderId="362" xfId="0" applyFont="1" applyFill="1" applyBorder="1" applyAlignment="1" applyProtection="1">
      <alignment horizontal="left" vertical="top" wrapText="1" readingOrder="1"/>
    </xf>
    <xf numFmtId="0" fontId="488" fillId="17" borderId="384" xfId="0" applyFont="1" applyFill="1" applyBorder="1" applyAlignment="1" applyProtection="1">
      <alignment horizontal="left" vertical="top" wrapText="1" readingOrder="1"/>
    </xf>
    <xf numFmtId="0" fontId="488" fillId="17" borderId="406" xfId="0" applyFont="1" applyFill="1" applyBorder="1" applyAlignment="1" applyProtection="1">
      <alignment horizontal="left" vertical="top" wrapText="1" readingOrder="1"/>
    </xf>
    <xf numFmtId="0" fontId="488" fillId="17" borderId="428" xfId="0" applyFont="1" applyFill="1" applyBorder="1" applyAlignment="1" applyProtection="1">
      <alignment horizontal="left" vertical="top" wrapText="1" readingOrder="1"/>
    </xf>
    <xf numFmtId="0" fontId="488" fillId="17" borderId="450" xfId="0" applyFont="1" applyFill="1" applyBorder="1" applyAlignment="1" applyProtection="1">
      <alignment horizontal="left" vertical="top" wrapText="1" readingOrder="1"/>
    </xf>
    <xf numFmtId="0" fontId="488" fillId="17" borderId="472" xfId="0" applyFont="1" applyFill="1" applyBorder="1" applyAlignment="1" applyProtection="1">
      <alignment horizontal="left" vertical="top" wrapText="1" readingOrder="1"/>
    </xf>
    <xf numFmtId="0" fontId="488" fillId="17" borderId="494" xfId="0" applyFont="1" applyFill="1" applyBorder="1" applyAlignment="1" applyProtection="1">
      <alignment horizontal="left" vertical="top" wrapText="1" readingOrder="1"/>
    </xf>
    <xf numFmtId="0" fontId="475" fillId="3" borderId="2" xfId="0" applyFont="1" applyFill="1" applyBorder="1" applyAlignment="1" applyProtection="1">
      <alignment horizontal="left" readingOrder="1"/>
    </xf>
    <xf numFmtId="0" fontId="0" fillId="0" borderId="518" xfId="0" applyBorder="1"/>
    <xf numFmtId="0" fontId="475" fillId="17" borderId="518" xfId="0" applyFont="1" applyFill="1" applyBorder="1" applyAlignment="1" applyProtection="1">
      <alignment horizontal="center" vertical="top" wrapText="1" readingOrder="1"/>
    </xf>
    <xf numFmtId="164" fontId="11" fillId="18" borderId="518" xfId="1" applyNumberFormat="1" applyFont="1" applyFill="1" applyBorder="1" applyAlignment="1" applyProtection="1">
      <alignment horizontal="right" wrapText="1" readingOrder="1"/>
    </xf>
    <xf numFmtId="0" fontId="0" fillId="0" borderId="529" xfId="0" applyBorder="1"/>
    <xf numFmtId="0" fontId="487" fillId="17" borderId="524" xfId="0" applyFont="1" applyFill="1" applyBorder="1" applyAlignment="1" applyProtection="1">
      <alignment horizontal="left" vertical="top" wrapText="1" readingOrder="1"/>
    </xf>
    <xf numFmtId="0" fontId="0" fillId="0" borderId="530" xfId="0" applyBorder="1"/>
    <xf numFmtId="0" fontId="487" fillId="17" borderId="526" xfId="0" applyFont="1" applyFill="1" applyBorder="1" applyAlignment="1" applyProtection="1">
      <alignment horizontal="left" vertical="top" wrapText="1" readingOrder="1"/>
    </xf>
    <xf numFmtId="0" fontId="0" fillId="0" borderId="531" xfId="0" applyBorder="1"/>
    <xf numFmtId="0" fontId="488" fillId="17" borderId="532" xfId="0" applyFont="1" applyFill="1" applyBorder="1" applyAlignment="1" applyProtection="1">
      <alignment horizontal="left" vertical="top" wrapText="1" readingOrder="1"/>
    </xf>
    <xf numFmtId="0" fontId="488" fillId="17" borderId="528" xfId="0" applyFont="1" applyFill="1" applyBorder="1" applyAlignment="1" applyProtection="1">
      <alignment horizontal="left" vertical="top" wrapText="1" readingOrder="1"/>
    </xf>
    <xf numFmtId="164" fontId="474" fillId="14" borderId="518" xfId="1" applyNumberFormat="1" applyFont="1" applyFill="1" applyBorder="1" applyAlignment="1" applyProtection="1">
      <alignment horizontal="right" wrapText="1" readingOrder="1"/>
    </xf>
    <xf numFmtId="9" fontId="474" fillId="14" borderId="518" xfId="1" applyNumberFormat="1" applyFont="1" applyFill="1" applyBorder="1" applyAlignment="1" applyProtection="1">
      <alignment horizontal="right" wrapText="1" readingOrder="1"/>
    </xf>
    <xf numFmtId="164" fontId="474" fillId="14" borderId="529" xfId="1" applyNumberFormat="1" applyFont="1" applyFill="1" applyBorder="1" applyAlignment="1" applyProtection="1">
      <alignment horizontal="right" wrapText="1" readingOrder="1"/>
    </xf>
    <xf numFmtId="9" fontId="474" fillId="14" borderId="526" xfId="1" applyNumberFormat="1" applyFont="1" applyFill="1" applyBorder="1" applyAlignment="1" applyProtection="1">
      <alignment horizontal="right" wrapText="1" readingOrder="1"/>
    </xf>
    <xf numFmtId="0" fontId="0" fillId="0" borderId="528" xfId="0" applyBorder="1"/>
    <xf numFmtId="0" fontId="0" fillId="0" borderId="532" xfId="0" applyBorder="1"/>
    <xf numFmtId="0" fontId="489" fillId="17" borderId="524" xfId="0" applyFont="1" applyFill="1" applyBorder="1" applyAlignment="1" applyProtection="1">
      <alignment horizontal="right" vertical="top" wrapText="1" readingOrder="1"/>
    </xf>
    <xf numFmtId="0" fontId="489" fillId="17" borderId="532" xfId="0" applyFont="1" applyFill="1" applyBorder="1" applyAlignment="1" applyProtection="1">
      <alignment horizontal="left" vertical="top" wrapText="1" readingOrder="1"/>
    </xf>
    <xf numFmtId="0" fontId="0" fillId="0" borderId="523" xfId="0" applyBorder="1" applyAlignment="1">
      <alignment horizontal="center"/>
    </xf>
    <xf numFmtId="0" fontId="0" fillId="0" borderId="524" xfId="0" applyBorder="1" applyAlignment="1">
      <alignment horizontal="center"/>
    </xf>
    <xf numFmtId="0" fontId="0" fillId="0" borderId="529" xfId="0" applyBorder="1" applyAlignment="1">
      <alignment horizontal="center"/>
    </xf>
    <xf numFmtId="0" fontId="0" fillId="16" borderId="0" xfId="0" applyFill="1"/>
    <xf numFmtId="9" fontId="481" fillId="0" borderId="531" xfId="0" applyNumberFormat="1" applyFont="1" applyBorder="1"/>
    <xf numFmtId="9" fontId="481" fillId="0" borderId="528" xfId="0" applyNumberFormat="1" applyFont="1" applyBorder="1"/>
    <xf numFmtId="9" fontId="481" fillId="0" borderId="532" xfId="0" applyNumberFormat="1" applyFont="1" applyBorder="1"/>
    <xf numFmtId="49" fontId="490" fillId="3" borderId="2" xfId="0" applyNumberFormat="1" applyFont="1" applyFill="1" applyBorder="1" applyAlignment="1" applyProtection="1">
      <alignment horizontal="left" readingOrder="1"/>
    </xf>
    <xf numFmtId="164" fontId="474" fillId="18" borderId="523" xfId="1" applyNumberFormat="1" applyFont="1" applyFill="1" applyBorder="1" applyAlignment="1" applyProtection="1">
      <alignment horizontal="right" wrapText="1" readingOrder="1"/>
    </xf>
    <xf numFmtId="164" fontId="474" fillId="18" borderId="524" xfId="1" applyNumberFormat="1" applyFont="1" applyFill="1" applyBorder="1" applyAlignment="1" applyProtection="1">
      <alignment horizontal="right" wrapText="1" readingOrder="1"/>
    </xf>
    <xf numFmtId="164" fontId="474" fillId="18" borderId="530" xfId="1" applyNumberFormat="1" applyFont="1" applyFill="1" applyBorder="1" applyAlignment="1" applyProtection="1">
      <alignment horizontal="right" wrapText="1" readingOrder="1"/>
    </xf>
    <xf numFmtId="164" fontId="474" fillId="18" borderId="518" xfId="1" applyNumberFormat="1" applyFont="1" applyFill="1" applyBorder="1" applyAlignment="1" applyProtection="1">
      <alignment horizontal="right" wrapText="1" readingOrder="1"/>
    </xf>
    <xf numFmtId="164" fontId="474" fillId="18" borderId="526" xfId="1" applyNumberFormat="1" applyFont="1" applyFill="1" applyBorder="1" applyAlignment="1" applyProtection="1">
      <alignment horizontal="right" wrapText="1" readingOrder="1"/>
    </xf>
    <xf numFmtId="0" fontId="491" fillId="11" borderId="516" xfId="0" applyFont="1" applyFill="1" applyBorder="1" applyAlignment="1" applyProtection="1">
      <alignment readingOrder="1"/>
    </xf>
    <xf numFmtId="4" fontId="475" fillId="13" borderId="515" xfId="0" applyNumberFormat="1" applyFont="1" applyFill="1" applyBorder="1" applyAlignment="1" applyProtection="1">
      <alignment horizontal="right" wrapText="1" readingOrder="1"/>
    </xf>
    <xf numFmtId="165" fontId="475" fillId="13" borderId="515" xfId="0" applyNumberFormat="1" applyFont="1" applyFill="1" applyBorder="1" applyAlignment="1" applyProtection="1">
      <alignment horizontal="right" wrapText="1" readingOrder="1"/>
    </xf>
    <xf numFmtId="0" fontId="475" fillId="7" borderId="6" xfId="0" applyFont="1" applyFill="1" applyBorder="1" applyAlignment="1" applyProtection="1">
      <alignment horizontal="left" readingOrder="1"/>
    </xf>
    <xf numFmtId="0" fontId="482" fillId="13" borderId="522" xfId="0" applyFont="1" applyFill="1" applyBorder="1"/>
    <xf numFmtId="0" fontId="482" fillId="0" borderId="525" xfId="0" applyFont="1" applyBorder="1" applyAlignment="1">
      <alignment horizontal="center"/>
    </xf>
    <xf numFmtId="0" fontId="0" fillId="0" borderId="526" xfId="0" applyBorder="1"/>
    <xf numFmtId="164" fontId="483" fillId="0" borderId="530" xfId="0" applyNumberFormat="1" applyFont="1" applyBorder="1" applyAlignment="1">
      <alignment horizontal="center"/>
    </xf>
    <xf numFmtId="0" fontId="0" fillId="0" borderId="527" xfId="0" applyBorder="1"/>
    <xf numFmtId="0" fontId="488" fillId="17" borderId="518" xfId="0" applyFont="1" applyFill="1" applyBorder="1" applyAlignment="1" applyProtection="1">
      <alignment horizontal="left" vertical="top" wrapText="1" readingOrder="1"/>
    </xf>
    <xf numFmtId="0" fontId="481" fillId="0" borderId="530" xfId="0" applyFont="1" applyBorder="1" applyAlignment="1">
      <alignment vertical="top"/>
    </xf>
    <xf numFmtId="164" fontId="492" fillId="14" borderId="529" xfId="1" applyNumberFormat="1" applyFont="1" applyFill="1" applyBorder="1" applyAlignment="1" applyProtection="1">
      <alignment horizontal="right" wrapText="1" readingOrder="1"/>
    </xf>
    <xf numFmtId="164" fontId="492" fillId="18" borderId="523" xfId="1" applyNumberFormat="1" applyFont="1" applyFill="1" applyBorder="1" applyAlignment="1" applyProtection="1">
      <alignment horizontal="right" wrapText="1" readingOrder="1"/>
    </xf>
    <xf numFmtId="164" fontId="492" fillId="18" borderId="524" xfId="1" applyNumberFormat="1" applyFont="1" applyFill="1" applyBorder="1" applyAlignment="1" applyProtection="1">
      <alignment horizontal="right" wrapText="1" readingOrder="1"/>
    </xf>
    <xf numFmtId="164" fontId="492" fillId="18" borderId="530" xfId="1" applyNumberFormat="1" applyFont="1" applyFill="1" applyBorder="1" applyAlignment="1" applyProtection="1">
      <alignment horizontal="right" wrapText="1" readingOrder="1"/>
    </xf>
    <xf numFmtId="164" fontId="492" fillId="14" borderId="518" xfId="1" applyNumberFormat="1" applyFont="1" applyFill="1" applyBorder="1" applyAlignment="1" applyProtection="1">
      <alignment horizontal="right" wrapText="1" readingOrder="1"/>
    </xf>
    <xf numFmtId="164" fontId="492" fillId="18" borderId="518" xfId="1" applyNumberFormat="1" applyFont="1" applyFill="1" applyBorder="1" applyAlignment="1" applyProtection="1">
      <alignment horizontal="right" wrapText="1" readingOrder="1"/>
    </xf>
    <xf numFmtId="164" fontId="492" fillId="18" borderId="526" xfId="1" applyNumberFormat="1" applyFont="1" applyFill="1" applyBorder="1" applyAlignment="1" applyProtection="1">
      <alignment horizontal="right" wrapText="1" readingOrder="1"/>
    </xf>
    <xf numFmtId="9" fontId="492" fillId="14" borderId="518" xfId="1" applyNumberFormat="1" applyFont="1" applyFill="1" applyBorder="1" applyAlignment="1" applyProtection="1">
      <alignment horizontal="right" wrapText="1" readingOrder="1"/>
    </xf>
    <xf numFmtId="9" fontId="492" fillId="14" borderId="526" xfId="1" applyNumberFormat="1" applyFont="1" applyFill="1" applyBorder="1" applyAlignment="1" applyProtection="1">
      <alignment horizontal="right" wrapText="1" readingOrder="1"/>
    </xf>
    <xf numFmtId="9" fontId="493" fillId="0" borderId="531" xfId="0" applyNumberFormat="1" applyFont="1" applyBorder="1"/>
    <xf numFmtId="9" fontId="493" fillId="0" borderId="528" xfId="0" applyNumberFormat="1" applyFont="1" applyBorder="1"/>
    <xf numFmtId="9" fontId="493" fillId="0" borderId="532" xfId="0" applyNumberFormat="1" applyFont="1" applyBorder="1"/>
    <xf numFmtId="0" fontId="493" fillId="0" borderId="529" xfId="0" applyFont="1" applyBorder="1" applyAlignment="1">
      <alignment horizontal="center"/>
    </xf>
    <xf numFmtId="0" fontId="493" fillId="0" borderId="523" xfId="0" applyFont="1" applyBorder="1" applyAlignment="1">
      <alignment horizontal="center"/>
    </xf>
    <xf numFmtId="0" fontId="493" fillId="0" borderId="524" xfId="0" applyFont="1" applyBorder="1" applyAlignment="1">
      <alignment horizontal="center"/>
    </xf>
    <xf numFmtId="0" fontId="493" fillId="0" borderId="531" xfId="0" applyFont="1" applyBorder="1"/>
    <xf numFmtId="0" fontId="493" fillId="0" borderId="528" xfId="0" applyFont="1" applyBorder="1"/>
    <xf numFmtId="0" fontId="493" fillId="0" borderId="532" xfId="0" applyFont="1" applyBorder="1"/>
    <xf numFmtId="0" fontId="482" fillId="0" borderId="519" xfId="0" applyFont="1" applyBorder="1" applyAlignment="1">
      <alignment horizontal="center"/>
    </xf>
    <xf numFmtId="0" fontId="482" fillId="13" borderId="525" xfId="0" applyFont="1" applyFill="1" applyBorder="1"/>
    <xf numFmtId="0" fontId="482" fillId="0" borderId="522" xfId="0" applyFont="1" applyBorder="1" applyAlignment="1">
      <alignment horizontal="center" vertical="top" wrapText="1"/>
    </xf>
    <xf numFmtId="0" fontId="482" fillId="14" borderId="525" xfId="0" applyFont="1" applyFill="1" applyBorder="1"/>
    <xf numFmtId="0" fontId="482" fillId="14" borderId="518" xfId="0" applyFont="1" applyFill="1" applyBorder="1" applyAlignment="1">
      <alignment horizontal="center"/>
    </xf>
    <xf numFmtId="164" fontId="483" fillId="0" borderId="522" xfId="0" applyNumberFormat="1" applyFont="1" applyBorder="1" applyAlignment="1">
      <alignment horizontal="center"/>
    </xf>
    <xf numFmtId="164" fontId="483" fillId="14" borderId="525" xfId="0" applyNumberFormat="1" applyFont="1" applyFill="1" applyBorder="1" applyAlignment="1">
      <alignment horizontal="center"/>
    </xf>
    <xf numFmtId="164" fontId="483" fillId="0" borderId="525" xfId="0" applyNumberFormat="1" applyFont="1" applyBorder="1" applyAlignment="1">
      <alignment horizontal="center"/>
    </xf>
    <xf numFmtId="164" fontId="483" fillId="0" borderId="527" xfId="0" applyNumberFormat="1" applyFont="1" applyBorder="1" applyAlignment="1">
      <alignment horizontal="center"/>
    </xf>
    <xf numFmtId="0" fontId="482" fillId="14" borderId="527" xfId="0" applyFont="1" applyFill="1" applyBorder="1"/>
    <xf numFmtId="0" fontId="0" fillId="14" borderId="528" xfId="0" applyFill="1" applyBorder="1"/>
    <xf numFmtId="0" fontId="0" fillId="14" borderId="532" xfId="0" applyFill="1" applyBorder="1"/>
    <xf numFmtId="164" fontId="483" fillId="14" borderId="531" xfId="0" applyNumberFormat="1" applyFont="1" applyFill="1" applyBorder="1" applyAlignment="1">
      <alignment horizontal="center"/>
    </xf>
    <xf numFmtId="0" fontId="482" fillId="14" borderId="522" xfId="0" applyFont="1" applyFill="1" applyBorder="1"/>
    <xf numFmtId="164" fontId="483" fillId="14" borderId="529" xfId="0" applyNumberFormat="1" applyFont="1" applyFill="1" applyBorder="1" applyAlignment="1">
      <alignment horizontal="center"/>
    </xf>
    <xf numFmtId="164" fontId="483" fillId="14" borderId="526" xfId="0" applyNumberFormat="1" applyFont="1" applyFill="1" applyBorder="1" applyAlignment="1">
      <alignment horizontal="center"/>
    </xf>
    <xf numFmtId="0" fontId="485" fillId="14" borderId="525" xfId="0" applyFont="1" applyFill="1" applyBorder="1" applyAlignment="1">
      <alignment horizontal="center"/>
    </xf>
    <xf numFmtId="0" fontId="485" fillId="14" borderId="522" xfId="0" applyFont="1" applyFill="1" applyBorder="1" applyAlignment="1">
      <alignment horizontal="center"/>
    </xf>
    <xf numFmtId="0" fontId="0" fillId="14" borderId="527" xfId="0" applyFill="1" applyBorder="1"/>
    <xf numFmtId="0" fontId="485" fillId="0" borderId="525" xfId="0" applyFont="1" applyBorder="1"/>
    <xf numFmtId="0" fontId="493" fillId="19" borderId="523" xfId="0" applyFont="1" applyFill="1" applyBorder="1" applyAlignment="1">
      <alignment horizontal="center"/>
    </xf>
    <xf numFmtId="0" fontId="493" fillId="19" borderId="528" xfId="0" applyFont="1" applyFill="1" applyBorder="1"/>
    <xf numFmtId="164" fontId="492" fillId="19" borderId="523" xfId="1" applyNumberFormat="1" applyFont="1" applyFill="1" applyBorder="1" applyAlignment="1" applyProtection="1">
      <alignment horizontal="right" wrapText="1" readingOrder="1"/>
    </xf>
    <xf numFmtId="164" fontId="492" fillId="19" borderId="518" xfId="1" applyNumberFormat="1" applyFont="1" applyFill="1" applyBorder="1" applyAlignment="1" applyProtection="1">
      <alignment horizontal="right" wrapText="1" readingOrder="1"/>
    </xf>
    <xf numFmtId="9" fontId="493" fillId="19" borderId="528" xfId="0" applyNumberFormat="1" applyFont="1" applyFill="1" applyBorder="1"/>
    <xf numFmtId="0" fontId="493" fillId="20" borderId="523" xfId="0" applyFont="1" applyFill="1" applyBorder="1" applyAlignment="1">
      <alignment horizontal="center"/>
    </xf>
    <xf numFmtId="0" fontId="493" fillId="20" borderId="528" xfId="0" applyFont="1" applyFill="1" applyBorder="1"/>
    <xf numFmtId="164" fontId="492" fillId="20" borderId="523" xfId="1" applyNumberFormat="1" applyFont="1" applyFill="1" applyBorder="1" applyAlignment="1" applyProtection="1">
      <alignment horizontal="right" wrapText="1" readingOrder="1"/>
    </xf>
    <xf numFmtId="164" fontId="492" fillId="20" borderId="518" xfId="1" applyNumberFormat="1" applyFont="1" applyFill="1" applyBorder="1" applyAlignment="1" applyProtection="1">
      <alignment horizontal="right" wrapText="1" readingOrder="1"/>
    </xf>
    <xf numFmtId="9" fontId="493" fillId="20" borderId="528" xfId="0" applyNumberFormat="1" applyFont="1" applyFill="1" applyBorder="1"/>
    <xf numFmtId="4" fontId="2" fillId="13" borderId="515" xfId="0" applyNumberFormat="1" applyFont="1" applyFill="1" applyBorder="1" applyAlignment="1" applyProtection="1">
      <alignment horizontal="right" wrapText="1" readingOrder="1"/>
    </xf>
    <xf numFmtId="165" fontId="2" fillId="13" borderId="515" xfId="0" applyNumberFormat="1" applyFont="1" applyFill="1" applyBorder="1" applyAlignment="1" applyProtection="1">
      <alignment horizontal="right" wrapText="1" readingOrder="1"/>
    </xf>
    <xf numFmtId="165" fontId="2" fillId="0" borderId="515" xfId="0" applyNumberFormat="1" applyFont="1" applyFill="1" applyBorder="1" applyAlignment="1" applyProtection="1">
      <alignment horizontal="right" wrapText="1" readingOrder="1"/>
    </xf>
    <xf numFmtId="3" fontId="475" fillId="0" borderId="515" xfId="0" applyNumberFormat="1" applyFont="1" applyFill="1" applyBorder="1" applyAlignment="1" applyProtection="1">
      <alignment horizontal="right" wrapText="1" readingOrder="1"/>
    </xf>
    <xf numFmtId="0" fontId="482" fillId="14" borderId="523" xfId="0" applyFont="1" applyFill="1" applyBorder="1" applyAlignment="1">
      <alignment horizontal="center"/>
    </xf>
    <xf numFmtId="0" fontId="494" fillId="0" borderId="524" xfId="0" applyFont="1" applyBorder="1" applyAlignment="1">
      <alignment horizontal="center"/>
    </xf>
    <xf numFmtId="0" fontId="494" fillId="0" borderId="526" xfId="0" applyFont="1" applyBorder="1" applyAlignment="1">
      <alignment horizontal="center"/>
    </xf>
    <xf numFmtId="0" fontId="494" fillId="0" borderId="526" xfId="0" applyFont="1" applyBorder="1"/>
    <xf numFmtId="0" fontId="494" fillId="0" borderId="532" xfId="0" applyFont="1" applyBorder="1" applyAlignment="1">
      <alignment horizontal="center"/>
    </xf>
    <xf numFmtId="0" fontId="494" fillId="0" borderId="522" xfId="0" applyFont="1" applyBorder="1" applyAlignment="1">
      <alignment horizontal="center"/>
    </xf>
    <xf numFmtId="0" fontId="494" fillId="0" borderId="525" xfId="0" applyFont="1" applyBorder="1"/>
    <xf numFmtId="0" fontId="494" fillId="0" borderId="527" xfId="0" applyFont="1" applyBorder="1"/>
    <xf numFmtId="0" fontId="494" fillId="13" borderId="518" xfId="0" applyFont="1" applyFill="1" applyBorder="1" applyAlignment="1">
      <alignment wrapText="1"/>
    </xf>
    <xf numFmtId="0" fontId="481" fillId="0" borderId="518" xfId="0" applyFont="1" applyBorder="1" applyAlignment="1">
      <alignment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419100</xdr:colOff>
      <xdr:row>6</xdr:row>
      <xdr:rowOff>47625</xdr:rowOff>
    </xdr:from>
    <xdr:to>
      <xdr:col>17</xdr:col>
      <xdr:colOff>438150</xdr:colOff>
      <xdr:row>14</xdr:row>
      <xdr:rowOff>333375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97260846-AD22-4D0A-8034-1A11ACDF6F63}"/>
            </a:ext>
          </a:extLst>
        </xdr:cNvPr>
        <xdr:cNvCxnSpPr/>
      </xdr:nvCxnSpPr>
      <xdr:spPr>
        <a:xfrm>
          <a:off x="16411575" y="1190625"/>
          <a:ext cx="19050" cy="33623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2</xdr:row>
      <xdr:rowOff>19050</xdr:rowOff>
    </xdr:from>
    <xdr:to>
      <xdr:col>3</xdr:col>
      <xdr:colOff>390525</xdr:colOff>
      <xdr:row>12</xdr:row>
      <xdr:rowOff>19050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89C86B9E-5913-409E-A72F-3734F0E6550B}"/>
            </a:ext>
          </a:extLst>
        </xdr:cNvPr>
        <xdr:cNvCxnSpPr/>
      </xdr:nvCxnSpPr>
      <xdr:spPr>
        <a:xfrm>
          <a:off x="6343650" y="400050"/>
          <a:ext cx="38100" cy="29813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276225</xdr:colOff>
      <xdr:row>5</xdr:row>
      <xdr:rowOff>180975</xdr:rowOff>
    </xdr:from>
    <xdr:to>
      <xdr:col>17</xdr:col>
      <xdr:colOff>371475</xdr:colOff>
      <xdr:row>10</xdr:row>
      <xdr:rowOff>76200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10FA2E17-B645-4844-85A8-436346BBDA95}"/>
            </a:ext>
          </a:extLst>
        </xdr:cNvPr>
        <xdr:cNvCxnSpPr/>
      </xdr:nvCxnSpPr>
      <xdr:spPr>
        <a:xfrm>
          <a:off x="16268700" y="1133475"/>
          <a:ext cx="95250" cy="3095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Relationship Id="rId1" Type="http://schemas.openxmlformats.org/officeDocument/2006/relationships/hyperlink" Target="http://www.oecd.org/fr/conditionsdutilisation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USA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FRA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ITA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NLD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BEL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GBR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CAN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NK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DEU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ly%5bcl%5d=ACTIVITY&amp;ly%5brw%5d=PRODUCT&amp;vw=tb&amp;lc=fr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-explorer.oecd.org/vis?pg=0&amp;snb=11&amp;df%5bds%5d=dsDisseminateFinalDMZ&amp;df%5bid%5d=DSD_NASU%40DF_SUPPLY_T1500&amp;df%5bag%5d=OECD.SDD.NAD&amp;df%5bvs%5d=2.0&amp;dq=A.ESP.P1._Z%2B_T%2BA%2BB%2BC%2BD%2BE%2BF%2BG%2BH%2BI%2BJ%2BK%2BL%2BM%2BN%2BO%2BP%2BQ%2BR%2BS%2BT%2BU%2B_X._T%2BCPA08_A%2BCPA08_B%2BCPA08_C%2BCPA08_D%2BCPA08_E%2BCPA08_F%2BCPA08_G%2BCPA08_H%2BCPA08_I%2BCPA08_J%2BCPA08_K%2BCPA08_L%2BCPA08_M%2BCPA08_N%2BCPA08_O%2BCPA08_P%2BCPA08_Q%2BCPA08_R%2BCPA08_S%2BCPA08_T%2BCPA08_U%2B_X...V.&amp;pd=2019%2C2019&amp;to%5bTIME_PERIOD%5d=false&amp;vw=tb&amp;lc=fr" TargetMode="External"/><Relationship Id="rId1" Type="http://schemas.openxmlformats.org/officeDocument/2006/relationships/hyperlink" Target="http://www.oecd.org/fr/conditionsdutilis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topLeftCell="A6" workbookViewId="0">
      <selection activeCell="C8" sqref="C8:X8"/>
    </sheetView>
  </sheetViews>
  <sheetFormatPr baseColWidth="10" defaultColWidth="9.140625" defaultRowHeight="15"/>
  <cols>
    <col min="2" max="2" width="67.28515625" customWidth="1"/>
    <col min="3" max="24" width="10.7109375" customWidth="1"/>
  </cols>
  <sheetData>
    <row r="1" spans="1:24">
      <c r="B1" s="1" t="s">
        <v>0</v>
      </c>
    </row>
    <row r="2" spans="1:24">
      <c r="B2" s="2" t="s">
        <v>1</v>
      </c>
    </row>
    <row r="3" spans="1:24">
      <c r="B3" s="3" t="s">
        <v>2</v>
      </c>
    </row>
    <row r="4" spans="1:24">
      <c r="B4" s="4" t="s">
        <v>3</v>
      </c>
      <c r="D4" s="22">
        <f>D11+E12+F13+G14+H15+I16+J17+K18+L19+M20+N21+O22+P23+Q24+R25+S26+T27+U28+V29+W30</f>
        <v>6057150</v>
      </c>
    </row>
    <row r="5" spans="1:24">
      <c r="B5" s="5" t="s">
        <v>4</v>
      </c>
      <c r="D5">
        <f>D4/C10</f>
        <v>0.94577577221998854</v>
      </c>
      <c r="R5" s="37" t="s">
        <v>91</v>
      </c>
    </row>
    <row r="6" spans="1:24">
      <c r="B6" s="6" t="s">
        <v>5</v>
      </c>
      <c r="F6">
        <v>1</v>
      </c>
      <c r="R6" s="37" t="s">
        <v>65</v>
      </c>
    </row>
    <row r="8" spans="1:24" ht="137.25" customHeight="1">
      <c r="B8" s="536" t="s">
        <v>6</v>
      </c>
      <c r="C8" s="537" t="s">
        <v>7</v>
      </c>
      <c r="D8" s="538" t="s">
        <v>8</v>
      </c>
      <c r="E8" s="539" t="s">
        <v>9</v>
      </c>
      <c r="F8" s="540" t="s">
        <v>10</v>
      </c>
      <c r="G8" s="541" t="s">
        <v>11</v>
      </c>
      <c r="H8" s="542" t="s">
        <v>12</v>
      </c>
      <c r="I8" s="543" t="s">
        <v>13</v>
      </c>
      <c r="J8" s="544" t="s">
        <v>14</v>
      </c>
      <c r="K8" s="545" t="s">
        <v>15</v>
      </c>
      <c r="L8" s="546" t="s">
        <v>16</v>
      </c>
      <c r="M8" s="547" t="s">
        <v>17</v>
      </c>
      <c r="N8" s="548" t="s">
        <v>18</v>
      </c>
      <c r="O8" s="549" t="s">
        <v>70</v>
      </c>
      <c r="P8" s="550" t="s">
        <v>19</v>
      </c>
      <c r="Q8" s="551" t="s">
        <v>20</v>
      </c>
      <c r="R8" s="552" t="s">
        <v>21</v>
      </c>
      <c r="S8" s="553" t="s">
        <v>22</v>
      </c>
      <c r="T8" s="554" t="s">
        <v>23</v>
      </c>
      <c r="U8" s="555" t="s">
        <v>24</v>
      </c>
      <c r="V8" s="556" t="s">
        <v>25</v>
      </c>
      <c r="W8" s="557" t="s">
        <v>26</v>
      </c>
      <c r="X8" s="558" t="s">
        <v>27</v>
      </c>
    </row>
    <row r="9" spans="1:24">
      <c r="A9" t="s">
        <v>111</v>
      </c>
      <c r="B9" s="49" t="s">
        <v>112</v>
      </c>
      <c r="C9" s="50">
        <f>SUM(C11:C31)-C10</f>
        <v>0</v>
      </c>
      <c r="D9" s="50">
        <f>SUM(D11:D31)-D10</f>
        <v>0</v>
      </c>
      <c r="E9" s="50">
        <f t="shared" ref="E9:V9" si="0">SUM(E11:E31)-E10</f>
        <v>0</v>
      </c>
      <c r="F9" s="50">
        <f t="shared" si="0"/>
        <v>0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50">
        <f t="shared" si="0"/>
        <v>0</v>
      </c>
      <c r="L9" s="50">
        <f t="shared" si="0"/>
        <v>0</v>
      </c>
      <c r="M9" s="50">
        <f t="shared" si="0"/>
        <v>0</v>
      </c>
      <c r="N9" s="50">
        <f t="shared" si="0"/>
        <v>0</v>
      </c>
      <c r="O9" s="50">
        <f t="shared" si="0"/>
        <v>0</v>
      </c>
      <c r="P9" s="50">
        <f t="shared" si="0"/>
        <v>0</v>
      </c>
      <c r="Q9" s="50">
        <f t="shared" si="0"/>
        <v>0</v>
      </c>
      <c r="R9" s="50">
        <f t="shared" si="0"/>
        <v>0</v>
      </c>
      <c r="S9" s="50">
        <f t="shared" si="0"/>
        <v>0</v>
      </c>
      <c r="T9" s="50">
        <f t="shared" si="0"/>
        <v>0</v>
      </c>
      <c r="U9" s="50">
        <f t="shared" si="0"/>
        <v>0</v>
      </c>
      <c r="V9" s="50">
        <f t="shared" si="0"/>
        <v>0</v>
      </c>
      <c r="W9" s="51" t="s">
        <v>29</v>
      </c>
      <c r="X9" s="52" t="s">
        <v>29</v>
      </c>
    </row>
    <row r="10" spans="1:24">
      <c r="A10" s="22">
        <f>SUM(D10:W10)-C10</f>
        <v>0</v>
      </c>
      <c r="B10" s="559" t="s">
        <v>30</v>
      </c>
      <c r="C10" s="53">
        <v>6404425</v>
      </c>
      <c r="D10" s="54">
        <v>62552</v>
      </c>
      <c r="E10" s="55">
        <v>10104</v>
      </c>
      <c r="F10" s="56">
        <f>1984949+113</f>
        <v>1985062</v>
      </c>
      <c r="G10" s="57">
        <v>155860</v>
      </c>
      <c r="H10" s="58">
        <v>76012</v>
      </c>
      <c r="I10" s="59">
        <v>359960</v>
      </c>
      <c r="J10" s="60">
        <v>555892</v>
      </c>
      <c r="K10" s="61">
        <v>360773</v>
      </c>
      <c r="L10" s="62">
        <v>104122</v>
      </c>
      <c r="M10" s="63">
        <f>310475+38</f>
        <v>310513</v>
      </c>
      <c r="N10" s="64">
        <v>280637</v>
      </c>
      <c r="O10" s="65">
        <f>O22</f>
        <v>439492</v>
      </c>
      <c r="P10" s="66">
        <f>SUM(P11:P30)</f>
        <v>379635</v>
      </c>
      <c r="Q10" s="67">
        <v>283550</v>
      </c>
      <c r="R10" s="68">
        <v>310906</v>
      </c>
      <c r="S10" s="69">
        <v>190831</v>
      </c>
      <c r="T10" s="70">
        <v>360841</v>
      </c>
      <c r="U10" s="71">
        <v>69238</v>
      </c>
      <c r="V10" s="72">
        <v>100833</v>
      </c>
      <c r="W10" s="73">
        <v>7612</v>
      </c>
      <c r="X10" s="74">
        <v>0</v>
      </c>
    </row>
    <row r="11" spans="1:24">
      <c r="A11" s="22">
        <f>SUM(D11:W11)-C11</f>
        <v>0</v>
      </c>
      <c r="B11" s="560" t="s">
        <v>31</v>
      </c>
      <c r="C11" s="75">
        <v>59473</v>
      </c>
      <c r="D11" s="76">
        <v>59473</v>
      </c>
      <c r="E11" s="77">
        <v>0</v>
      </c>
      <c r="F11" s="78">
        <v>0</v>
      </c>
      <c r="G11" s="79">
        <v>0</v>
      </c>
      <c r="H11" s="80">
        <v>0</v>
      </c>
      <c r="I11" s="81">
        <v>0</v>
      </c>
      <c r="J11" s="82">
        <v>0</v>
      </c>
      <c r="K11" s="83">
        <v>0</v>
      </c>
      <c r="L11" s="84">
        <v>0</v>
      </c>
      <c r="M11" s="85">
        <v>0</v>
      </c>
      <c r="N11" s="86">
        <v>0</v>
      </c>
      <c r="O11" s="87"/>
      <c r="P11" s="88">
        <v>0</v>
      </c>
      <c r="Q11" s="89">
        <v>0</v>
      </c>
      <c r="R11" s="90">
        <v>0</v>
      </c>
      <c r="S11" s="91">
        <v>0</v>
      </c>
      <c r="T11" s="92">
        <v>0</v>
      </c>
      <c r="U11" s="93">
        <v>0</v>
      </c>
      <c r="V11" s="94">
        <v>0</v>
      </c>
      <c r="W11" s="95">
        <v>0</v>
      </c>
      <c r="X11" s="96">
        <v>0</v>
      </c>
    </row>
    <row r="12" spans="1:24">
      <c r="A12" s="22">
        <f t="shared" ref="A12:A31" si="1">SUM(D12:W12)-C12</f>
        <v>0</v>
      </c>
      <c r="B12" s="561" t="s">
        <v>32</v>
      </c>
      <c r="C12" s="97">
        <v>9517</v>
      </c>
      <c r="D12" s="98">
        <v>0</v>
      </c>
      <c r="E12" s="99">
        <v>8448</v>
      </c>
      <c r="F12" s="100">
        <v>878</v>
      </c>
      <c r="G12" s="101">
        <v>0</v>
      </c>
      <c r="H12" s="102">
        <v>0</v>
      </c>
      <c r="I12" s="103">
        <v>191</v>
      </c>
      <c r="J12" s="104">
        <v>0</v>
      </c>
      <c r="K12" s="105">
        <v>0</v>
      </c>
      <c r="L12" s="106">
        <v>0</v>
      </c>
      <c r="M12" s="107">
        <v>0</v>
      </c>
      <c r="N12" s="108">
        <v>0</v>
      </c>
      <c r="O12" s="109"/>
      <c r="P12" s="110">
        <v>0</v>
      </c>
      <c r="Q12" s="111">
        <v>0</v>
      </c>
      <c r="R12" s="112">
        <v>0</v>
      </c>
      <c r="S12" s="113">
        <v>0</v>
      </c>
      <c r="T12" s="114">
        <v>0</v>
      </c>
      <c r="U12" s="115">
        <v>0</v>
      </c>
      <c r="V12" s="116">
        <v>0</v>
      </c>
      <c r="W12" s="117">
        <v>0</v>
      </c>
      <c r="X12" s="118">
        <v>0</v>
      </c>
    </row>
    <row r="13" spans="1:24">
      <c r="A13" s="22">
        <f t="shared" si="1"/>
        <v>0</v>
      </c>
      <c r="B13" s="562" t="s">
        <v>33</v>
      </c>
      <c r="C13" s="119">
        <v>1804565</v>
      </c>
      <c r="D13" s="120">
        <v>1324</v>
      </c>
      <c r="E13" s="121">
        <v>585</v>
      </c>
      <c r="F13" s="122">
        <f>1787034+113</f>
        <v>1787147</v>
      </c>
      <c r="G13" s="123">
        <v>1350</v>
      </c>
      <c r="H13" s="124">
        <v>409</v>
      </c>
      <c r="I13" s="125">
        <v>4106</v>
      </c>
      <c r="J13" s="126">
        <v>4517</v>
      </c>
      <c r="K13" s="127">
        <v>1152</v>
      </c>
      <c r="L13" s="128">
        <v>323</v>
      </c>
      <c r="M13" s="129">
        <v>963</v>
      </c>
      <c r="N13" s="130">
        <v>501</v>
      </c>
      <c r="O13" s="131"/>
      <c r="P13" s="132">
        <v>1180</v>
      </c>
      <c r="Q13" s="133">
        <v>492</v>
      </c>
      <c r="R13" s="134">
        <v>0</v>
      </c>
      <c r="S13" s="135">
        <v>27</v>
      </c>
      <c r="T13" s="136">
        <v>358</v>
      </c>
      <c r="U13" s="137">
        <v>47</v>
      </c>
      <c r="V13" s="138">
        <v>84</v>
      </c>
      <c r="W13" s="139">
        <v>0</v>
      </c>
      <c r="X13" s="140">
        <v>0</v>
      </c>
    </row>
    <row r="14" spans="1:24">
      <c r="A14" s="22">
        <f t="shared" si="1"/>
        <v>0</v>
      </c>
      <c r="B14" s="563" t="s">
        <v>34</v>
      </c>
      <c r="C14" s="141">
        <v>133319</v>
      </c>
      <c r="D14" s="142">
        <v>484</v>
      </c>
      <c r="E14" s="143">
        <v>246</v>
      </c>
      <c r="F14" s="144">
        <v>2427</v>
      </c>
      <c r="G14" s="145">
        <v>129122</v>
      </c>
      <c r="H14" s="146">
        <v>1040</v>
      </c>
      <c r="I14" s="147">
        <v>0</v>
      </c>
      <c r="J14" s="148">
        <v>0</v>
      </c>
      <c r="K14" s="149">
        <v>0</v>
      </c>
      <c r="L14" s="150">
        <v>0</v>
      </c>
      <c r="M14" s="151">
        <v>0</v>
      </c>
      <c r="N14" s="152">
        <v>0</v>
      </c>
      <c r="O14" s="153"/>
      <c r="P14" s="154">
        <v>0</v>
      </c>
      <c r="Q14" s="155">
        <v>0</v>
      </c>
      <c r="R14" s="156">
        <v>0</v>
      </c>
      <c r="S14" s="157">
        <v>0</v>
      </c>
      <c r="T14" s="158">
        <v>0</v>
      </c>
      <c r="U14" s="159">
        <v>0</v>
      </c>
      <c r="V14" s="160">
        <v>0</v>
      </c>
      <c r="W14" s="161">
        <v>0</v>
      </c>
      <c r="X14" s="162">
        <v>0</v>
      </c>
    </row>
    <row r="15" spans="1:24" ht="30">
      <c r="A15" s="22">
        <f t="shared" si="1"/>
        <v>0</v>
      </c>
      <c r="B15" s="564" t="s">
        <v>113</v>
      </c>
      <c r="C15" s="163">
        <v>76003</v>
      </c>
      <c r="D15" s="164">
        <v>0</v>
      </c>
      <c r="E15" s="165">
        <v>0</v>
      </c>
      <c r="F15" s="166">
        <v>0</v>
      </c>
      <c r="G15" s="167">
        <v>5473</v>
      </c>
      <c r="H15" s="168">
        <v>70530</v>
      </c>
      <c r="I15" s="169">
        <v>0</v>
      </c>
      <c r="J15" s="170">
        <v>0</v>
      </c>
      <c r="K15" s="171">
        <v>0</v>
      </c>
      <c r="L15" s="172">
        <v>0</v>
      </c>
      <c r="M15" s="173">
        <v>0</v>
      </c>
      <c r="N15" s="174">
        <v>0</v>
      </c>
      <c r="O15" s="175"/>
      <c r="P15" s="176">
        <v>0</v>
      </c>
      <c r="Q15" s="177">
        <v>0</v>
      </c>
      <c r="R15" s="178">
        <v>0</v>
      </c>
      <c r="S15" s="179">
        <v>0</v>
      </c>
      <c r="T15" s="180">
        <v>0</v>
      </c>
      <c r="U15" s="181">
        <v>0</v>
      </c>
      <c r="V15" s="182">
        <v>0</v>
      </c>
      <c r="W15" s="183">
        <v>0</v>
      </c>
      <c r="X15" s="184">
        <v>0</v>
      </c>
    </row>
    <row r="16" spans="1:24">
      <c r="A16" s="22">
        <f t="shared" si="1"/>
        <v>0</v>
      </c>
      <c r="B16" s="565" t="s">
        <v>36</v>
      </c>
      <c r="C16" s="185">
        <v>375627</v>
      </c>
      <c r="D16" s="186">
        <v>649</v>
      </c>
      <c r="E16" s="187">
        <v>21</v>
      </c>
      <c r="F16" s="188">
        <v>3286</v>
      </c>
      <c r="G16" s="189">
        <v>11484</v>
      </c>
      <c r="H16" s="190">
        <v>2219</v>
      </c>
      <c r="I16" s="191">
        <v>354054</v>
      </c>
      <c r="J16" s="192">
        <v>229</v>
      </c>
      <c r="K16" s="193">
        <v>823</v>
      </c>
      <c r="L16" s="194">
        <v>25</v>
      </c>
      <c r="M16" s="195">
        <v>479</v>
      </c>
      <c r="N16" s="196">
        <v>0</v>
      </c>
      <c r="O16" s="197"/>
      <c r="P16" s="198">
        <v>593</v>
      </c>
      <c r="Q16" s="199">
        <v>561</v>
      </c>
      <c r="R16" s="200">
        <v>220</v>
      </c>
      <c r="S16" s="201">
        <v>3</v>
      </c>
      <c r="T16" s="202">
        <v>0</v>
      </c>
      <c r="U16" s="203">
        <v>695</v>
      </c>
      <c r="V16" s="204">
        <v>286</v>
      </c>
      <c r="W16" s="205">
        <v>0</v>
      </c>
      <c r="X16" s="206">
        <v>0</v>
      </c>
    </row>
    <row r="17" spans="1:26">
      <c r="A17" s="22">
        <f t="shared" si="1"/>
        <v>0</v>
      </c>
      <c r="B17" s="566" t="s">
        <v>37</v>
      </c>
      <c r="C17" s="207">
        <v>609830</v>
      </c>
      <c r="D17" s="208">
        <v>0</v>
      </c>
      <c r="E17" s="209">
        <v>116</v>
      </c>
      <c r="F17" s="210">
        <v>67247</v>
      </c>
      <c r="G17" s="211">
        <v>245</v>
      </c>
      <c r="H17" s="212">
        <v>356</v>
      </c>
      <c r="I17" s="213">
        <v>435</v>
      </c>
      <c r="J17" s="214">
        <v>532381</v>
      </c>
      <c r="K17" s="215">
        <v>2641</v>
      </c>
      <c r="L17" s="216">
        <v>572</v>
      </c>
      <c r="M17" s="217">
        <v>3210</v>
      </c>
      <c r="N17" s="218">
        <v>180</v>
      </c>
      <c r="O17" s="219"/>
      <c r="P17" s="220">
        <v>82</v>
      </c>
      <c r="Q17" s="221">
        <v>53</v>
      </c>
      <c r="R17" s="222">
        <v>0</v>
      </c>
      <c r="S17" s="223">
        <v>0</v>
      </c>
      <c r="T17" s="224">
        <v>0</v>
      </c>
      <c r="U17" s="225">
        <v>1779</v>
      </c>
      <c r="V17" s="226">
        <v>533</v>
      </c>
      <c r="W17" s="227">
        <v>0</v>
      </c>
      <c r="X17" s="228">
        <v>0</v>
      </c>
    </row>
    <row r="18" spans="1:26">
      <c r="A18" s="22">
        <f t="shared" si="1"/>
        <v>0</v>
      </c>
      <c r="B18" s="567" t="s">
        <v>38</v>
      </c>
      <c r="C18" s="229">
        <v>366481</v>
      </c>
      <c r="D18" s="230">
        <v>0</v>
      </c>
      <c r="E18" s="231">
        <v>5</v>
      </c>
      <c r="F18" s="232">
        <v>649</v>
      </c>
      <c r="G18" s="233">
        <v>416</v>
      </c>
      <c r="H18" s="234">
        <v>0</v>
      </c>
      <c r="I18" s="235">
        <v>154</v>
      </c>
      <c r="J18" s="236">
        <v>13889</v>
      </c>
      <c r="K18" s="237">
        <v>351255</v>
      </c>
      <c r="L18" s="238">
        <v>0</v>
      </c>
      <c r="M18" s="239">
        <v>0</v>
      </c>
      <c r="N18" s="240">
        <v>0</v>
      </c>
      <c r="O18" s="241"/>
      <c r="P18" s="242">
        <v>0</v>
      </c>
      <c r="Q18" s="243">
        <v>113</v>
      </c>
      <c r="R18" s="244">
        <v>0</v>
      </c>
      <c r="S18" s="245">
        <v>0</v>
      </c>
      <c r="T18" s="246">
        <v>0</v>
      </c>
      <c r="U18" s="247">
        <v>0</v>
      </c>
      <c r="V18" s="248">
        <v>0</v>
      </c>
      <c r="W18" s="249">
        <v>0</v>
      </c>
      <c r="X18" s="250">
        <v>0</v>
      </c>
    </row>
    <row r="19" spans="1:26">
      <c r="A19" s="22">
        <f t="shared" si="1"/>
        <v>0</v>
      </c>
      <c r="B19" s="568" t="s">
        <v>39</v>
      </c>
      <c r="C19" s="251">
        <v>108734</v>
      </c>
      <c r="D19" s="252">
        <v>387</v>
      </c>
      <c r="E19" s="253">
        <v>36</v>
      </c>
      <c r="F19" s="254">
        <v>6248</v>
      </c>
      <c r="G19" s="255">
        <v>0</v>
      </c>
      <c r="H19" s="256">
        <v>0</v>
      </c>
      <c r="I19" s="257">
        <v>442</v>
      </c>
      <c r="J19" s="258">
        <v>0</v>
      </c>
      <c r="K19" s="259">
        <v>41</v>
      </c>
      <c r="L19" s="260">
        <v>101580</v>
      </c>
      <c r="M19" s="261">
        <v>0</v>
      </c>
      <c r="N19" s="262">
        <v>0</v>
      </c>
      <c r="O19" s="263"/>
      <c r="P19" s="264">
        <v>0</v>
      </c>
      <c r="Q19" s="265">
        <v>0</v>
      </c>
      <c r="R19" s="266">
        <v>0</v>
      </c>
      <c r="S19" s="267">
        <v>0</v>
      </c>
      <c r="T19" s="268">
        <v>0</v>
      </c>
      <c r="U19" s="269">
        <v>0</v>
      </c>
      <c r="V19" s="270">
        <v>0</v>
      </c>
      <c r="W19" s="271">
        <v>0</v>
      </c>
      <c r="X19" s="272">
        <v>0</v>
      </c>
    </row>
    <row r="20" spans="1:26">
      <c r="A20" s="22">
        <f t="shared" si="1"/>
        <v>0</v>
      </c>
      <c r="B20" s="569" t="s">
        <v>40</v>
      </c>
      <c r="C20" s="273">
        <v>322501</v>
      </c>
      <c r="D20" s="274">
        <v>2</v>
      </c>
      <c r="E20" s="275">
        <v>17</v>
      </c>
      <c r="F20" s="276">
        <v>7401</v>
      </c>
      <c r="G20" s="277">
        <v>253</v>
      </c>
      <c r="H20" s="278">
        <v>29</v>
      </c>
      <c r="I20" s="279">
        <v>192</v>
      </c>
      <c r="J20" s="280">
        <v>1319</v>
      </c>
      <c r="K20" s="281">
        <v>758</v>
      </c>
      <c r="L20" s="282">
        <v>40</v>
      </c>
      <c r="M20" s="283">
        <f>299954+38</f>
        <v>299992</v>
      </c>
      <c r="N20" s="284">
        <v>944</v>
      </c>
      <c r="O20" s="285"/>
      <c r="P20" s="286">
        <v>9062</v>
      </c>
      <c r="Q20" s="287">
        <v>1309</v>
      </c>
      <c r="R20" s="288">
        <v>487</v>
      </c>
      <c r="S20" s="289">
        <v>202</v>
      </c>
      <c r="T20" s="290">
        <v>234</v>
      </c>
      <c r="U20" s="291">
        <v>28</v>
      </c>
      <c r="V20" s="292">
        <v>232</v>
      </c>
      <c r="W20" s="293">
        <v>0</v>
      </c>
      <c r="X20" s="294">
        <v>0</v>
      </c>
    </row>
    <row r="21" spans="1:26">
      <c r="A21" s="22">
        <f t="shared" si="1"/>
        <v>0</v>
      </c>
      <c r="B21" s="570" t="s">
        <v>41</v>
      </c>
      <c r="C21" s="295">
        <v>271999</v>
      </c>
      <c r="D21" s="296">
        <v>0</v>
      </c>
      <c r="E21" s="297">
        <v>0</v>
      </c>
      <c r="F21" s="298">
        <v>0</v>
      </c>
      <c r="G21" s="299">
        <v>0</v>
      </c>
      <c r="H21" s="300">
        <v>0</v>
      </c>
      <c r="I21" s="301">
        <v>0</v>
      </c>
      <c r="J21" s="302">
        <v>0</v>
      </c>
      <c r="K21" s="303">
        <v>0</v>
      </c>
      <c r="L21" s="304">
        <v>0</v>
      </c>
      <c r="M21" s="305">
        <v>0</v>
      </c>
      <c r="N21" s="306">
        <v>271716</v>
      </c>
      <c r="O21" s="307"/>
      <c r="P21" s="308">
        <v>0</v>
      </c>
      <c r="Q21" s="309">
        <v>283</v>
      </c>
      <c r="R21" s="310">
        <v>0</v>
      </c>
      <c r="S21" s="311">
        <v>0</v>
      </c>
      <c r="T21" s="312">
        <v>0</v>
      </c>
      <c r="U21" s="313">
        <v>0</v>
      </c>
      <c r="V21" s="314">
        <v>0</v>
      </c>
      <c r="W21" s="315">
        <v>0</v>
      </c>
      <c r="X21" s="316">
        <v>0</v>
      </c>
    </row>
    <row r="22" spans="1:26">
      <c r="A22" s="22">
        <f t="shared" si="1"/>
        <v>0</v>
      </c>
      <c r="B22" s="571" t="s">
        <v>42</v>
      </c>
      <c r="C22" s="317">
        <v>469899</v>
      </c>
      <c r="D22" s="318">
        <v>0</v>
      </c>
      <c r="E22" s="319">
        <v>419</v>
      </c>
      <c r="F22" s="320">
        <v>18379</v>
      </c>
      <c r="G22" s="321">
        <v>816</v>
      </c>
      <c r="H22" s="322">
        <v>157</v>
      </c>
      <c r="I22" s="323">
        <v>60</v>
      </c>
      <c r="J22" s="324">
        <v>0</v>
      </c>
      <c r="K22" s="325">
        <v>1674</v>
      </c>
      <c r="L22" s="326">
        <v>936</v>
      </c>
      <c r="M22" s="327">
        <v>0</v>
      </c>
      <c r="N22" s="328">
        <v>6837</v>
      </c>
      <c r="O22" s="329">
        <f>C22-30407</f>
        <v>439492</v>
      </c>
      <c r="P22" s="48">
        <v>0</v>
      </c>
      <c r="Q22" s="330">
        <v>1129</v>
      </c>
      <c r="R22" s="331">
        <v>0</v>
      </c>
      <c r="S22" s="332">
        <v>0</v>
      </c>
      <c r="T22" s="333">
        <v>0</v>
      </c>
      <c r="U22" s="334">
        <v>0</v>
      </c>
      <c r="V22" s="335">
        <v>0</v>
      </c>
      <c r="W22" s="336">
        <v>0</v>
      </c>
      <c r="X22" s="337">
        <v>0</v>
      </c>
      <c r="Y22" s="22">
        <f>SUM(D22:X22)</f>
        <v>469899</v>
      </c>
      <c r="Z22">
        <v>30407</v>
      </c>
    </row>
    <row r="23" spans="1:26">
      <c r="A23" s="22">
        <f t="shared" si="1"/>
        <v>0</v>
      </c>
      <c r="B23" s="572" t="s">
        <v>43</v>
      </c>
      <c r="C23" s="338">
        <v>449764</v>
      </c>
      <c r="D23" s="339">
        <v>187</v>
      </c>
      <c r="E23" s="340">
        <v>203</v>
      </c>
      <c r="F23" s="341">
        <v>66322</v>
      </c>
      <c r="G23" s="342">
        <v>3431</v>
      </c>
      <c r="H23" s="343">
        <v>645</v>
      </c>
      <c r="I23" s="344">
        <v>284</v>
      </c>
      <c r="J23" s="345">
        <v>445</v>
      </c>
      <c r="K23" s="346">
        <v>180</v>
      </c>
      <c r="L23" s="347">
        <v>0</v>
      </c>
      <c r="M23" s="348">
        <v>3999</v>
      </c>
      <c r="N23" s="349">
        <v>370</v>
      </c>
      <c r="O23" s="350"/>
      <c r="P23" s="351">
        <v>355622</v>
      </c>
      <c r="Q23" s="352">
        <v>2</v>
      </c>
      <c r="R23" s="353">
        <v>843</v>
      </c>
      <c r="S23" s="354">
        <v>13261</v>
      </c>
      <c r="T23" s="355">
        <v>3636</v>
      </c>
      <c r="U23" s="356">
        <v>334</v>
      </c>
      <c r="V23" s="357">
        <v>0</v>
      </c>
      <c r="W23" s="358">
        <v>0</v>
      </c>
      <c r="X23" s="359">
        <v>0</v>
      </c>
    </row>
    <row r="24" spans="1:26">
      <c r="A24" s="22">
        <f t="shared" si="1"/>
        <v>0</v>
      </c>
      <c r="B24" s="573" t="s">
        <v>44</v>
      </c>
      <c r="C24" s="360">
        <v>311446</v>
      </c>
      <c r="D24" s="361">
        <v>46</v>
      </c>
      <c r="E24" s="362">
        <v>8</v>
      </c>
      <c r="F24" s="363">
        <v>20759</v>
      </c>
      <c r="G24" s="364">
        <v>2657</v>
      </c>
      <c r="H24" s="365">
        <v>510</v>
      </c>
      <c r="I24" s="366">
        <v>42</v>
      </c>
      <c r="J24" s="367">
        <v>3112</v>
      </c>
      <c r="K24" s="368">
        <v>2249</v>
      </c>
      <c r="L24" s="369">
        <v>48</v>
      </c>
      <c r="M24" s="370">
        <v>169</v>
      </c>
      <c r="N24" s="371">
        <v>89</v>
      </c>
      <c r="O24" s="372"/>
      <c r="P24" s="373">
        <v>2305</v>
      </c>
      <c r="Q24" s="374">
        <v>279409</v>
      </c>
      <c r="R24" s="375">
        <v>0</v>
      </c>
      <c r="S24" s="376">
        <v>2</v>
      </c>
      <c r="T24" s="377">
        <v>0</v>
      </c>
      <c r="U24" s="378">
        <v>35</v>
      </c>
      <c r="V24" s="379">
        <v>6</v>
      </c>
      <c r="W24" s="380">
        <v>0</v>
      </c>
      <c r="X24" s="381">
        <v>0</v>
      </c>
    </row>
    <row r="25" spans="1:26">
      <c r="A25" s="22">
        <f t="shared" si="1"/>
        <v>0</v>
      </c>
      <c r="B25" s="574" t="s">
        <v>115</v>
      </c>
      <c r="C25" s="382">
        <v>309356</v>
      </c>
      <c r="D25" s="383">
        <v>0</v>
      </c>
      <c r="E25" s="384">
        <v>0</v>
      </c>
      <c r="F25" s="385">
        <v>0</v>
      </c>
      <c r="G25" s="386">
        <v>0</v>
      </c>
      <c r="H25" s="387">
        <v>0</v>
      </c>
      <c r="I25" s="388">
        <v>0</v>
      </c>
      <c r="J25" s="389">
        <v>0</v>
      </c>
      <c r="K25" s="390">
        <v>0</v>
      </c>
      <c r="L25" s="391">
        <v>0</v>
      </c>
      <c r="M25" s="392">
        <v>0</v>
      </c>
      <c r="N25" s="393">
        <v>0</v>
      </c>
      <c r="O25" s="394"/>
      <c r="P25" s="395">
        <v>0</v>
      </c>
      <c r="Q25" s="396">
        <v>0</v>
      </c>
      <c r="R25" s="397">
        <v>309356</v>
      </c>
      <c r="S25" s="398">
        <v>0</v>
      </c>
      <c r="T25" s="399">
        <v>0</v>
      </c>
      <c r="U25" s="400">
        <v>0</v>
      </c>
      <c r="V25" s="401">
        <v>0</v>
      </c>
      <c r="W25" s="402">
        <v>0</v>
      </c>
      <c r="X25" s="403">
        <v>0</v>
      </c>
    </row>
    <row r="26" spans="1:26">
      <c r="A26" s="22">
        <f t="shared" si="1"/>
        <v>0</v>
      </c>
      <c r="B26" s="575" t="s">
        <v>46</v>
      </c>
      <c r="C26" s="404">
        <v>188326</v>
      </c>
      <c r="D26" s="405">
        <v>0</v>
      </c>
      <c r="E26" s="406">
        <v>0</v>
      </c>
      <c r="F26" s="407">
        <v>0</v>
      </c>
      <c r="G26" s="408">
        <v>0</v>
      </c>
      <c r="H26" s="409">
        <v>0</v>
      </c>
      <c r="I26" s="410">
        <v>0</v>
      </c>
      <c r="J26" s="411">
        <v>0</v>
      </c>
      <c r="K26" s="412">
        <v>0</v>
      </c>
      <c r="L26" s="413">
        <v>0</v>
      </c>
      <c r="M26" s="414">
        <v>0</v>
      </c>
      <c r="N26" s="415">
        <v>0</v>
      </c>
      <c r="O26" s="416"/>
      <c r="P26" s="417">
        <v>10791</v>
      </c>
      <c r="Q26" s="418">
        <v>199</v>
      </c>
      <c r="R26" s="419">
        <v>0</v>
      </c>
      <c r="S26" s="420">
        <v>177336</v>
      </c>
      <c r="T26" s="421">
        <v>0</v>
      </c>
      <c r="U26" s="422">
        <v>0</v>
      </c>
      <c r="V26" s="423">
        <v>0</v>
      </c>
      <c r="W26" s="424">
        <v>0</v>
      </c>
      <c r="X26" s="425">
        <v>0</v>
      </c>
    </row>
    <row r="27" spans="1:26">
      <c r="A27" s="22">
        <f t="shared" si="1"/>
        <v>0</v>
      </c>
      <c r="B27" s="576" t="s">
        <v>47</v>
      </c>
      <c r="C27" s="426">
        <v>356613</v>
      </c>
      <c r="D27" s="427">
        <v>0</v>
      </c>
      <c r="E27" s="428">
        <v>0</v>
      </c>
      <c r="F27" s="429">
        <v>0</v>
      </c>
      <c r="G27" s="430">
        <v>0</v>
      </c>
      <c r="H27" s="431">
        <v>0</v>
      </c>
      <c r="I27" s="432">
        <v>0</v>
      </c>
      <c r="J27" s="433">
        <v>0</v>
      </c>
      <c r="K27" s="434">
        <v>0</v>
      </c>
      <c r="L27" s="435">
        <v>0</v>
      </c>
      <c r="M27" s="436">
        <v>0</v>
      </c>
      <c r="N27" s="437">
        <v>0</v>
      </c>
      <c r="O27" s="438"/>
      <c r="P27" s="439">
        <v>0</v>
      </c>
      <c r="Q27" s="440">
        <v>0</v>
      </c>
      <c r="R27" s="441">
        <v>0</v>
      </c>
      <c r="S27" s="442">
        <v>0</v>
      </c>
      <c r="T27" s="443">
        <v>356613</v>
      </c>
      <c r="U27" s="444">
        <v>0</v>
      </c>
      <c r="V27" s="445">
        <v>0</v>
      </c>
      <c r="W27" s="446">
        <v>0</v>
      </c>
      <c r="X27" s="447">
        <v>0</v>
      </c>
    </row>
    <row r="28" spans="1:26">
      <c r="A28" s="22">
        <f t="shared" si="1"/>
        <v>0</v>
      </c>
      <c r="B28" s="577" t="s">
        <v>48</v>
      </c>
      <c r="C28" s="448">
        <v>67058</v>
      </c>
      <c r="D28" s="449">
        <v>0</v>
      </c>
      <c r="E28" s="450">
        <v>0</v>
      </c>
      <c r="F28" s="451">
        <v>8</v>
      </c>
      <c r="G28" s="452">
        <v>613</v>
      </c>
      <c r="H28" s="453">
        <v>117</v>
      </c>
      <c r="I28" s="454">
        <v>0</v>
      </c>
      <c r="J28" s="455">
        <v>0</v>
      </c>
      <c r="K28" s="456">
        <v>0</v>
      </c>
      <c r="L28" s="457">
        <v>0</v>
      </c>
      <c r="M28" s="458">
        <v>0</v>
      </c>
      <c r="N28" s="459">
        <v>0</v>
      </c>
      <c r="O28" s="460"/>
      <c r="P28" s="461">
        <v>0</v>
      </c>
      <c r="Q28" s="462">
        <v>0</v>
      </c>
      <c r="R28" s="463">
        <v>0</v>
      </c>
      <c r="S28" s="464">
        <v>0</v>
      </c>
      <c r="T28" s="465">
        <v>0</v>
      </c>
      <c r="U28" s="466">
        <v>66320</v>
      </c>
      <c r="V28" s="467">
        <v>0</v>
      </c>
      <c r="W28" s="468">
        <v>0</v>
      </c>
      <c r="X28" s="469">
        <v>0</v>
      </c>
    </row>
    <row r="29" spans="1:26">
      <c r="A29" s="22">
        <f t="shared" si="1"/>
        <v>0</v>
      </c>
      <c r="B29" s="578" t="s">
        <v>49</v>
      </c>
      <c r="C29" s="470">
        <v>106302</v>
      </c>
      <c r="D29" s="471">
        <v>0</v>
      </c>
      <c r="E29" s="472">
        <v>0</v>
      </c>
      <c r="F29" s="473">
        <v>4311</v>
      </c>
      <c r="G29" s="474">
        <v>0</v>
      </c>
      <c r="H29" s="475">
        <v>0</v>
      </c>
      <c r="I29" s="476">
        <v>0</v>
      </c>
      <c r="J29" s="477">
        <v>0</v>
      </c>
      <c r="K29" s="478">
        <v>0</v>
      </c>
      <c r="L29" s="479">
        <v>598</v>
      </c>
      <c r="M29" s="480">
        <v>1701</v>
      </c>
      <c r="N29" s="481">
        <v>0</v>
      </c>
      <c r="O29" s="482"/>
      <c r="P29" s="483">
        <v>0</v>
      </c>
      <c r="Q29" s="484">
        <v>0</v>
      </c>
      <c r="R29" s="485">
        <v>0</v>
      </c>
      <c r="S29" s="486">
        <v>0</v>
      </c>
      <c r="T29" s="487">
        <v>0</v>
      </c>
      <c r="U29" s="488">
        <v>0</v>
      </c>
      <c r="V29" s="489">
        <v>99692</v>
      </c>
      <c r="W29" s="490">
        <v>0</v>
      </c>
      <c r="X29" s="491">
        <v>0</v>
      </c>
    </row>
    <row r="30" spans="1:26" s="23" customFormat="1">
      <c r="A30" s="22">
        <f t="shared" si="1"/>
        <v>0</v>
      </c>
      <c r="B30" s="579" t="s">
        <v>114</v>
      </c>
      <c r="C30" s="492">
        <v>7612</v>
      </c>
      <c r="D30" s="493">
        <v>0</v>
      </c>
      <c r="E30" s="494">
        <v>0</v>
      </c>
      <c r="F30" s="495">
        <v>0</v>
      </c>
      <c r="G30" s="496">
        <v>0</v>
      </c>
      <c r="H30" s="497">
        <v>0</v>
      </c>
      <c r="I30" s="498">
        <v>0</v>
      </c>
      <c r="J30" s="499">
        <v>0</v>
      </c>
      <c r="K30" s="500">
        <v>0</v>
      </c>
      <c r="L30" s="501">
        <v>0</v>
      </c>
      <c r="M30" s="502">
        <v>0</v>
      </c>
      <c r="N30" s="503">
        <v>0</v>
      </c>
      <c r="O30" s="504"/>
      <c r="P30" s="505">
        <v>0</v>
      </c>
      <c r="Q30" s="506">
        <v>0</v>
      </c>
      <c r="R30" s="507">
        <v>0</v>
      </c>
      <c r="S30" s="508">
        <v>0</v>
      </c>
      <c r="T30" s="509">
        <v>0</v>
      </c>
      <c r="U30" s="510">
        <v>0</v>
      </c>
      <c r="V30" s="511">
        <v>0</v>
      </c>
      <c r="W30" s="512">
        <v>7612</v>
      </c>
      <c r="X30" s="513">
        <v>0</v>
      </c>
    </row>
    <row r="31" spans="1:26">
      <c r="A31" s="22">
        <f t="shared" si="1"/>
        <v>0</v>
      </c>
      <c r="B31" s="580" t="s">
        <v>51</v>
      </c>
      <c r="C31" s="514">
        <v>0</v>
      </c>
      <c r="D31" s="515">
        <v>0</v>
      </c>
      <c r="E31" s="516">
        <v>0</v>
      </c>
      <c r="F31" s="517">
        <v>0</v>
      </c>
      <c r="G31" s="518">
        <v>0</v>
      </c>
      <c r="H31" s="519">
        <v>0</v>
      </c>
      <c r="I31" s="520">
        <v>0</v>
      </c>
      <c r="J31" s="521">
        <v>0</v>
      </c>
      <c r="K31" s="522">
        <v>0</v>
      </c>
      <c r="L31" s="523">
        <v>0</v>
      </c>
      <c r="M31" s="524">
        <v>0</v>
      </c>
      <c r="N31" s="525">
        <v>0</v>
      </c>
      <c r="O31" s="526"/>
      <c r="P31" s="527">
        <v>0</v>
      </c>
      <c r="Q31" s="528">
        <v>0</v>
      </c>
      <c r="R31" s="529">
        <v>0</v>
      </c>
      <c r="S31" s="530">
        <v>0</v>
      </c>
      <c r="T31" s="531">
        <v>0</v>
      </c>
      <c r="U31" s="532">
        <v>0</v>
      </c>
      <c r="V31" s="533">
        <v>0</v>
      </c>
      <c r="W31" s="534">
        <v>0</v>
      </c>
      <c r="X31" s="535">
        <v>0</v>
      </c>
    </row>
    <row r="33" spans="2:25">
      <c r="B33" s="7" t="s">
        <v>52</v>
      </c>
      <c r="Y33" s="8" t="s">
        <v>0</v>
      </c>
    </row>
  </sheetData>
  <hyperlinks>
    <hyperlink ref="B33" r:id="rId1" xr:uid="{00000000-0004-0000-0000-000000000000}"/>
    <hyperlink ref="Y33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15ECB-4993-4922-8314-8D6779E2E1BE}">
  <dimension ref="A1:Z31"/>
  <sheetViews>
    <sheetView workbookViewId="0">
      <selection activeCell="F14" sqref="F14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59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18.709287476580823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80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6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68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Espagne!D11/Espagne!D$10</f>
        <v>0.92023284166423402</v>
      </c>
      <c r="E10" s="625">
        <f>Espagne!E11/Espagne!E$10</f>
        <v>0</v>
      </c>
      <c r="F10" s="625">
        <f>Espagne!F11/Espagne!F$10</f>
        <v>0</v>
      </c>
      <c r="G10" s="625">
        <f>Espagne!G11/Espagne!G$10</f>
        <v>0</v>
      </c>
      <c r="H10" s="625">
        <f>Espagne!H11/Espagne!H$10</f>
        <v>0</v>
      </c>
      <c r="I10" s="625">
        <f>Espagne!I11/Espagne!I$10</f>
        <v>6.0801358315497474E-4</v>
      </c>
      <c r="J10" s="625">
        <f>Espagne!J11/Espagne!J$10</f>
        <v>1.0090994866546192E-3</v>
      </c>
      <c r="K10" s="625">
        <f>Espagne!K11/Espagne!K$10</f>
        <v>1.7244757985498728E-5</v>
      </c>
      <c r="L10" s="625">
        <f>Espagne!L11/Espagne!L$10</f>
        <v>0</v>
      </c>
      <c r="M10" s="625">
        <f>Espagne!M11/Espagne!M$10</f>
        <v>0</v>
      </c>
      <c r="N10" s="625">
        <f>Espagne!N11/Espagne!N$10</f>
        <v>0</v>
      </c>
      <c r="O10" s="625">
        <f>Espagne!O11/Espagne!O$10</f>
        <v>0</v>
      </c>
      <c r="P10" s="625">
        <f>Espagne!P11/Espagne!P$10</f>
        <v>0</v>
      </c>
      <c r="Q10" s="625">
        <f>Espagne!Q11/Espagne!Q$10</f>
        <v>5.2236565595917142E-4</v>
      </c>
      <c r="R10" s="669">
        <f>Espagne!R11/Espagne!R$10</f>
        <v>1.3939862561667556E-3</v>
      </c>
      <c r="S10" s="625">
        <f>Espagne!S11/Espagne!S$10</f>
        <v>0</v>
      </c>
      <c r="T10" s="625">
        <f>Espagne!T11/Espagne!T$10</f>
        <v>0</v>
      </c>
      <c r="U10" s="625">
        <f>Espagne!U11/Espagne!U$10</f>
        <v>0</v>
      </c>
      <c r="V10" s="625">
        <f>Espagne!V11/Espagne!V$10</f>
        <v>0</v>
      </c>
      <c r="W10" s="626">
        <f>Espagne!W11/Espagne!W$10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Espagne!D12/Espagne!D$10</f>
        <v>0</v>
      </c>
      <c r="E11" s="628">
        <f>Espagne!E12/Espagne!E$10</f>
        <v>0.94133219470537999</v>
      </c>
      <c r="F11" s="629">
        <f>Espagne!F12/Espagne!F$10</f>
        <v>0</v>
      </c>
      <c r="G11" s="629">
        <f>Espagne!G12/Espagne!G$10</f>
        <v>0</v>
      </c>
      <c r="H11" s="629">
        <f>Espagne!H12/Espagne!H$10</f>
        <v>0</v>
      </c>
      <c r="I11" s="629">
        <f>Espagne!I12/Espagne!I$10</f>
        <v>4.6751880238661775E-4</v>
      </c>
      <c r="J11" s="629">
        <f>Espagne!J12/Espagne!J$10</f>
        <v>0</v>
      </c>
      <c r="K11" s="629">
        <f>Espagne!K12/Espagne!K$10</f>
        <v>0</v>
      </c>
      <c r="L11" s="629">
        <f>Espagne!L12/Espagne!L$10</f>
        <v>0</v>
      </c>
      <c r="M11" s="629">
        <f>Espagne!M12/Espagne!M$10</f>
        <v>0</v>
      </c>
      <c r="N11" s="629">
        <f>Espagne!N12/Espagne!N$10</f>
        <v>0</v>
      </c>
      <c r="O11" s="629">
        <f>Espagne!O12/Espagne!O$10</f>
        <v>0</v>
      </c>
      <c r="P11" s="629">
        <f>Espagne!P12/Espagne!P$10</f>
        <v>0</v>
      </c>
      <c r="Q11" s="629">
        <f>Espagne!Q12/Espagne!Q$10</f>
        <v>0</v>
      </c>
      <c r="R11" s="670">
        <f>Espagne!R12/Espagne!R$10</f>
        <v>1.0890517626302778E-4</v>
      </c>
      <c r="S11" s="629">
        <f>Espagne!S12/Espagne!S$10</f>
        <v>0</v>
      </c>
      <c r="T11" s="629">
        <f>Espagne!T12/Espagne!T$10</f>
        <v>0</v>
      </c>
      <c r="U11" s="629">
        <f>Espagne!U12/Espagne!U$10</f>
        <v>0</v>
      </c>
      <c r="V11" s="629">
        <f>Espagne!V12/Espagne!V$10</f>
        <v>0</v>
      </c>
      <c r="W11" s="630">
        <f>Espagne!W12/Espagne!W$10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Espagne!D13/Espagne!D$10</f>
        <v>2.4130707282311932E-2</v>
      </c>
      <c r="E12" s="629">
        <f>Espagne!E13/Espagne!E$10</f>
        <v>2.7805294619982924E-2</v>
      </c>
      <c r="F12" s="628">
        <f>Espagne!F13/Espagne!F$10</f>
        <v>0.93908750247514583</v>
      </c>
      <c r="G12" s="629">
        <f>Espagne!G13/Espagne!G$10</f>
        <v>7.2787440357087885E-3</v>
      </c>
      <c r="H12" s="629">
        <f>Espagne!H13/Espagne!H$10</f>
        <v>3.5700733620035417E-3</v>
      </c>
      <c r="I12" s="629">
        <f>Espagne!I13/Espagne!I$10</f>
        <v>6.3402006385039397E-3</v>
      </c>
      <c r="J12" s="629">
        <f>Espagne!J13/Espagne!J$10</f>
        <v>3.7278309958260702E-2</v>
      </c>
      <c r="K12" s="629">
        <f>Espagne!K13/Espagne!K$10</f>
        <v>1.7176562806192439E-2</v>
      </c>
      <c r="L12" s="629">
        <f>Espagne!L13/Espagne!L$10</f>
        <v>1.9716635291786386E-3</v>
      </c>
      <c r="M12" s="629">
        <f>Espagne!M13/Espagne!M$10</f>
        <v>5.9445292786207042E-3</v>
      </c>
      <c r="N12" s="629">
        <f>Espagne!N13/Espagne!N$10</f>
        <v>0</v>
      </c>
      <c r="O12" s="629">
        <f>Espagne!O13/Espagne!O$10</f>
        <v>3.1574672134369229E-4</v>
      </c>
      <c r="P12" s="629">
        <f>Espagne!P13/Espagne!P$10</f>
        <v>4.1425836961417207E-3</v>
      </c>
      <c r="Q12" s="629">
        <f>Espagne!Q13/Espagne!Q$10</f>
        <v>1.3116781747223055E-2</v>
      </c>
      <c r="R12" s="670">
        <f>Espagne!R13/Espagne!R$10</f>
        <v>2.6681768184441805E-3</v>
      </c>
      <c r="S12" s="629">
        <f>Espagne!S13/Espagne!S$10</f>
        <v>0</v>
      </c>
      <c r="T12" s="629">
        <f>Espagne!T13/Espagne!T$10</f>
        <v>8.6672660143668882E-4</v>
      </c>
      <c r="U12" s="629">
        <f>Espagne!U13/Espagne!U$10</f>
        <v>1.3710886492237753E-3</v>
      </c>
      <c r="V12" s="629">
        <f>Espagne!V13/Espagne!V$10</f>
        <v>1.0893716825083322E-2</v>
      </c>
      <c r="W12" s="630">
        <f>Espagne!W13/Espagne!W$10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Espagne!D14/Espagne!D$10</f>
        <v>1.7171214176554425E-6</v>
      </c>
      <c r="E13" s="629">
        <f>Espagne!E14/Espagne!E$10</f>
        <v>8.5397096498719045E-5</v>
      </c>
      <c r="F13" s="629">
        <f>Espagne!F14/Espagne!F$10</f>
        <v>2.0096315862228715E-3</v>
      </c>
      <c r="G13" s="628">
        <f>Espagne!G14/Espagne!G$10</f>
        <v>0.96304909958442364</v>
      </c>
      <c r="H13" s="629">
        <f>Espagne!H14/Espagne!H$10</f>
        <v>2.0870225145459146E-3</v>
      </c>
      <c r="I13" s="629">
        <f>Espagne!I14/Espagne!I$10</f>
        <v>1.4952231774538758E-3</v>
      </c>
      <c r="J13" s="629">
        <f>Espagne!J14/Espagne!J$10</f>
        <v>6.6606962946378593E-4</v>
      </c>
      <c r="K13" s="629">
        <f>Espagne!K14/Espagne!K$10</f>
        <v>1.2541642171271802E-5</v>
      </c>
      <c r="L13" s="629">
        <f>Espagne!L14/Espagne!L$10</f>
        <v>0</v>
      </c>
      <c r="M13" s="629">
        <f>Espagne!M14/Espagne!M$10</f>
        <v>0</v>
      </c>
      <c r="N13" s="629">
        <f>Espagne!N14/Espagne!N$10</f>
        <v>0</v>
      </c>
      <c r="O13" s="629">
        <f>Espagne!O14/Espagne!O$10</f>
        <v>2.1552006498355757E-4</v>
      </c>
      <c r="P13" s="629">
        <f>Espagne!P14/Espagne!P$10</f>
        <v>2.9837862182855427E-4</v>
      </c>
      <c r="Q13" s="629">
        <f>Espagne!Q14/Espagne!Q$10</f>
        <v>0</v>
      </c>
      <c r="R13" s="670">
        <f>Espagne!R14/Espagne!R$10</f>
        <v>1.078161245003975E-3</v>
      </c>
      <c r="S13" s="629">
        <f>Espagne!S14/Espagne!S$10</f>
        <v>0</v>
      </c>
      <c r="T13" s="629">
        <f>Espagne!T14/Espagne!T$10</f>
        <v>0</v>
      </c>
      <c r="U13" s="629">
        <f>Espagne!U14/Espagne!U$10</f>
        <v>1.6443391207621996E-4</v>
      </c>
      <c r="V13" s="629">
        <f>Espagne!V14/Espagne!V$10</f>
        <v>8.023700777681768E-5</v>
      </c>
      <c r="W13" s="630">
        <f>Espagne!W14/Espagne!W$10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Espagne!D15/Espagne!D$10</f>
        <v>9.2724556553393895E-5</v>
      </c>
      <c r="E14" s="629">
        <f>Espagne!E15/Espagne!E$10</f>
        <v>0</v>
      </c>
      <c r="F14" s="629">
        <f>Espagne!F15/Espagne!F$10</f>
        <v>0</v>
      </c>
      <c r="G14" s="629">
        <f>Espagne!G15/Espagne!G$10</f>
        <v>0</v>
      </c>
      <c r="H14" s="628">
        <f>Espagne!H15/Espagne!H$10</f>
        <v>0.94766632937009865</v>
      </c>
      <c r="I14" s="629">
        <f>Espagne!I15/Espagne!I$10</f>
        <v>8.9199239534633453E-4</v>
      </c>
      <c r="J14" s="629">
        <f>Espagne!J15/Espagne!J$10</f>
        <v>1.0750667668836256E-3</v>
      </c>
      <c r="K14" s="629">
        <f>Espagne!K15/Espagne!K$10</f>
        <v>2.4299431706839116E-5</v>
      </c>
      <c r="L14" s="629">
        <f>Espagne!L15/Espagne!L$10</f>
        <v>0</v>
      </c>
      <c r="M14" s="629">
        <f>Espagne!M15/Espagne!M$10</f>
        <v>0</v>
      </c>
      <c r="N14" s="629">
        <f>Espagne!N15/Espagne!N$10</f>
        <v>0</v>
      </c>
      <c r="O14" s="629">
        <f>Espagne!O15/Espagne!O$10</f>
        <v>0</v>
      </c>
      <c r="P14" s="629">
        <f>Espagne!P15/Espagne!P$10</f>
        <v>0</v>
      </c>
      <c r="Q14" s="629">
        <f>Espagne!Q15/Espagne!Q$10</f>
        <v>0</v>
      </c>
      <c r="R14" s="670">
        <f>Espagne!R15/Espagne!R$10</f>
        <v>2.7661914770809055E-3</v>
      </c>
      <c r="S14" s="629">
        <f>Espagne!S15/Espagne!S$10</f>
        <v>0</v>
      </c>
      <c r="T14" s="629">
        <f>Espagne!T15/Espagne!T$10</f>
        <v>0</v>
      </c>
      <c r="U14" s="629">
        <f>Espagne!U15/Espagne!U$10</f>
        <v>0</v>
      </c>
      <c r="V14" s="629">
        <f>Espagne!V15/Espagne!V$10</f>
        <v>4.721639303789656E-4</v>
      </c>
      <c r="W14" s="630">
        <f>Espagne!W15/Espagne!W$10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Espagne!D16/Espagne!D$10</f>
        <v>1.9231759877740953E-4</v>
      </c>
      <c r="E15" s="629">
        <f>Espagne!E16/Espagne!E$10</f>
        <v>1.0520922288642187E-2</v>
      </c>
      <c r="F15" s="629">
        <f>Espagne!F16/Espagne!F$10</f>
        <v>9.5008238032436552E-4</v>
      </c>
      <c r="G15" s="629">
        <f>Espagne!G16/Espagne!G$10</f>
        <v>1.3852547329536709E-3</v>
      </c>
      <c r="H15" s="629">
        <f>Espagne!H16/Espagne!H$10</f>
        <v>9.5497090817100929E-4</v>
      </c>
      <c r="I15" s="631">
        <f>Espagne!I16/Espagne!I$10</f>
        <v>0.93684430786890349</v>
      </c>
      <c r="J15" s="629">
        <f>Espagne!J16/Espagne!J$10</f>
        <v>4.8016183972749517E-4</v>
      </c>
      <c r="K15" s="629">
        <f>Espagne!K16/Espagne!K$10</f>
        <v>1.7323143249069176E-4</v>
      </c>
      <c r="L15" s="629">
        <f>Espagne!L16/Espagne!L$10</f>
        <v>2.8808999382664294E-4</v>
      </c>
      <c r="M15" s="629">
        <f>Espagne!M16/Espagne!M$10</f>
        <v>1.7511939959062995E-3</v>
      </c>
      <c r="N15" s="629">
        <f>Espagne!N16/Espagne!N$10</f>
        <v>0</v>
      </c>
      <c r="O15" s="629">
        <f>Espagne!O16/Espagne!O$10</f>
        <v>1.2708477995990934E-4</v>
      </c>
      <c r="P15" s="629">
        <f>Espagne!P16/Espagne!P$10</f>
        <v>2.9781564329680226E-3</v>
      </c>
      <c r="Q15" s="629">
        <f>Espagne!Q16/Espagne!Q$10</f>
        <v>2.6826778745121585E-3</v>
      </c>
      <c r="R15" s="670">
        <f>Espagne!R16/Espagne!R$10</f>
        <v>4.0588959193230453E-2</v>
      </c>
      <c r="S15" s="629">
        <f>Espagne!S16/Espagne!S$10</f>
        <v>9.9778433185133007E-5</v>
      </c>
      <c r="T15" s="629">
        <f>Espagne!T16/Espagne!T$10</f>
        <v>8.9029318576578303E-5</v>
      </c>
      <c r="U15" s="629">
        <f>Espagne!U16/Espagne!U$10</f>
        <v>4.2075736325385691E-4</v>
      </c>
      <c r="V15" s="629">
        <f>Espagne!V16/Espagne!V$10</f>
        <v>7.2614492038020001E-3</v>
      </c>
      <c r="W15" s="630">
        <f>Espagne!W16/Espagne!W$10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Espagne!D17/Espagne!D$10</f>
        <v>2.6251352233116403E-2</v>
      </c>
      <c r="E16" s="629">
        <f>Espagne!E17/Espagne!E$10</f>
        <v>2.4765157984628521E-3</v>
      </c>
      <c r="F16" s="629">
        <f>Espagne!F17/Espagne!F$10</f>
        <v>1.167839169695996E-2</v>
      </c>
      <c r="G16" s="629">
        <f>Espagne!G17/Espagne!G$10</f>
        <v>0</v>
      </c>
      <c r="H16" s="629">
        <f>Espagne!H17/Espagne!H$10</f>
        <v>2.1973817353908423E-2</v>
      </c>
      <c r="I16" s="629">
        <f>Espagne!I17/Espagne!I$10</f>
        <v>7.9095572321930343E-4</v>
      </c>
      <c r="J16" s="628">
        <f>Espagne!J17/Espagne!J$10</f>
        <v>0.92823559514480813</v>
      </c>
      <c r="K16" s="629">
        <f>Espagne!K17/Espagne!K$10</f>
        <v>3.8698804624730551E-3</v>
      </c>
      <c r="L16" s="629">
        <f>Espagne!L17/Espagne!L$10</f>
        <v>4.109474197654125E-3</v>
      </c>
      <c r="M16" s="629">
        <f>Espagne!M17/Espagne!M$10</f>
        <v>2.8496702297020698E-2</v>
      </c>
      <c r="N16" s="629">
        <f>Espagne!N17/Espagne!N$10</f>
        <v>0</v>
      </c>
      <c r="O16" s="629">
        <f>Espagne!O17/Espagne!O$10</f>
        <v>0</v>
      </c>
      <c r="P16" s="629">
        <f>Espagne!P17/Espagne!P$10</f>
        <v>1.0177713556523044E-2</v>
      </c>
      <c r="Q16" s="629">
        <f>Espagne!Q17/Espagne!Q$10</f>
        <v>9.5923146202341637E-3</v>
      </c>
      <c r="R16" s="670">
        <f>Espagne!R17/Espagne!R$10</f>
        <v>0</v>
      </c>
      <c r="S16" s="629">
        <f>Espagne!S17/Espagne!S$10</f>
        <v>4.431336297339731E-4</v>
      </c>
      <c r="T16" s="629">
        <f>Espagne!T17/Espagne!T$10</f>
        <v>1.3604901849540453E-2</v>
      </c>
      <c r="U16" s="629">
        <f>Espagne!U17/Espagne!U$10</f>
        <v>7.9605358611017071E-2</v>
      </c>
      <c r="V16" s="629">
        <f>Espagne!V17/Espagne!V$10</f>
        <v>1.8513146525120355E-2</v>
      </c>
      <c r="W16" s="630">
        <f>Espagne!W17/Espagne!W$10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Espagne!D18/Espagne!D$10</f>
        <v>8.9462025859848556E-4</v>
      </c>
      <c r="E17" s="629">
        <f>Espagne!E18/Espagne!E$10</f>
        <v>4.3552519214346708E-3</v>
      </c>
      <c r="F17" s="629">
        <f>Espagne!F18/Espagne!F$10</f>
        <v>1.0875697243901803E-3</v>
      </c>
      <c r="G17" s="629">
        <f>Espagne!G18/Espagne!G$10</f>
        <v>4.311220563336925E-3</v>
      </c>
      <c r="H17" s="629">
        <f>Espagne!H18/Espagne!H$10</f>
        <v>0</v>
      </c>
      <c r="I17" s="629">
        <f>Espagne!I18/Espagne!I$10</f>
        <v>1.9549699281384142E-3</v>
      </c>
      <c r="J17" s="629">
        <f>Espagne!J18/Espagne!J$10</f>
        <v>5.340151284962659E-3</v>
      </c>
      <c r="K17" s="628">
        <f>Espagne!K18/Espagne!K$10</f>
        <v>0.96296923378404864</v>
      </c>
      <c r="L17" s="629">
        <f>Espagne!L18/Espagne!L$10</f>
        <v>2.3626428065147972E-5</v>
      </c>
      <c r="M17" s="629">
        <f>Espagne!M18/Espagne!M$10</f>
        <v>2.9240716072646936E-5</v>
      </c>
      <c r="N17" s="629">
        <f>Espagne!N18/Espagne!N$10</f>
        <v>0</v>
      </c>
      <c r="O17" s="629">
        <f>Espagne!O18/Espagne!O$10</f>
        <v>0</v>
      </c>
      <c r="P17" s="629">
        <f>Espagne!P18/Espagne!P$10</f>
        <v>0</v>
      </c>
      <c r="Q17" s="629">
        <f>Espagne!Q18/Espagne!Q$10</f>
        <v>1.2764935454818373E-3</v>
      </c>
      <c r="R17" s="670">
        <f>Espagne!R18/Espagne!R$10</f>
        <v>0.10000762336233841</v>
      </c>
      <c r="S17" s="629">
        <f>Espagne!S18/Espagne!S$10</f>
        <v>9.2148317706269899E-4</v>
      </c>
      <c r="T17" s="629">
        <f>Espagne!T18/Espagne!T$10</f>
        <v>0</v>
      </c>
      <c r="U17" s="629">
        <f>Espagne!U18/Espagne!U$10</f>
        <v>0</v>
      </c>
      <c r="V17" s="629">
        <f>Espagne!V18/Espagne!V$10</f>
        <v>5.5857301567707697E-4</v>
      </c>
      <c r="W17" s="630">
        <f>Espagne!W18/Espagne!W$10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Espagne!D19/Espagne!D$10</f>
        <v>9.7875920806360221E-4</v>
      </c>
      <c r="E18" s="629">
        <f>Espagne!E19/Espagne!E$10</f>
        <v>0</v>
      </c>
      <c r="F18" s="629">
        <f>Espagne!F19/Espagne!F$10</f>
        <v>0</v>
      </c>
      <c r="G18" s="629">
        <f>Espagne!G19/Espagne!G$10</f>
        <v>0</v>
      </c>
      <c r="H18" s="629">
        <f>Espagne!H19/Espagne!H$10</f>
        <v>2.2135087275486972E-5</v>
      </c>
      <c r="I18" s="629">
        <f>Espagne!I19/Espagne!I$10</f>
        <v>2.2945488025061878E-3</v>
      </c>
      <c r="J18" s="629">
        <f>Espagne!J19/Espagne!J$10</f>
        <v>2.6007100478162831E-3</v>
      </c>
      <c r="K18" s="629">
        <f>Espagne!K19/Espagne!K$10</f>
        <v>1.0433078581226728E-3</v>
      </c>
      <c r="L18" s="628">
        <f>Espagne!L19/Espagne!L$10</f>
        <v>0.94903169752074934</v>
      </c>
      <c r="M18" s="629">
        <f>Espagne!M19/Espagne!M$10</f>
        <v>1.5161852778409521E-5</v>
      </c>
      <c r="N18" s="629">
        <f>Espagne!N19/Espagne!N$10</f>
        <v>0</v>
      </c>
      <c r="O18" s="629">
        <f>Espagne!O19/Espagne!O$10</f>
        <v>0</v>
      </c>
      <c r="P18" s="629">
        <f>Espagne!P19/Espagne!P$10</f>
        <v>0</v>
      </c>
      <c r="Q18" s="629">
        <f>Espagne!Q19/Espagne!Q$10</f>
        <v>0</v>
      </c>
      <c r="R18" s="670">
        <f>Espagne!R19/Espagne!R$10</f>
        <v>2.5048190540496388E-4</v>
      </c>
      <c r="S18" s="629">
        <f>Espagne!S19/Espagne!S$10</f>
        <v>6.7981394256870775E-3</v>
      </c>
      <c r="T18" s="629">
        <f>Espagne!T19/Espagne!T$10</f>
        <v>0</v>
      </c>
      <c r="U18" s="629">
        <f>Espagne!U19/Espagne!U$10</f>
        <v>7.9073366542535186E-3</v>
      </c>
      <c r="V18" s="629">
        <f>Espagne!V19/Espagne!V$10</f>
        <v>4.3821750401185043E-3</v>
      </c>
      <c r="W18" s="630">
        <f>Espagne!W19/Espagne!W$10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Espagne!D20/Espagne!D$10</f>
        <v>2.747394268248708E-5</v>
      </c>
      <c r="E19" s="629">
        <f>Espagne!E20/Espagne!E$10</f>
        <v>6.4901793339026471E-4</v>
      </c>
      <c r="F19" s="629">
        <f>Espagne!F20/Espagne!F$10</f>
        <v>6.1944026212261037E-4</v>
      </c>
      <c r="G19" s="629">
        <f>Espagne!G20/Espagne!G$10</f>
        <v>2.4472833615514852E-4</v>
      </c>
      <c r="H19" s="629">
        <f>Espagne!H20/Espagne!H$10</f>
        <v>4.1108019225904377E-5</v>
      </c>
      <c r="I19" s="629">
        <f>Espagne!I20/Espagne!I$10</f>
        <v>2.5109705499025505E-5</v>
      </c>
      <c r="J19" s="629">
        <f>Espagne!J20/Espagne!J$10</f>
        <v>7.1884345364699111E-4</v>
      </c>
      <c r="K19" s="629">
        <f>Espagne!K20/Espagne!K$10</f>
        <v>2.1030766215951401E-3</v>
      </c>
      <c r="L19" s="629">
        <f>Espagne!L20/Espagne!L$10</f>
        <v>5.3792041704456249E-3</v>
      </c>
      <c r="M19" s="628">
        <f>Espagne!M20/Espagne!M$10</f>
        <v>0.92830284717935385</v>
      </c>
      <c r="N19" s="629">
        <f>Espagne!N20/Espagne!N$10</f>
        <v>1.4380141585074899E-3</v>
      </c>
      <c r="O19" s="629">
        <f>Espagne!O20/Espagne!O$10</f>
        <v>5.8301780497071809E-5</v>
      </c>
      <c r="P19" s="629">
        <f>Espagne!P20/Espagne!P$10</f>
        <v>2.1713143672121304E-2</v>
      </c>
      <c r="Q19" s="629">
        <f>Espagne!Q20/Espagne!Q$10</f>
        <v>1.2482737916541579E-2</v>
      </c>
      <c r="R19" s="670">
        <f>Espagne!R20/Espagne!R$10</f>
        <v>1.5867484181523148E-2</v>
      </c>
      <c r="S19" s="629">
        <f>Espagne!S20/Espagne!S$10</f>
        <v>2.1701809217766431E-3</v>
      </c>
      <c r="T19" s="629">
        <f>Espagne!T20/Espagne!T$10</f>
        <v>1.1346873936230568E-4</v>
      </c>
      <c r="U19" s="629">
        <f>Espagne!U20/Espagne!U$10</f>
        <v>1.6661024326546407E-3</v>
      </c>
      <c r="V19" s="629">
        <f>Espagne!V20/Espagne!V$10</f>
        <v>2.151894827799037E-2</v>
      </c>
      <c r="W19" s="630">
        <f>Espagne!W20/Espagne!W$10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Espagne!D21/Espagne!D$10</f>
        <v>0</v>
      </c>
      <c r="E20" s="629">
        <f>Espagne!E21/Espagne!E$10</f>
        <v>0</v>
      </c>
      <c r="F20" s="629">
        <f>Espagne!F21/Espagne!F$10</f>
        <v>0</v>
      </c>
      <c r="G20" s="629">
        <f>Espagne!G21/Espagne!G$10</f>
        <v>0</v>
      </c>
      <c r="H20" s="629">
        <f>Espagne!H21/Espagne!H$10</f>
        <v>0</v>
      </c>
      <c r="I20" s="629">
        <f>Espagne!I21/Espagne!I$10</f>
        <v>0</v>
      </c>
      <c r="J20" s="629">
        <f>Espagne!J21/Espagne!J$10</f>
        <v>5.0574914842238246E-4</v>
      </c>
      <c r="K20" s="629">
        <f>Espagne!K21/Espagne!K$10</f>
        <v>0</v>
      </c>
      <c r="L20" s="629">
        <f>Espagne!L21/Espagne!L$10</f>
        <v>0</v>
      </c>
      <c r="M20" s="629">
        <f>Espagne!M21/Espagne!M$10</f>
        <v>1.3429069603734147E-3</v>
      </c>
      <c r="N20" s="628">
        <f>Espagne!N21/Espagne!N$10</f>
        <v>0.9773529066659713</v>
      </c>
      <c r="O20" s="629">
        <f>Espagne!O21/Espagne!O$10</f>
        <v>0</v>
      </c>
      <c r="P20" s="629">
        <f>Espagne!P21/Espagne!P$10</f>
        <v>6.5680828704398733E-6</v>
      </c>
      <c r="Q20" s="629">
        <f>Espagne!Q21/Espagne!Q$10</f>
        <v>0</v>
      </c>
      <c r="R20" s="670">
        <f>Espagne!R21/Espagne!R$10</f>
        <v>8.2114502902322951E-3</v>
      </c>
      <c r="S20" s="629">
        <f>Espagne!S21/Espagne!S$10</f>
        <v>0</v>
      </c>
      <c r="T20" s="629">
        <f>Espagne!T21/Espagne!T$10</f>
        <v>0</v>
      </c>
      <c r="U20" s="629">
        <f>Espagne!U21/Espagne!U$10</f>
        <v>0</v>
      </c>
      <c r="V20" s="629">
        <f>Espagne!V21/Espagne!V$10</f>
        <v>0</v>
      </c>
      <c r="W20" s="630">
        <f>Espagne!W21/Espagne!W$10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Espagne!D22/Espagne!D$10</f>
        <v>1.5505606401428644E-3</v>
      </c>
      <c r="E21" s="629">
        <f>Espagne!E22/Espagne!E$10</f>
        <v>1.5371477369769428E-3</v>
      </c>
      <c r="F21" s="629">
        <f>Espagne!F22/Espagne!F$10</f>
        <v>9.1589734776452306E-4</v>
      </c>
      <c r="G21" s="629">
        <f>Espagne!G22/Espagne!G$10</f>
        <v>2.4780668000615674E-4</v>
      </c>
      <c r="H21" s="629">
        <f>Espagne!H22/Espagne!H$10</f>
        <v>3.5416139640779155E-4</v>
      </c>
      <c r="I21" s="629">
        <f>Espagne!I22/Espagne!I$10</f>
        <v>3.728910836631473E-2</v>
      </c>
      <c r="J21" s="629">
        <f>Espagne!J22/Espagne!J$10</f>
        <v>5.374934032719771E-3</v>
      </c>
      <c r="K21" s="629">
        <f>Espagne!K22/Espagne!K$10</f>
        <v>2.2324123064863806E-3</v>
      </c>
      <c r="L21" s="629">
        <f>Espagne!L22/Espagne!L$10</f>
        <v>6.5719577163151919E-3</v>
      </c>
      <c r="M21" s="629">
        <f>Espagne!M22/Espagne!M$10</f>
        <v>1.2898404756489814E-3</v>
      </c>
      <c r="N21" s="629">
        <f>Espagne!N22/Espagne!N$10</f>
        <v>9.2382305776827506E-3</v>
      </c>
      <c r="O21" s="631">
        <f>Espagne!O22/Espagne!O$10</f>
        <v>0.9939280988378949</v>
      </c>
      <c r="P21" s="629">
        <f>Espagne!P22/Espagne!P$10</f>
        <v>2.3551268578291549E-3</v>
      </c>
      <c r="Q21" s="629">
        <f>Espagne!Q22/Espagne!Q$10</f>
        <v>6.2203542479735815E-4</v>
      </c>
      <c r="R21" s="670">
        <f>Espagne!R22/Espagne!R$10</f>
        <v>3.920586345469E-3</v>
      </c>
      <c r="S21" s="629">
        <f>Espagne!S22/Espagne!S$10</f>
        <v>4.7248022772960048E-4</v>
      </c>
      <c r="T21" s="629">
        <f>Espagne!T22/Espagne!T$10</f>
        <v>2.3488029047997279E-3</v>
      </c>
      <c r="U21" s="629">
        <f>Espagne!U22/Espagne!U$10</f>
        <v>3.7457077912656576E-3</v>
      </c>
      <c r="V21" s="629">
        <f>Espagne!V22/Espagne!V$10</f>
        <v>7.965066041229478E-3</v>
      </c>
      <c r="W21" s="630">
        <f>Espagne!W22/Espagne!W$10</f>
        <v>0</v>
      </c>
      <c r="X21" s="584"/>
      <c r="Y21" s="22">
        <f>SUM(D21:X21)</f>
        <v>1.0819599617074811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Espagne!D23/Espagne!D$10</f>
        <v>2.3318508851760912E-3</v>
      </c>
      <c r="E22" s="629">
        <f>Espagne!E23/Espagne!E$10</f>
        <v>1.0145175064047822E-2</v>
      </c>
      <c r="F22" s="629">
        <f>Espagne!F23/Espagne!F$10</f>
        <v>1.7964701618838754E-2</v>
      </c>
      <c r="G22" s="629">
        <f>Espagne!G23/Espagne!G$10</f>
        <v>1.7586578420809604E-2</v>
      </c>
      <c r="H22" s="629">
        <f>Espagne!H23/Espagne!H$10</f>
        <v>3.5985327599291675E-3</v>
      </c>
      <c r="I22" s="629">
        <f>Espagne!I23/Espagne!I$10</f>
        <v>1.7325696794327598E-3</v>
      </c>
      <c r="J22" s="629">
        <f>Espagne!J23/Espagne!J$10</f>
        <v>5.9102685068206165E-3</v>
      </c>
      <c r="K22" s="629">
        <f>Espagne!K23/Espagne!K$10</f>
        <v>8.0290025475210653E-3</v>
      </c>
      <c r="L22" s="629">
        <f>Espagne!L23/Espagne!L$10</f>
        <v>3.0714356484692358E-4</v>
      </c>
      <c r="M22" s="629">
        <f>Espagne!M23/Espagne!M$10</f>
        <v>2.7765684395204524E-2</v>
      </c>
      <c r="N22" s="629">
        <f>Espagne!N23/Espagne!N$10</f>
        <v>1.1045200318110114E-2</v>
      </c>
      <c r="O22" s="629">
        <f>Espagne!O23/Espagne!O$10</f>
        <v>3.5413418580580924E-3</v>
      </c>
      <c r="P22" s="628">
        <f>Espagne!P23/Espagne!P$10</f>
        <v>0.95315267977781115</v>
      </c>
      <c r="Q22" s="629">
        <f>Espagne!Q23/Espagne!Q$10</f>
        <v>1.6590813569498649E-2</v>
      </c>
      <c r="R22" s="670">
        <f>Espagne!R23/Espagne!R$10</f>
        <v>1.5192272088692376E-2</v>
      </c>
      <c r="S22" s="629">
        <f>Espagne!S23/Espagne!S$10</f>
        <v>5.9168610878783875E-2</v>
      </c>
      <c r="T22" s="629">
        <f>Espagne!T23/Espagne!T$10</f>
        <v>6.7618640295367865E-3</v>
      </c>
      <c r="U22" s="629">
        <f>Espagne!U23/Espagne!U$10</f>
        <v>4.1060115103738453E-3</v>
      </c>
      <c r="V22" s="629">
        <f>Espagne!V23/Espagne!V$10</f>
        <v>8.4094556227626224E-3</v>
      </c>
      <c r="W22" s="630">
        <f>Espagne!W23/Espagne!W$10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Espagne!D24/Espagne!D$10</f>
        <v>3.336366914504525E-3</v>
      </c>
      <c r="E23" s="629">
        <f>Espagne!E24/Espagne!E$10</f>
        <v>1.0930828351836039E-3</v>
      </c>
      <c r="F23" s="629">
        <f>Espagne!F24/Espagne!F$10</f>
        <v>2.3677151322008063E-2</v>
      </c>
      <c r="G23" s="629">
        <f>Espagne!G24/Espagne!G$10</f>
        <v>5.8965676466061264E-3</v>
      </c>
      <c r="H23" s="629">
        <f>Espagne!H24/Espagne!H$10</f>
        <v>1.9674930432582848E-2</v>
      </c>
      <c r="I23" s="629">
        <f>Espagne!I24/Espagne!I$10</f>
        <v>8.9946552198294939E-3</v>
      </c>
      <c r="J23" s="629">
        <f>Espagne!J24/Espagne!J$10</f>
        <v>3.5198541523404391E-3</v>
      </c>
      <c r="K23" s="629">
        <f>Espagne!K24/Espagne!K$10</f>
        <v>1.4893200078385264E-3</v>
      </c>
      <c r="L23" s="629">
        <f>Espagne!L24/Espagne!L$10</f>
        <v>5.5941284515543903E-4</v>
      </c>
      <c r="M23" s="629">
        <f>Espagne!M24/Espagne!M$10</f>
        <v>1.1609647270325006E-3</v>
      </c>
      <c r="N23" s="629">
        <f>Espagne!N24/Espagne!N$10</f>
        <v>9.2564827972830264E-4</v>
      </c>
      <c r="O23" s="629">
        <f>Espagne!O24/Espagne!O$10</f>
        <v>4.5396779645472769E-4</v>
      </c>
      <c r="P23" s="629">
        <f>Espagne!P24/Espagne!P$10</f>
        <v>4.0140369313916829E-3</v>
      </c>
      <c r="Q23" s="628">
        <f>Espagne!Q24/Espagne!Q$10</f>
        <v>0.94019933953767643</v>
      </c>
      <c r="R23" s="670">
        <f>Espagne!R24/Espagne!R$10</f>
        <v>5.2492294958779388E-3</v>
      </c>
      <c r="S23" s="629">
        <f>Espagne!S24/Espagne!S$10</f>
        <v>0</v>
      </c>
      <c r="T23" s="629">
        <f>Espagne!T24/Espagne!T$10</f>
        <v>2.0075238502561772E-5</v>
      </c>
      <c r="U23" s="629">
        <f>Espagne!U24/Espagne!U$10</f>
        <v>5.4650094307684871E-4</v>
      </c>
      <c r="V23" s="629">
        <f>Espagne!V24/Espagne!V$10</f>
        <v>1.2106530058017529E-2</v>
      </c>
      <c r="W23" s="630">
        <f>Espagne!W24/Espagne!W$10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Espagne!D25/Espagne!D$10</f>
        <v>0</v>
      </c>
      <c r="E24" s="629">
        <f>Espagne!E25/Espagne!E$10</f>
        <v>0</v>
      </c>
      <c r="F24" s="629">
        <f>Espagne!F25/Espagne!F$10</f>
        <v>0</v>
      </c>
      <c r="G24" s="629">
        <f>Espagne!G25/Espagne!G$10</f>
        <v>0</v>
      </c>
      <c r="H24" s="629">
        <f>Espagne!H25/Espagne!H$10</f>
        <v>0</v>
      </c>
      <c r="I24" s="629">
        <f>Espagne!I25/Espagne!I$10</f>
        <v>0</v>
      </c>
      <c r="J24" s="629">
        <f>Espagne!J25/Espagne!J$10</f>
        <v>0</v>
      </c>
      <c r="K24" s="629">
        <f>Espagne!K25/Espagne!K$10</f>
        <v>0</v>
      </c>
      <c r="L24" s="629">
        <f>Espagne!L25/Espagne!L$10</f>
        <v>0</v>
      </c>
      <c r="M24" s="629">
        <f>Espagne!M25/Espagne!M$10</f>
        <v>0</v>
      </c>
      <c r="N24" s="629">
        <f>Espagne!N25/Espagne!N$10</f>
        <v>0</v>
      </c>
      <c r="O24" s="629">
        <f>Espagne!O25/Espagne!O$10</f>
        <v>0</v>
      </c>
      <c r="P24" s="629">
        <f>Espagne!P25/Espagne!P$10</f>
        <v>0</v>
      </c>
      <c r="Q24" s="629">
        <f>Espagne!Q25/Espagne!Q$10</f>
        <v>0</v>
      </c>
      <c r="R24" s="670">
        <f>Espagne!R25/Espagne!R$10</f>
        <v>0.78975855722422483</v>
      </c>
      <c r="S24" s="629">
        <f>Espagne!S25/Espagne!S$10</f>
        <v>0</v>
      </c>
      <c r="T24" s="629">
        <f>Espagne!T25/Espagne!T$10</f>
        <v>0</v>
      </c>
      <c r="U24" s="629">
        <f>Espagne!U25/Espagne!U$10</f>
        <v>0</v>
      </c>
      <c r="V24" s="629">
        <f>Espagne!V25/Espagne!V$10</f>
        <v>0</v>
      </c>
      <c r="W24" s="630">
        <f>Espagne!W25/Espagne!W$10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Espagne!D26/Espagne!D$10</f>
        <v>1.0817864931229286E-4</v>
      </c>
      <c r="E25" s="629">
        <f>Espagne!E26/Espagne!E$10</f>
        <v>0</v>
      </c>
      <c r="F25" s="629">
        <f>Espagne!F26/Espagne!F$10</f>
        <v>2.0096315862228715E-3</v>
      </c>
      <c r="G25" s="629">
        <f>Espagne!G26/Espagne!G$10</f>
        <v>0</v>
      </c>
      <c r="H25" s="629">
        <f>Espagne!H26/Espagne!H$10</f>
        <v>0</v>
      </c>
      <c r="I25" s="629">
        <f>Espagne!I26/Espagne!I$10</f>
        <v>1.6141953535087827E-5</v>
      </c>
      <c r="J25" s="629">
        <f>Espagne!J26/Espagne!J$10</f>
        <v>4.3058642913115097E-4</v>
      </c>
      <c r="K25" s="629">
        <f>Espagne!K26/Espagne!K$10</f>
        <v>2.4299431706839116E-5</v>
      </c>
      <c r="L25" s="629">
        <f>Espagne!L26/Espagne!L$10</f>
        <v>0</v>
      </c>
      <c r="M25" s="629">
        <f>Espagne!M26/Espagne!M$10</f>
        <v>2.0511820830219738E-3</v>
      </c>
      <c r="N25" s="629">
        <f>Espagne!N26/Espagne!N$10</f>
        <v>0</v>
      </c>
      <c r="O25" s="629">
        <f>Espagne!O26/Espagne!O$10</f>
        <v>0</v>
      </c>
      <c r="P25" s="629">
        <f>Espagne!P26/Espagne!P$10</f>
        <v>9.533103137667016E-4</v>
      </c>
      <c r="Q25" s="629">
        <f>Espagne!Q26/Espagne!Q$10</f>
        <v>0</v>
      </c>
      <c r="R25" s="670">
        <f>Espagne!R26/Espagne!R$10</f>
        <v>4.2581923918843861E-3</v>
      </c>
      <c r="S25" s="628">
        <f>Espagne!S26/Espagne!S$10</f>
        <v>0.92757993279629058</v>
      </c>
      <c r="T25" s="629">
        <f>Espagne!T26/Espagne!T$10</f>
        <v>7.331826235718214E-5</v>
      </c>
      <c r="U25" s="629">
        <f>Espagne!U26/Espagne!U$10</f>
        <v>0</v>
      </c>
      <c r="V25" s="629">
        <f>Espagne!V26/Espagne!V$10</f>
        <v>3.9066164671028268E-2</v>
      </c>
      <c r="W25" s="630">
        <f>Espagne!W26/Espagne!W$10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Espagne!D27/Espagne!D$10</f>
        <v>1.2878410632415817E-4</v>
      </c>
      <c r="E26" s="629">
        <f>Espagne!E27/Espagne!E$10</f>
        <v>0</v>
      </c>
      <c r="F26" s="629">
        <f>Espagne!F27/Espagne!F$10</f>
        <v>0</v>
      </c>
      <c r="G26" s="629">
        <f>Espagne!G27/Espagne!G$10</f>
        <v>0</v>
      </c>
      <c r="H26" s="629">
        <f>Espagne!H27/Espagne!H$10</f>
        <v>0</v>
      </c>
      <c r="I26" s="629">
        <f>Espagne!I27/Espagne!I$10</f>
        <v>0</v>
      </c>
      <c r="J26" s="629">
        <f>Espagne!J27/Espagne!J$10</f>
        <v>7.9960339671522924E-5</v>
      </c>
      <c r="K26" s="629">
        <f>Espagne!K27/Espagne!K$10</f>
        <v>0</v>
      </c>
      <c r="L26" s="629">
        <f>Espagne!L27/Espagne!L$10</f>
        <v>3.2688306442393432E-3</v>
      </c>
      <c r="M26" s="629">
        <f>Espagne!M27/Espagne!M$10</f>
        <v>0</v>
      </c>
      <c r="N26" s="629">
        <f>Espagne!N27/Espagne!N$10</f>
        <v>0</v>
      </c>
      <c r="O26" s="629">
        <f>Espagne!O27/Espagne!O$10</f>
        <v>0</v>
      </c>
      <c r="P26" s="629">
        <f>Espagne!P27/Espagne!P$10</f>
        <v>0</v>
      </c>
      <c r="Q26" s="629">
        <f>Espagne!Q27/Espagne!Q$10</f>
        <v>0</v>
      </c>
      <c r="R26" s="670">
        <f>Espagne!R27/Espagne!R$10</f>
        <v>1.6009060910665083E-3</v>
      </c>
      <c r="S26" s="629">
        <f>Espagne!S27/Espagne!S$10</f>
        <v>2.3462605097504074E-3</v>
      </c>
      <c r="T26" s="628">
        <f>Espagne!T27/Espagne!T$10</f>
        <v>0.97103230367726001</v>
      </c>
      <c r="U26" s="629">
        <f>Espagne!U27/Espagne!U$10</f>
        <v>6.5289935677322628E-5</v>
      </c>
      <c r="V26" s="629">
        <f>Espagne!V27/Espagne!V$10</f>
        <v>0</v>
      </c>
      <c r="W26" s="630">
        <f>Espagne!W27/Espagne!W$10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Espagne!D28/Espagne!D$10</f>
        <v>1.9619829318131082E-2</v>
      </c>
      <c r="E27" s="629">
        <f>Espagne!E28/Espagne!E$10</f>
        <v>0</v>
      </c>
      <c r="F27" s="629">
        <f>Espagne!F28/Espagne!F$10</f>
        <v>0</v>
      </c>
      <c r="G27" s="629">
        <f>Espagne!G28/Espagne!G$10</f>
        <v>0</v>
      </c>
      <c r="H27" s="629">
        <f>Espagne!H28/Espagne!H$10</f>
        <v>0</v>
      </c>
      <c r="I27" s="629">
        <f>Espagne!I28/Espagne!I$10</f>
        <v>0</v>
      </c>
      <c r="J27" s="629">
        <f>Espagne!J28/Espagne!J$10</f>
        <v>1.528042091122803E-3</v>
      </c>
      <c r="K27" s="629">
        <f>Espagne!K28/Espagne!K$10</f>
        <v>2.7748383303938858E-4</v>
      </c>
      <c r="L27" s="629">
        <f>Espagne!L28/Espagne!L$10</f>
        <v>2.5363351599356751E-2</v>
      </c>
      <c r="M27" s="629">
        <f>Espagne!M28/Espagne!M$10</f>
        <v>0</v>
      </c>
      <c r="N27" s="629">
        <f>Espagne!N28/Espagne!N$10</f>
        <v>0</v>
      </c>
      <c r="O27" s="629">
        <f>Espagne!O28/Espagne!O$10</f>
        <v>0</v>
      </c>
      <c r="P27" s="629">
        <f>Espagne!P28/Espagne!P$10</f>
        <v>0</v>
      </c>
      <c r="Q27" s="629">
        <f>Espagne!Q28/Espagne!Q$10</f>
        <v>2.1062743920744523E-3</v>
      </c>
      <c r="R27" s="670">
        <f>Espagne!R28/Espagne!R$10</f>
        <v>6.6541062696709972E-3</v>
      </c>
      <c r="S27" s="629">
        <f>Espagne!S28/Espagne!S$10</f>
        <v>0</v>
      </c>
      <c r="T27" s="629">
        <f>Espagne!T28/Espagne!T$10</f>
        <v>0</v>
      </c>
      <c r="U27" s="628">
        <f>Espagne!U28/Espagne!U$10</f>
        <v>0.88357595395850463</v>
      </c>
      <c r="V27" s="629">
        <f>Espagne!V28/Espagne!V$10</f>
        <v>1.2816318972966301E-2</v>
      </c>
      <c r="W27" s="630">
        <f>Espagne!W28/Espagne!W$10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Espagne!D29/Espagne!D$10</f>
        <v>1.2191562065353641E-4</v>
      </c>
      <c r="E28" s="629">
        <f>Espagne!E29/Espagne!E$10</f>
        <v>0</v>
      </c>
      <c r="F28" s="629">
        <f>Espagne!F29/Espagne!F$10</f>
        <v>0</v>
      </c>
      <c r="G28" s="629">
        <f>Espagne!G29/Espagne!G$10</f>
        <v>0</v>
      </c>
      <c r="H28" s="629">
        <f>Espagne!H29/Espagne!H$10</f>
        <v>5.6918795851252216E-5</v>
      </c>
      <c r="I28" s="629">
        <f>Espagne!I29/Espagne!I$10</f>
        <v>2.5468415577583015E-4</v>
      </c>
      <c r="J28" s="629">
        <f>Espagne!J29/Espagne!J$10</f>
        <v>5.2465976875469764E-3</v>
      </c>
      <c r="K28" s="629">
        <f>Espagne!K29/Espagne!K$10</f>
        <v>5.5810307662159514E-4</v>
      </c>
      <c r="L28" s="629">
        <f>Espagne!L29/Espagne!L$10</f>
        <v>3.1255477901668332E-3</v>
      </c>
      <c r="M28" s="629">
        <f>Espagne!M29/Espagne!M$10</f>
        <v>1.8497460389659617E-3</v>
      </c>
      <c r="N28" s="629">
        <f>Espagne!N29/Espagne!N$10</f>
        <v>0</v>
      </c>
      <c r="O28" s="629">
        <f>Espagne!O29/Espagne!O$10</f>
        <v>1.3599381608081018E-3</v>
      </c>
      <c r="P28" s="629">
        <f>Espagne!P29/Espagne!P$10</f>
        <v>2.0830205674823599E-4</v>
      </c>
      <c r="Q28" s="629">
        <f>Espagne!Q29/Espagne!Q$10</f>
        <v>8.0816571600120083E-4</v>
      </c>
      <c r="R28" s="670">
        <f>Espagne!R29/Espagne!R$10</f>
        <v>4.2473018742580833E-4</v>
      </c>
      <c r="S28" s="629">
        <f>Espagne!S29/Espagne!S$10</f>
        <v>0</v>
      </c>
      <c r="T28" s="629">
        <f>Espagne!T29/Espagne!T$10</f>
        <v>5.0895093786277271E-3</v>
      </c>
      <c r="U28" s="629">
        <f>Espagne!U29/Espagne!U$10</f>
        <v>1.6825458238622623E-2</v>
      </c>
      <c r="V28" s="628">
        <f>Espagne!V29/Espagne!V$10</f>
        <v>0.85595605480804848</v>
      </c>
      <c r="W28" s="630">
        <f>Espagne!W29/Espagne!W$10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Espagne!D30/Espagne!D$10</f>
        <v>0</v>
      </c>
      <c r="E29" s="629">
        <f>Espagne!E30/Espagne!E$10</f>
        <v>0</v>
      </c>
      <c r="F29" s="629">
        <f>Espagne!F30/Espagne!F$10</f>
        <v>0</v>
      </c>
      <c r="G29" s="629">
        <f>Espagne!G30/Espagne!G$10</f>
        <v>0</v>
      </c>
      <c r="H29" s="629">
        <f>Espagne!H30/Espagne!H$10</f>
        <v>0</v>
      </c>
      <c r="I29" s="629">
        <f>Espagne!I30/Espagne!I$10</f>
        <v>0</v>
      </c>
      <c r="J29" s="629">
        <f>Espagne!J30/Espagne!J$10</f>
        <v>0</v>
      </c>
      <c r="K29" s="629">
        <f>Espagne!K30/Espagne!K$10</f>
        <v>0</v>
      </c>
      <c r="L29" s="629">
        <f>Espagne!L30/Espagne!L$10</f>
        <v>0</v>
      </c>
      <c r="M29" s="629">
        <f>Espagne!M30/Espagne!M$10</f>
        <v>0</v>
      </c>
      <c r="N29" s="629">
        <f>Espagne!N30/Espagne!N$10</f>
        <v>0</v>
      </c>
      <c r="O29" s="629">
        <f>Espagne!O30/Espagne!O$10</f>
        <v>0</v>
      </c>
      <c r="P29" s="629">
        <f>Espagne!P30/Espagne!P$10</f>
        <v>0</v>
      </c>
      <c r="Q29" s="629">
        <f>Espagne!Q30/Espagne!Q$10</f>
        <v>0</v>
      </c>
      <c r="R29" s="670">
        <f>Espagne!R30/Espagne!R$10</f>
        <v>0</v>
      </c>
      <c r="S29" s="629">
        <f>Espagne!S30/Espagne!S$10</f>
        <v>0</v>
      </c>
      <c r="T29" s="629">
        <f>Espagne!T30/Espagne!T$10</f>
        <v>0</v>
      </c>
      <c r="U29" s="629">
        <f>Espagne!U30/Espagne!U$10</f>
        <v>0</v>
      </c>
      <c r="V29" s="629">
        <f>Espagne!V30/Espagne!V$10</f>
        <v>0</v>
      </c>
      <c r="W29" s="632">
        <f>Espagne!W30/Espagne!W$10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0.99999999999999978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0.99999999999999989</v>
      </c>
      <c r="I30" s="634">
        <f t="shared" si="1"/>
        <v>1</v>
      </c>
      <c r="J30" s="634">
        <f t="shared" si="1"/>
        <v>1</v>
      </c>
      <c r="K30" s="634">
        <f t="shared" si="1"/>
        <v>1</v>
      </c>
      <c r="L30" s="634">
        <f t="shared" si="1"/>
        <v>1.0000000000000002</v>
      </c>
      <c r="M30" s="634">
        <f t="shared" si="1"/>
        <v>1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71">
        <f t="shared" si="1"/>
        <v>1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16081F80-131F-4121-88BD-271EB378EB6C}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6CFD-8ACB-4A76-BCA5-E3206BCAB60E}">
  <dimension ref="B1:X34"/>
  <sheetViews>
    <sheetView topLeftCell="N1" workbookViewId="0">
      <selection activeCell="W8" sqref="C8:W32"/>
    </sheetView>
  </sheetViews>
  <sheetFormatPr baseColWidth="10" defaultColWidth="9.140625" defaultRowHeight="15"/>
  <cols>
    <col min="2" max="2" width="70" customWidth="1"/>
    <col min="3" max="23" width="10.7109375" customWidth="1"/>
  </cols>
  <sheetData>
    <row r="1" spans="2:23">
      <c r="B1" s="9" t="s">
        <v>0</v>
      </c>
    </row>
    <row r="2" spans="2:23">
      <c r="B2" s="10" t="s">
        <v>60</v>
      </c>
    </row>
    <row r="3" spans="2:23">
      <c r="B3" s="10" t="s">
        <v>2</v>
      </c>
    </row>
    <row r="4" spans="2:23">
      <c r="B4" s="10" t="s">
        <v>3</v>
      </c>
      <c r="D4" s="22">
        <f>D11+E12+F13+G14+H15+I16+J17+K18+L19+M20+N21+O22+P23+Q24+R25+S26++T27+U28+V29+W30</f>
        <v>34493403.560000002</v>
      </c>
    </row>
    <row r="5" spans="2:23">
      <c r="B5" s="10" t="s">
        <v>4</v>
      </c>
      <c r="D5">
        <f>D4/C10</f>
        <v>0.93430757600609671</v>
      </c>
    </row>
    <row r="6" spans="2:23">
      <c r="B6" s="10" t="s">
        <v>61</v>
      </c>
    </row>
    <row r="8" spans="2:23" ht="178.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</row>
    <row r="9" spans="2:23">
      <c r="B9" s="13" t="s">
        <v>28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</row>
    <row r="10" spans="2:23">
      <c r="B10" s="15" t="s">
        <v>30</v>
      </c>
      <c r="C10" s="16">
        <v>36918681.219999999</v>
      </c>
      <c r="D10" s="16">
        <v>458874.86</v>
      </c>
      <c r="E10" s="16">
        <v>580573.73</v>
      </c>
      <c r="F10" s="16">
        <v>6073129.5499999998</v>
      </c>
      <c r="G10" s="16">
        <v>513780.44</v>
      </c>
      <c r="H10" s="16">
        <v>126789.09</v>
      </c>
      <c r="I10" s="16">
        <v>1720695.81</v>
      </c>
      <c r="J10" s="16">
        <v>3707773.5</v>
      </c>
      <c r="K10" s="16">
        <v>1393584.13</v>
      </c>
      <c r="L10" s="16">
        <v>1131056.75</v>
      </c>
      <c r="M10" s="16">
        <v>2382050.66</v>
      </c>
      <c r="N10" s="16">
        <v>3054296.29</v>
      </c>
      <c r="O10" s="16">
        <v>3699732.84</v>
      </c>
      <c r="P10" s="16">
        <v>2643916.1800000002</v>
      </c>
      <c r="Q10" s="16">
        <v>1453210.14</v>
      </c>
      <c r="R10" s="16">
        <v>2946999.11</v>
      </c>
      <c r="S10" s="16">
        <v>1512283.11</v>
      </c>
      <c r="T10" s="16">
        <v>2619165.6</v>
      </c>
      <c r="U10" s="16">
        <v>360015.18</v>
      </c>
      <c r="V10" s="16">
        <v>517781.33</v>
      </c>
      <c r="W10" s="16">
        <v>22972.91</v>
      </c>
    </row>
    <row r="11" spans="2:23">
      <c r="B11" s="15" t="s">
        <v>31</v>
      </c>
      <c r="C11" s="16">
        <v>462648.7</v>
      </c>
      <c r="D11" s="16">
        <v>456633.82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16">
        <v>954.41</v>
      </c>
      <c r="K11" s="16">
        <v>976.9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16">
        <v>4078.21</v>
      </c>
      <c r="S11" s="16">
        <v>5.36</v>
      </c>
      <c r="T11" s="20">
        <v>0</v>
      </c>
      <c r="U11" s="20">
        <v>0</v>
      </c>
      <c r="V11" s="20">
        <v>0</v>
      </c>
      <c r="W11" s="20">
        <v>0</v>
      </c>
    </row>
    <row r="12" spans="2:23">
      <c r="B12" s="15" t="s">
        <v>32</v>
      </c>
      <c r="C12" s="16">
        <v>530147.39</v>
      </c>
      <c r="D12" s="20">
        <v>0</v>
      </c>
      <c r="E12" s="16">
        <v>528373.17000000004</v>
      </c>
      <c r="F12" s="16">
        <v>850.75</v>
      </c>
      <c r="G12" s="16">
        <v>147.22999999999999</v>
      </c>
      <c r="H12" s="16">
        <v>103.01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16">
        <v>673.23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</row>
    <row r="13" spans="2:23">
      <c r="B13" s="15" t="s">
        <v>33</v>
      </c>
      <c r="C13" s="16">
        <v>5911895.4100000001</v>
      </c>
      <c r="D13" s="19">
        <v>9.7200000000000006</v>
      </c>
      <c r="E13" s="16">
        <v>27579.67</v>
      </c>
      <c r="F13" s="16">
        <v>5815379.6299999999</v>
      </c>
      <c r="G13" s="20">
        <v>0</v>
      </c>
      <c r="H13" s="20">
        <v>0</v>
      </c>
      <c r="I13" s="20">
        <v>0</v>
      </c>
      <c r="J13" s="16">
        <v>55579.32</v>
      </c>
      <c r="K13" s="20">
        <v>0</v>
      </c>
      <c r="L13" s="20">
        <v>0</v>
      </c>
      <c r="M13" s="16">
        <v>1392.74</v>
      </c>
      <c r="N13" s="20">
        <v>0</v>
      </c>
      <c r="O13" s="20">
        <v>0</v>
      </c>
      <c r="P13" s="16">
        <v>622.20000000000005</v>
      </c>
      <c r="Q13" s="16">
        <v>3600.1</v>
      </c>
      <c r="R13" s="16">
        <v>4087.99</v>
      </c>
      <c r="S13" s="16">
        <v>3552.05</v>
      </c>
      <c r="T13" s="20">
        <v>0</v>
      </c>
      <c r="U13" s="20">
        <v>0</v>
      </c>
      <c r="V13" s="16">
        <v>92.01</v>
      </c>
      <c r="W13" s="20">
        <v>0</v>
      </c>
    </row>
    <row r="14" spans="2:23">
      <c r="B14" s="15" t="s">
        <v>34</v>
      </c>
      <c r="C14" s="16">
        <v>594903.1</v>
      </c>
      <c r="D14" s="20">
        <v>0</v>
      </c>
      <c r="E14" s="20">
        <v>0</v>
      </c>
      <c r="F14" s="20">
        <v>0</v>
      </c>
      <c r="G14" s="16">
        <v>507172.07</v>
      </c>
      <c r="H14" s="16">
        <v>52.16</v>
      </c>
      <c r="I14" s="20">
        <v>0</v>
      </c>
      <c r="J14" s="20">
        <v>0</v>
      </c>
      <c r="K14" s="16">
        <v>172.89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16">
        <v>87505.98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</row>
    <row r="15" spans="2:23" ht="30">
      <c r="B15" s="15" t="s">
        <v>35</v>
      </c>
      <c r="C15" s="16">
        <v>291115.15999999997</v>
      </c>
      <c r="D15" s="20">
        <v>0</v>
      </c>
      <c r="E15" s="20">
        <v>0</v>
      </c>
      <c r="F15" s="20">
        <v>0</v>
      </c>
      <c r="G15" s="16">
        <v>110.04</v>
      </c>
      <c r="H15" s="16">
        <v>125064.81</v>
      </c>
      <c r="I15" s="20">
        <v>0</v>
      </c>
      <c r="J15" s="20">
        <v>0</v>
      </c>
      <c r="K15" s="16">
        <v>2213.81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16">
        <v>187.55</v>
      </c>
      <c r="R15" s="16">
        <v>163538.96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</row>
    <row r="16" spans="2:23">
      <c r="B16" s="15" t="s">
        <v>36</v>
      </c>
      <c r="C16" s="16">
        <v>1810227.85</v>
      </c>
      <c r="D16" s="16">
        <v>275.64</v>
      </c>
      <c r="E16" s="16">
        <v>21685.29</v>
      </c>
      <c r="F16" s="16">
        <v>5844.73</v>
      </c>
      <c r="G16" s="16">
        <v>2667.78</v>
      </c>
      <c r="H16" s="16">
        <v>33.36</v>
      </c>
      <c r="I16" s="16">
        <v>1719959.66</v>
      </c>
      <c r="J16" s="16">
        <v>8916.9699999999993</v>
      </c>
      <c r="K16" s="16">
        <v>2439.83</v>
      </c>
      <c r="L16" s="16">
        <v>1934.51</v>
      </c>
      <c r="M16" s="16">
        <v>2034.36</v>
      </c>
      <c r="N16" s="16">
        <v>8.48</v>
      </c>
      <c r="O16" s="16">
        <v>17788.14</v>
      </c>
      <c r="P16" s="16">
        <v>628.23</v>
      </c>
      <c r="Q16" s="16">
        <v>1275.5899999999999</v>
      </c>
      <c r="R16" s="16">
        <v>14676.3</v>
      </c>
      <c r="S16" s="16">
        <v>8304.85</v>
      </c>
      <c r="T16" s="16">
        <v>1132.9100000000001</v>
      </c>
      <c r="U16" s="16">
        <v>369.21</v>
      </c>
      <c r="V16" s="16">
        <v>252.02</v>
      </c>
      <c r="W16" s="20">
        <v>0</v>
      </c>
    </row>
    <row r="17" spans="2:23">
      <c r="B17" s="15" t="s">
        <v>37</v>
      </c>
      <c r="C17" s="16">
        <v>3587376.77</v>
      </c>
      <c r="D17" s="20">
        <v>0</v>
      </c>
      <c r="E17" s="16">
        <v>1158.6400000000001</v>
      </c>
      <c r="F17" s="16">
        <v>40192.46</v>
      </c>
      <c r="G17" s="16">
        <v>14.97</v>
      </c>
      <c r="H17" s="16">
        <v>126.75</v>
      </c>
      <c r="I17" s="20">
        <v>0</v>
      </c>
      <c r="J17" s="16">
        <v>3474772.12</v>
      </c>
      <c r="K17" s="16">
        <v>1439.52</v>
      </c>
      <c r="L17" s="16">
        <v>4160.9799999999996</v>
      </c>
      <c r="M17" s="16">
        <v>26053.85</v>
      </c>
      <c r="N17" s="20">
        <v>0</v>
      </c>
      <c r="O17" s="20">
        <v>0</v>
      </c>
      <c r="P17" s="16">
        <v>5957.48</v>
      </c>
      <c r="Q17" s="16">
        <v>3771.16</v>
      </c>
      <c r="R17" s="16">
        <v>8400.9699999999993</v>
      </c>
      <c r="S17" s="16">
        <v>1451.46</v>
      </c>
      <c r="T17" s="16">
        <v>11952.87</v>
      </c>
      <c r="U17" s="16">
        <v>4280.38</v>
      </c>
      <c r="V17" s="16">
        <v>3643.14</v>
      </c>
      <c r="W17" s="20">
        <v>0</v>
      </c>
    </row>
    <row r="18" spans="2:23">
      <c r="B18" s="15" t="s">
        <v>38</v>
      </c>
      <c r="C18" s="16">
        <v>1421746.89</v>
      </c>
      <c r="D18" s="20">
        <v>0</v>
      </c>
      <c r="E18" s="20">
        <v>0</v>
      </c>
      <c r="F18" s="20">
        <v>0</v>
      </c>
      <c r="G18" s="16">
        <v>3101.26</v>
      </c>
      <c r="H18" s="16">
        <v>16.63</v>
      </c>
      <c r="I18" s="20">
        <v>0</v>
      </c>
      <c r="J18" s="16">
        <v>6923.02</v>
      </c>
      <c r="K18" s="16">
        <v>1376945.79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16">
        <v>1004.32</v>
      </c>
      <c r="R18" s="16">
        <v>33755.870000000003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</row>
    <row r="19" spans="2:23">
      <c r="B19" s="15" t="s">
        <v>39</v>
      </c>
      <c r="C19" s="16">
        <v>1226668.19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16">
        <v>48264.39</v>
      </c>
      <c r="K19" s="16">
        <v>53.6</v>
      </c>
      <c r="L19" s="16">
        <v>1082598.6000000001</v>
      </c>
      <c r="M19" s="20">
        <v>0</v>
      </c>
      <c r="N19" s="20">
        <v>0</v>
      </c>
      <c r="O19" s="16">
        <v>19.55</v>
      </c>
      <c r="P19" s="20">
        <v>0</v>
      </c>
      <c r="Q19" s="20">
        <v>0</v>
      </c>
      <c r="R19" s="16">
        <v>3302.89</v>
      </c>
      <c r="S19" s="16">
        <v>66571.61</v>
      </c>
      <c r="T19" s="16">
        <v>3247.2</v>
      </c>
      <c r="U19" s="16">
        <v>18926.05</v>
      </c>
      <c r="V19" s="16">
        <v>3684.31</v>
      </c>
      <c r="W19" s="20">
        <v>0</v>
      </c>
    </row>
    <row r="20" spans="2:23">
      <c r="B20" s="15" t="s">
        <v>40</v>
      </c>
      <c r="C20" s="16">
        <v>2076716.72</v>
      </c>
      <c r="D20" s="16">
        <v>0</v>
      </c>
      <c r="E20" s="16">
        <v>213.78</v>
      </c>
      <c r="F20" s="16">
        <v>6161.31</v>
      </c>
      <c r="G20" s="16">
        <v>443.91</v>
      </c>
      <c r="H20" s="16">
        <v>40.409999999999997</v>
      </c>
      <c r="I20" s="16">
        <v>500.12</v>
      </c>
      <c r="J20" s="16">
        <v>23178.45</v>
      </c>
      <c r="K20" s="16">
        <v>1287.24</v>
      </c>
      <c r="L20" s="16">
        <v>318.8</v>
      </c>
      <c r="M20" s="16">
        <v>1970756.92</v>
      </c>
      <c r="N20" s="16">
        <v>7283.62</v>
      </c>
      <c r="O20" s="16">
        <v>350.49</v>
      </c>
      <c r="P20" s="16">
        <v>30289.22</v>
      </c>
      <c r="Q20" s="16">
        <v>11100.05</v>
      </c>
      <c r="R20" s="16">
        <v>11869.19</v>
      </c>
      <c r="S20" s="16">
        <v>7292.18</v>
      </c>
      <c r="T20" s="16">
        <v>4206.1499999999996</v>
      </c>
      <c r="U20" s="16">
        <v>175.05</v>
      </c>
      <c r="V20" s="16">
        <v>1249.83</v>
      </c>
      <c r="W20" s="20">
        <v>0</v>
      </c>
    </row>
    <row r="21" spans="2:23">
      <c r="B21" s="15" t="s">
        <v>41</v>
      </c>
      <c r="C21" s="16">
        <v>3026869.72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16">
        <v>5850.38</v>
      </c>
      <c r="K21" s="16">
        <v>98.86</v>
      </c>
      <c r="L21" s="20">
        <v>0</v>
      </c>
      <c r="M21" s="20">
        <v>0</v>
      </c>
      <c r="N21" s="16">
        <v>2963553.53</v>
      </c>
      <c r="O21" s="16">
        <v>152.77000000000001</v>
      </c>
      <c r="P21" s="16">
        <v>17545.400000000001</v>
      </c>
      <c r="Q21" s="16">
        <v>1121.49</v>
      </c>
      <c r="R21" s="16">
        <v>38446.25</v>
      </c>
      <c r="S21" s="16">
        <v>101.04</v>
      </c>
      <c r="T21" s="20">
        <v>0</v>
      </c>
      <c r="U21" s="20">
        <v>0</v>
      </c>
      <c r="V21" s="20">
        <v>0</v>
      </c>
      <c r="W21" s="20">
        <v>0</v>
      </c>
    </row>
    <row r="22" spans="2:23">
      <c r="B22" s="15" t="s">
        <v>42</v>
      </c>
      <c r="C22" s="16">
        <v>3751359.83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16">
        <v>128.08000000000001</v>
      </c>
      <c r="L22" s="16">
        <v>1305.3800000000001</v>
      </c>
      <c r="M22" s="16">
        <v>129.21</v>
      </c>
      <c r="N22" s="20">
        <v>0</v>
      </c>
      <c r="O22" s="16">
        <v>3681091.02</v>
      </c>
      <c r="P22" s="20">
        <v>0</v>
      </c>
      <c r="Q22" s="16">
        <v>3424.92</v>
      </c>
      <c r="R22" s="16">
        <v>62315.94</v>
      </c>
      <c r="S22" s="16">
        <v>74.89</v>
      </c>
      <c r="T22" s="16">
        <v>118.57</v>
      </c>
      <c r="U22" s="16">
        <v>1236.48</v>
      </c>
      <c r="V22" s="16">
        <v>1535.35</v>
      </c>
      <c r="W22" s="20">
        <v>0</v>
      </c>
    </row>
    <row r="23" spans="2:23">
      <c r="B23" s="15" t="s">
        <v>43</v>
      </c>
      <c r="C23" s="16">
        <v>3324481.59</v>
      </c>
      <c r="D23" s="20">
        <v>0</v>
      </c>
      <c r="E23" s="16">
        <v>1563.18</v>
      </c>
      <c r="F23" s="16">
        <v>198169.69</v>
      </c>
      <c r="G23" s="16">
        <v>123.18</v>
      </c>
      <c r="H23" s="16">
        <v>90.3</v>
      </c>
      <c r="I23" s="16">
        <v>236.03</v>
      </c>
      <c r="J23" s="16">
        <v>10368.25</v>
      </c>
      <c r="K23" s="16">
        <v>6703.01</v>
      </c>
      <c r="L23" s="16">
        <v>1.8</v>
      </c>
      <c r="M23" s="16">
        <v>346354.9</v>
      </c>
      <c r="N23" s="16">
        <v>7568.15</v>
      </c>
      <c r="O23" s="16">
        <v>264.3</v>
      </c>
      <c r="P23" s="16">
        <v>2583066.25</v>
      </c>
      <c r="Q23" s="16">
        <v>14848.28</v>
      </c>
      <c r="R23" s="16">
        <v>51136.42</v>
      </c>
      <c r="S23" s="16">
        <v>84589.66</v>
      </c>
      <c r="T23" s="16">
        <v>7793.42</v>
      </c>
      <c r="U23" s="16">
        <v>10156.61</v>
      </c>
      <c r="V23" s="16">
        <v>1448.16</v>
      </c>
      <c r="W23" s="20">
        <v>0</v>
      </c>
    </row>
    <row r="24" spans="2:23">
      <c r="B24" s="15" t="s">
        <v>44</v>
      </c>
      <c r="C24" s="16">
        <v>1548759.7</v>
      </c>
      <c r="D24" s="20">
        <v>0</v>
      </c>
      <c r="E24" s="20">
        <v>0</v>
      </c>
      <c r="F24" s="16">
        <v>420.82</v>
      </c>
      <c r="G24" s="20">
        <v>0</v>
      </c>
      <c r="H24" s="16">
        <v>528.02</v>
      </c>
      <c r="I24" s="20">
        <v>0</v>
      </c>
      <c r="J24" s="16">
        <v>21906.17</v>
      </c>
      <c r="K24" s="16">
        <v>971.73</v>
      </c>
      <c r="L24" s="16">
        <v>1394.96</v>
      </c>
      <c r="M24" s="16">
        <v>18033.86</v>
      </c>
      <c r="N24" s="16">
        <v>75882.509999999995</v>
      </c>
      <c r="O24" s="20">
        <v>0</v>
      </c>
      <c r="P24" s="16">
        <v>3000.53</v>
      </c>
      <c r="Q24" s="16">
        <v>1410212.18</v>
      </c>
      <c r="R24" s="16">
        <v>9377.41</v>
      </c>
      <c r="S24" s="16">
        <v>230.71</v>
      </c>
      <c r="T24" s="16">
        <v>4875.1499999999996</v>
      </c>
      <c r="U24" s="16">
        <v>1845.72</v>
      </c>
      <c r="V24" s="16">
        <v>79.92</v>
      </c>
      <c r="W24" s="20">
        <v>0</v>
      </c>
    </row>
    <row r="25" spans="2:23" ht="30">
      <c r="B25" s="15" t="s">
        <v>45</v>
      </c>
      <c r="C25" s="16">
        <v>2029456.51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16">
        <v>2029456.51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</row>
    <row r="26" spans="2:23">
      <c r="B26" s="15" t="s">
        <v>46</v>
      </c>
      <c r="C26" s="16">
        <v>1350899.12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16">
        <v>261.57</v>
      </c>
      <c r="K26" s="20">
        <v>0</v>
      </c>
      <c r="L26" s="20">
        <v>0</v>
      </c>
      <c r="M26" s="16">
        <v>12450.25</v>
      </c>
      <c r="N26" s="20">
        <v>0</v>
      </c>
      <c r="O26" s="20">
        <v>0</v>
      </c>
      <c r="P26" s="20">
        <v>0</v>
      </c>
      <c r="Q26" s="16">
        <v>226.54</v>
      </c>
      <c r="R26" s="16">
        <v>244.72</v>
      </c>
      <c r="S26" s="16">
        <v>1336323.32</v>
      </c>
      <c r="T26" s="20">
        <v>0</v>
      </c>
      <c r="U26" s="16">
        <v>1360.4</v>
      </c>
      <c r="V26" s="16">
        <v>32.33</v>
      </c>
      <c r="W26" s="20">
        <v>0</v>
      </c>
    </row>
    <row r="27" spans="2:23">
      <c r="B27" s="15" t="s">
        <v>47</v>
      </c>
      <c r="C27" s="16">
        <v>2932284.9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16">
        <v>1857.56</v>
      </c>
      <c r="K27" s="16">
        <v>54.4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16">
        <v>79.06</v>
      </c>
      <c r="R27" s="16">
        <v>343201.08</v>
      </c>
      <c r="S27" s="20">
        <v>0</v>
      </c>
      <c r="T27" s="16">
        <v>2585839.34</v>
      </c>
      <c r="U27" s="16">
        <v>882.88</v>
      </c>
      <c r="V27" s="16">
        <v>370.58</v>
      </c>
      <c r="W27" s="20">
        <v>0</v>
      </c>
    </row>
    <row r="28" spans="2:23">
      <c r="B28" s="15" t="s">
        <v>48</v>
      </c>
      <c r="C28" s="16">
        <v>427669.83</v>
      </c>
      <c r="D28" s="16">
        <v>1955.68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16">
        <v>612.85</v>
      </c>
      <c r="K28" s="16">
        <v>98.49</v>
      </c>
      <c r="L28" s="16">
        <v>37237.74</v>
      </c>
      <c r="M28" s="16">
        <v>70.72</v>
      </c>
      <c r="N28" s="20">
        <v>0</v>
      </c>
      <c r="O28" s="20">
        <v>0</v>
      </c>
      <c r="P28" s="20">
        <v>0</v>
      </c>
      <c r="Q28" s="20">
        <v>0</v>
      </c>
      <c r="R28" s="16">
        <v>67708.03</v>
      </c>
      <c r="S28" s="16">
        <v>2148.13</v>
      </c>
      <c r="T28" s="20">
        <v>0</v>
      </c>
      <c r="U28" s="16">
        <v>317838.2</v>
      </c>
      <c r="V28" s="20">
        <v>0</v>
      </c>
      <c r="W28" s="20">
        <v>0</v>
      </c>
    </row>
    <row r="29" spans="2:23">
      <c r="B29" s="15" t="s">
        <v>49</v>
      </c>
      <c r="C29" s="16">
        <v>575413.87</v>
      </c>
      <c r="D29" s="20">
        <v>0</v>
      </c>
      <c r="E29" s="20">
        <v>0</v>
      </c>
      <c r="F29" s="16">
        <v>575.19000000000005</v>
      </c>
      <c r="G29" s="20">
        <v>0</v>
      </c>
      <c r="H29" s="20">
        <v>0</v>
      </c>
      <c r="I29" s="20">
        <v>0</v>
      </c>
      <c r="J29" s="16">
        <v>48328.06</v>
      </c>
      <c r="K29" s="20">
        <v>0</v>
      </c>
      <c r="L29" s="16">
        <v>1911.02</v>
      </c>
      <c r="M29" s="16">
        <v>4773.8500000000004</v>
      </c>
      <c r="N29" s="20">
        <v>0</v>
      </c>
      <c r="O29" s="16">
        <v>66.56</v>
      </c>
      <c r="P29" s="16">
        <v>2806.85</v>
      </c>
      <c r="Q29" s="16">
        <v>2358.9</v>
      </c>
      <c r="R29" s="16">
        <v>4617.66</v>
      </c>
      <c r="S29" s="16">
        <v>1637.86</v>
      </c>
      <c r="T29" s="20">
        <v>0</v>
      </c>
      <c r="U29" s="16">
        <v>2944.2</v>
      </c>
      <c r="V29" s="16">
        <v>505393.71</v>
      </c>
      <c r="W29" s="20">
        <v>0</v>
      </c>
    </row>
    <row r="30" spans="2:23" ht="30">
      <c r="B30" s="15" t="s">
        <v>50</v>
      </c>
      <c r="C30" s="16">
        <v>22972.91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16">
        <v>22972.91</v>
      </c>
    </row>
    <row r="31" spans="2:23">
      <c r="B31" s="15" t="s">
        <v>51</v>
      </c>
      <c r="C31" s="16">
        <v>4309.32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16">
        <v>4309.32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</row>
    <row r="32" spans="2:23">
      <c r="B32" s="15" t="s">
        <v>62</v>
      </c>
      <c r="C32" s="16">
        <v>10757.74</v>
      </c>
      <c r="D32" s="20">
        <v>0</v>
      </c>
      <c r="E32" s="20">
        <v>0</v>
      </c>
      <c r="F32" s="16">
        <v>5534.97</v>
      </c>
      <c r="G32" s="20">
        <v>0</v>
      </c>
      <c r="H32" s="16">
        <v>733.63</v>
      </c>
      <c r="I32" s="20">
        <v>0</v>
      </c>
      <c r="J32" s="20">
        <v>0</v>
      </c>
      <c r="K32" s="20">
        <v>0</v>
      </c>
      <c r="L32" s="16">
        <v>192.96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16">
        <v>4296.18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</row>
    <row r="34" spans="2:24">
      <c r="B34" s="17" t="s">
        <v>52</v>
      </c>
      <c r="X34" s="18" t="s">
        <v>0</v>
      </c>
    </row>
  </sheetData>
  <hyperlinks>
    <hyperlink ref="B34" r:id="rId1" xr:uid="{7050DAA1-4C77-410E-A428-21B979CFF426}"/>
    <hyperlink ref="X34" r:id="rId2" xr:uid="{C97EF5EB-6D5C-48BD-B84B-079F8A46C2C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1108-1D91-4DC3-937E-8DEC19466D8F}">
  <dimension ref="A1:Z31"/>
  <sheetViews>
    <sheetView topLeftCell="A3" workbookViewId="0">
      <selection activeCell="I2" sqref="I2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118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18.876730456042647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123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USA!D11/USA!D$10</f>
        <v>0.99511622842009695</v>
      </c>
      <c r="E10" s="625">
        <f>USA!E11/USA!E$10</f>
        <v>0</v>
      </c>
      <c r="F10" s="625">
        <f>USA!F11/USA!F$10</f>
        <v>0</v>
      </c>
      <c r="G10" s="625">
        <f>USA!G11/USA!G$10</f>
        <v>0</v>
      </c>
      <c r="H10" s="625">
        <f>USA!H11/USA!H$10</f>
        <v>0</v>
      </c>
      <c r="I10" s="625">
        <f>USA!I11/USA!I$10</f>
        <v>0</v>
      </c>
      <c r="J10" s="625">
        <f>USA!J11/USA!J$10</f>
        <v>2.5740784867252545E-4</v>
      </c>
      <c r="K10" s="625">
        <f>USA!K11/USA!K$10</f>
        <v>7.0099822391060098E-4</v>
      </c>
      <c r="L10" s="625">
        <f>USA!L11/USA!L$10</f>
        <v>0</v>
      </c>
      <c r="M10" s="625">
        <f>USA!M11/USA!M$10</f>
        <v>0</v>
      </c>
      <c r="N10" s="625">
        <f>USA!N11/USA!N$10</f>
        <v>0</v>
      </c>
      <c r="O10" s="625">
        <f>USA!O11/USA!O$10</f>
        <v>0</v>
      </c>
      <c r="P10" s="625">
        <f>USA!P11/USA!P$10</f>
        <v>0</v>
      </c>
      <c r="Q10" s="625">
        <f>USA!Q11/USA!Q$10</f>
        <v>0</v>
      </c>
      <c r="R10" s="625">
        <f>USA!R11/USA!R$10</f>
        <v>1.3838517922049865E-3</v>
      </c>
      <c r="S10" s="625">
        <f>USA!S11/USA!S$10</f>
        <v>3.5443099010740124E-6</v>
      </c>
      <c r="T10" s="625">
        <f>USA!T11/USA!T$10</f>
        <v>0</v>
      </c>
      <c r="U10" s="625">
        <f>USA!U11/USA!U$10</f>
        <v>0</v>
      </c>
      <c r="V10" s="625">
        <f>USA!V11/USA!V$10</f>
        <v>0</v>
      </c>
      <c r="W10" s="626">
        <f>USA!W11/USA!W$10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USA!D12/USA!D$10</f>
        <v>0</v>
      </c>
      <c r="E11" s="628">
        <f>USA!E12/USA!E$10</f>
        <v>0.91008797452823098</v>
      </c>
      <c r="F11" s="629">
        <f>USA!F12/USA!F$10</f>
        <v>1.4008428323416879E-4</v>
      </c>
      <c r="G11" s="629">
        <f>USA!G12/USA!G$10</f>
        <v>2.8656209644726838E-4</v>
      </c>
      <c r="H11" s="629">
        <f>USA!H12/USA!H$10</f>
        <v>8.1245160762649226E-4</v>
      </c>
      <c r="I11" s="629">
        <f>USA!I12/USA!I$10</f>
        <v>0</v>
      </c>
      <c r="J11" s="629">
        <f>USA!J12/USA!J$10</f>
        <v>0</v>
      </c>
      <c r="K11" s="629">
        <f>USA!K12/USA!K$10</f>
        <v>0</v>
      </c>
      <c r="L11" s="629">
        <f>USA!L12/USA!L$10</f>
        <v>0</v>
      </c>
      <c r="M11" s="629">
        <f>USA!M12/USA!M$10</f>
        <v>0</v>
      </c>
      <c r="N11" s="629">
        <f>USA!N12/USA!N$10</f>
        <v>0</v>
      </c>
      <c r="O11" s="629">
        <f>USA!O12/USA!O$10</f>
        <v>0</v>
      </c>
      <c r="P11" s="629">
        <f>USA!P12/USA!P$10</f>
        <v>0</v>
      </c>
      <c r="Q11" s="629">
        <f>USA!Q12/USA!Q$10</f>
        <v>0</v>
      </c>
      <c r="R11" s="629">
        <f>USA!R12/USA!R$10</f>
        <v>2.2844594615435769E-4</v>
      </c>
      <c r="S11" s="629">
        <f>USA!S12/USA!S$10</f>
        <v>0</v>
      </c>
      <c r="T11" s="629">
        <f>USA!T12/USA!T$10</f>
        <v>0</v>
      </c>
      <c r="U11" s="629">
        <f>USA!U12/USA!U$10</f>
        <v>0</v>
      </c>
      <c r="V11" s="629">
        <f>USA!V12/USA!V$10</f>
        <v>0</v>
      </c>
      <c r="W11" s="630">
        <f>USA!W12/USA!W$10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USA!D13/USA!D$10</f>
        <v>2.1182245634463393E-5</v>
      </c>
      <c r="E12" s="629">
        <f>USA!E13/USA!E$10</f>
        <v>4.7504164544268992E-2</v>
      </c>
      <c r="F12" s="628">
        <f>USA!F13/USA!F$10</f>
        <v>0.95755896233104398</v>
      </c>
      <c r="G12" s="629">
        <f>USA!G13/USA!G$10</f>
        <v>0</v>
      </c>
      <c r="H12" s="629">
        <f>USA!H13/USA!H$10</f>
        <v>0</v>
      </c>
      <c r="I12" s="629">
        <f>USA!I13/USA!I$10</f>
        <v>0</v>
      </c>
      <c r="J12" s="629">
        <f>USA!J13/USA!J$10</f>
        <v>1.4989944774134666E-2</v>
      </c>
      <c r="K12" s="629">
        <f>USA!K13/USA!K$10</f>
        <v>0</v>
      </c>
      <c r="L12" s="629">
        <f>USA!L13/USA!L$10</f>
        <v>0</v>
      </c>
      <c r="M12" s="629">
        <f>USA!M13/USA!M$10</f>
        <v>5.8468109993932709E-4</v>
      </c>
      <c r="N12" s="629">
        <f>USA!N13/USA!N$10</f>
        <v>0</v>
      </c>
      <c r="O12" s="629">
        <f>USA!O13/USA!O$10</f>
        <v>0</v>
      </c>
      <c r="P12" s="629">
        <f>USA!P13/USA!P$10</f>
        <v>2.3533272526060186E-4</v>
      </c>
      <c r="Q12" s="629">
        <f>USA!Q13/USA!Q$10</f>
        <v>2.4773430221179163E-3</v>
      </c>
      <c r="R12" s="629">
        <f>USA!R13/USA!R$10</f>
        <v>1.387170422321573E-3</v>
      </c>
      <c r="S12" s="629">
        <f>USA!S13/USA!S$10</f>
        <v>2.3487996239011095E-3</v>
      </c>
      <c r="T12" s="629">
        <f>USA!T13/USA!T$10</f>
        <v>0</v>
      </c>
      <c r="U12" s="629">
        <f>USA!U13/USA!U$10</f>
        <v>0</v>
      </c>
      <c r="V12" s="629">
        <f>USA!V13/USA!V$10</f>
        <v>1.7770049762126416E-4</v>
      </c>
      <c r="W12" s="630">
        <f>USA!W13/USA!W$10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USA!D14/USA!D$10</f>
        <v>0</v>
      </c>
      <c r="E13" s="629">
        <f>USA!E14/USA!E$10</f>
        <v>0</v>
      </c>
      <c r="F13" s="629">
        <f>USA!F14/USA!F$10</f>
        <v>0</v>
      </c>
      <c r="G13" s="628">
        <f>USA!G14/USA!G$10</f>
        <v>0.98713775479658195</v>
      </c>
      <c r="H13" s="629">
        <f>USA!H14/USA!H$10</f>
        <v>4.1139186344818783E-4</v>
      </c>
      <c r="I13" s="629">
        <f>USA!I14/USA!I$10</f>
        <v>0</v>
      </c>
      <c r="J13" s="629">
        <f>USA!J14/USA!J$10</f>
        <v>0</v>
      </c>
      <c r="K13" s="629">
        <f>USA!K14/USA!K$10</f>
        <v>1.2406140130197951E-4</v>
      </c>
      <c r="L13" s="629">
        <f>USA!L14/USA!L$10</f>
        <v>0</v>
      </c>
      <c r="M13" s="629">
        <f>USA!M14/USA!M$10</f>
        <v>0</v>
      </c>
      <c r="N13" s="629">
        <f>USA!N14/USA!N$10</f>
        <v>0</v>
      </c>
      <c r="O13" s="629">
        <f>USA!O14/USA!O$10</f>
        <v>0</v>
      </c>
      <c r="P13" s="629">
        <f>USA!P14/USA!P$10</f>
        <v>0</v>
      </c>
      <c r="Q13" s="629">
        <f>USA!Q14/USA!Q$10</f>
        <v>0</v>
      </c>
      <c r="R13" s="629">
        <f>USA!R14/USA!R$10</f>
        <v>2.9693249551066205E-2</v>
      </c>
      <c r="S13" s="629">
        <f>USA!S14/USA!S$10</f>
        <v>0</v>
      </c>
      <c r="T13" s="629">
        <f>USA!T14/USA!T$10</f>
        <v>0</v>
      </c>
      <c r="U13" s="629">
        <f>USA!U14/USA!U$10</f>
        <v>0</v>
      </c>
      <c r="V13" s="629">
        <f>USA!V14/USA!V$10</f>
        <v>0</v>
      </c>
      <c r="W13" s="630">
        <f>USA!W14/USA!W$10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USA!D15/USA!D$10</f>
        <v>0</v>
      </c>
      <c r="E14" s="629">
        <f>USA!E15/USA!E$10</f>
        <v>0</v>
      </c>
      <c r="F14" s="629">
        <f>USA!F15/USA!F$10</f>
        <v>0</v>
      </c>
      <c r="G14" s="629">
        <f>USA!G15/USA!G$10</f>
        <v>2.1417709089898402E-4</v>
      </c>
      <c r="H14" s="628">
        <f>USA!H15/USA!H$10</f>
        <v>0.98640040716437039</v>
      </c>
      <c r="I14" s="629">
        <f>USA!I15/USA!I$10</f>
        <v>0</v>
      </c>
      <c r="J14" s="629">
        <f>USA!J15/USA!J$10</f>
        <v>0</v>
      </c>
      <c r="K14" s="629">
        <f>USA!K15/USA!K$10</f>
        <v>1.5885729123508317E-3</v>
      </c>
      <c r="L14" s="629">
        <f>USA!L15/USA!L$10</f>
        <v>0</v>
      </c>
      <c r="M14" s="629">
        <f>USA!M15/USA!M$10</f>
        <v>0</v>
      </c>
      <c r="N14" s="629">
        <f>USA!N15/USA!N$10</f>
        <v>0</v>
      </c>
      <c r="O14" s="629">
        <f>USA!O15/USA!O$10</f>
        <v>0</v>
      </c>
      <c r="P14" s="629">
        <f>USA!P15/USA!P$10</f>
        <v>0</v>
      </c>
      <c r="Q14" s="629">
        <f>USA!Q15/USA!Q$10</f>
        <v>1.2905910496881066E-4</v>
      </c>
      <c r="R14" s="629">
        <f>USA!R15/USA!R$10</f>
        <v>5.5493386287449542E-2</v>
      </c>
      <c r="S14" s="629">
        <f>USA!S15/USA!S$10</f>
        <v>0</v>
      </c>
      <c r="T14" s="629">
        <f>USA!T15/USA!T$10</f>
        <v>0</v>
      </c>
      <c r="U14" s="629">
        <f>USA!U15/USA!U$10</f>
        <v>0</v>
      </c>
      <c r="V14" s="629">
        <f>USA!V15/USA!V$10</f>
        <v>0</v>
      </c>
      <c r="W14" s="630">
        <f>USA!W15/USA!W$10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USA!D16/USA!D$10</f>
        <v>6.0068664472052362E-4</v>
      </c>
      <c r="E15" s="629">
        <f>USA!E16/USA!E$10</f>
        <v>3.7351483333563855E-2</v>
      </c>
      <c r="F15" s="629">
        <f>USA!F16/USA!F$10</f>
        <v>9.6239178694944847E-4</v>
      </c>
      <c r="G15" s="629">
        <f>USA!G16/USA!G$10</f>
        <v>5.1924514681796763E-3</v>
      </c>
      <c r="H15" s="629">
        <f>USA!H16/USA!H$10</f>
        <v>2.6311412125443916E-4</v>
      </c>
      <c r="I15" s="631">
        <f>USA!I16/USA!I$10</f>
        <v>0.99957217888500571</v>
      </c>
      <c r="J15" s="629">
        <f>USA!J16/USA!J$10</f>
        <v>2.4049392445358378E-3</v>
      </c>
      <c r="K15" s="629">
        <f>USA!K16/USA!K$10</f>
        <v>1.750759030242401E-3</v>
      </c>
      <c r="L15" s="629">
        <f>USA!L16/USA!L$10</f>
        <v>1.7103562663853958E-3</v>
      </c>
      <c r="M15" s="629">
        <f>USA!M16/USA!M$10</f>
        <v>8.5403725208766117E-4</v>
      </c>
      <c r="N15" s="629">
        <f>USA!N16/USA!N$10</f>
        <v>2.7764169533139826E-6</v>
      </c>
      <c r="O15" s="629">
        <f>USA!O16/USA!O$10</f>
        <v>4.807952565569572E-3</v>
      </c>
      <c r="P15" s="629">
        <f>USA!P16/USA!P$10</f>
        <v>2.376134329644293E-4</v>
      </c>
      <c r="Q15" s="629">
        <f>USA!Q16/USA!Q$10</f>
        <v>8.7777394671908907E-4</v>
      </c>
      <c r="R15" s="629">
        <f>USA!R16/USA!R$10</f>
        <v>4.9800829427464601E-3</v>
      </c>
      <c r="S15" s="629">
        <f>USA!S16/USA!S$10</f>
        <v>5.4915974033459911E-3</v>
      </c>
      <c r="T15" s="629">
        <f>USA!T16/USA!T$10</f>
        <v>4.3254615133918989E-4</v>
      </c>
      <c r="U15" s="629">
        <f>USA!U16/USA!U$10</f>
        <v>1.0255400897262166E-3</v>
      </c>
      <c r="V15" s="629">
        <f>USA!V16/USA!V$10</f>
        <v>4.8673056635703727E-4</v>
      </c>
      <c r="W15" s="630">
        <f>USA!W16/USA!W$10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USA!D17/USA!D$10</f>
        <v>0</v>
      </c>
      <c r="E16" s="629">
        <f>USA!E17/USA!E$10</f>
        <v>1.9956810653489268E-3</v>
      </c>
      <c r="F16" s="629">
        <f>USA!F17/USA!F$10</f>
        <v>6.6180804590279156E-3</v>
      </c>
      <c r="G16" s="629">
        <f>USA!G17/USA!G$10</f>
        <v>2.9136959748798535E-5</v>
      </c>
      <c r="H16" s="629">
        <f>USA!H17/USA!H$10</f>
        <v>9.9969169271583221E-4</v>
      </c>
      <c r="I16" s="629">
        <f>USA!I17/USA!I$10</f>
        <v>0</v>
      </c>
      <c r="J16" s="628">
        <f>USA!J17/USA!J$10</f>
        <v>0.93715868026997873</v>
      </c>
      <c r="K16" s="629">
        <f>USA!K17/USA!K$10</f>
        <v>1.0329623945990259E-3</v>
      </c>
      <c r="L16" s="629">
        <f>USA!L17/USA!L$10</f>
        <v>3.6788428166844851E-3</v>
      </c>
      <c r="M16" s="629">
        <f>USA!M17/USA!M$10</f>
        <v>1.0937571747529498E-2</v>
      </c>
      <c r="N16" s="629">
        <f>USA!N17/USA!N$10</f>
        <v>0</v>
      </c>
      <c r="O16" s="629">
        <f>USA!O17/USA!O$10</f>
        <v>0</v>
      </c>
      <c r="P16" s="629">
        <f>USA!P17/USA!P$10</f>
        <v>2.2532786950908556E-3</v>
      </c>
      <c r="Q16" s="629">
        <f>USA!Q17/USA!Q$10</f>
        <v>2.5950548349463073E-3</v>
      </c>
      <c r="R16" s="629">
        <f>USA!R17/USA!R$10</f>
        <v>2.8506863037362777E-3</v>
      </c>
      <c r="S16" s="629">
        <f>USA!S17/USA!S$10</f>
        <v>9.5978060615912054E-4</v>
      </c>
      <c r="T16" s="629">
        <f>USA!T17/USA!T$10</f>
        <v>4.5636175123863875E-3</v>
      </c>
      <c r="U16" s="629">
        <f>USA!U17/USA!U$10</f>
        <v>1.188944310626013E-2</v>
      </c>
      <c r="V16" s="629">
        <f>USA!V17/USA!V$10</f>
        <v>7.0360590251487051E-3</v>
      </c>
      <c r="W16" s="630">
        <f>USA!W17/USA!W$10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USA!D18/USA!D$10</f>
        <v>0</v>
      </c>
      <c r="E17" s="629">
        <f>USA!E18/USA!E$10</f>
        <v>0</v>
      </c>
      <c r="F17" s="629">
        <f>USA!F18/USA!F$10</f>
        <v>0</v>
      </c>
      <c r="G17" s="629">
        <f>USA!G18/USA!G$10</f>
        <v>6.0361581690420137E-3</v>
      </c>
      <c r="H17" s="629">
        <f>USA!H18/USA!H$10</f>
        <v>1.3116270492989578E-4</v>
      </c>
      <c r="I17" s="629">
        <f>USA!I18/USA!I$10</f>
        <v>0</v>
      </c>
      <c r="J17" s="629">
        <f>USA!J18/USA!J$10</f>
        <v>1.8671636765298636E-3</v>
      </c>
      <c r="K17" s="628">
        <f>USA!K18/USA!K$10</f>
        <v>0.98806075669073534</v>
      </c>
      <c r="L17" s="629">
        <f>USA!L18/USA!L$10</f>
        <v>0</v>
      </c>
      <c r="M17" s="629">
        <f>USA!M18/USA!M$10</f>
        <v>0</v>
      </c>
      <c r="N17" s="629">
        <f>USA!N18/USA!N$10</f>
        <v>0</v>
      </c>
      <c r="O17" s="629">
        <f>USA!O18/USA!O$10</f>
        <v>0</v>
      </c>
      <c r="P17" s="629">
        <f>USA!P18/USA!P$10</f>
        <v>0</v>
      </c>
      <c r="Q17" s="629">
        <f>USA!Q18/USA!Q$10</f>
        <v>6.9110445375780282E-4</v>
      </c>
      <c r="R17" s="629">
        <f>USA!R18/USA!R$10</f>
        <v>1.1454319713045317E-2</v>
      </c>
      <c r="S17" s="629">
        <f>USA!S18/USA!S$10</f>
        <v>0</v>
      </c>
      <c r="T17" s="629">
        <f>USA!T18/USA!T$10</f>
        <v>0</v>
      </c>
      <c r="U17" s="629">
        <f>USA!U18/USA!U$10</f>
        <v>0</v>
      </c>
      <c r="V17" s="629">
        <f>USA!V18/USA!V$10</f>
        <v>0</v>
      </c>
      <c r="W17" s="630">
        <f>USA!W18/USA!W$10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USA!D19/USA!D$10</f>
        <v>0</v>
      </c>
      <c r="E18" s="629">
        <f>USA!E19/USA!E$10</f>
        <v>0</v>
      </c>
      <c r="F18" s="629">
        <f>USA!F19/USA!F$10</f>
        <v>0</v>
      </c>
      <c r="G18" s="629">
        <f>USA!G19/USA!G$10</f>
        <v>0</v>
      </c>
      <c r="H18" s="629">
        <f>USA!H19/USA!H$10</f>
        <v>0</v>
      </c>
      <c r="I18" s="629">
        <f>USA!I19/USA!I$10</f>
        <v>0</v>
      </c>
      <c r="J18" s="629">
        <f>USA!J19/USA!J$10</f>
        <v>1.3017081545029651E-2</v>
      </c>
      <c r="K18" s="629">
        <f>USA!K19/USA!K$10</f>
        <v>3.8461976457783001E-5</v>
      </c>
      <c r="L18" s="628">
        <f>USA!L19/USA!L$10</f>
        <v>0.9571567474399495</v>
      </c>
      <c r="M18" s="629">
        <f>USA!M19/USA!M$10</f>
        <v>0</v>
      </c>
      <c r="N18" s="629">
        <f>USA!N19/USA!N$10</f>
        <v>0</v>
      </c>
      <c r="O18" s="629">
        <f>USA!O19/USA!O$10</f>
        <v>5.2841653290835997E-6</v>
      </c>
      <c r="P18" s="629">
        <f>USA!P19/USA!P$10</f>
        <v>0</v>
      </c>
      <c r="Q18" s="629">
        <f>USA!Q19/USA!Q$10</f>
        <v>0</v>
      </c>
      <c r="R18" s="629">
        <f>USA!R19/USA!R$10</f>
        <v>1.120763826766137E-3</v>
      </c>
      <c r="S18" s="629">
        <f>USA!S19/USA!S$10</f>
        <v>4.4020600084596594E-2</v>
      </c>
      <c r="T18" s="629">
        <f>USA!T19/USA!T$10</f>
        <v>1.2397841511052222E-3</v>
      </c>
      <c r="U18" s="629">
        <f>USA!U19/USA!U$10</f>
        <v>5.2570144403355439E-2</v>
      </c>
      <c r="V18" s="629">
        <f>USA!V19/USA!V$10</f>
        <v>7.1155713551896505E-3</v>
      </c>
      <c r="W18" s="630">
        <f>USA!W19/USA!W$10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USA!D20/USA!D$10</f>
        <v>0</v>
      </c>
      <c r="E19" s="629">
        <f>USA!E20/USA!E$10</f>
        <v>3.6822196553743485E-4</v>
      </c>
      <c r="F19" s="629">
        <f>USA!F20/USA!F$10</f>
        <v>1.0145197709474187E-3</v>
      </c>
      <c r="G19" s="629">
        <f>USA!G20/USA!G$10</f>
        <v>8.640072012083606E-4</v>
      </c>
      <c r="H19" s="629">
        <f>USA!H20/USA!H$10</f>
        <v>3.187182745770949E-4</v>
      </c>
      <c r="I19" s="629">
        <f>USA!I20/USA!I$10</f>
        <v>2.9064986216244693E-4</v>
      </c>
      <c r="J19" s="629">
        <f>USA!J20/USA!J$10</f>
        <v>6.2513122767612426E-3</v>
      </c>
      <c r="K19" s="629">
        <f>USA!K20/USA!K$10</f>
        <v>9.2369019730441403E-4</v>
      </c>
      <c r="L19" s="629">
        <f>USA!L20/USA!L$10</f>
        <v>2.8186030453379108E-4</v>
      </c>
      <c r="M19" s="628">
        <f>USA!M20/USA!M$10</f>
        <v>0.82733627503959117</v>
      </c>
      <c r="N19" s="629">
        <f>USA!N20/USA!N$10</f>
        <v>2.3847129775349985E-3</v>
      </c>
      <c r="O19" s="629">
        <f>USA!O20/USA!O$10</f>
        <v>9.4733867324322811E-5</v>
      </c>
      <c r="P19" s="629">
        <f>USA!P20/USA!P$10</f>
        <v>1.1456195256537974E-2</v>
      </c>
      <c r="Q19" s="629">
        <f>USA!Q20/USA!Q$10</f>
        <v>7.6382965508346922E-3</v>
      </c>
      <c r="R19" s="629">
        <f>USA!R20/USA!R$10</f>
        <v>4.0275512672279029E-3</v>
      </c>
      <c r="S19" s="629">
        <f>USA!S20/USA!S$10</f>
        <v>4.8219674952264726E-3</v>
      </c>
      <c r="T19" s="629">
        <f>USA!T20/USA!T$10</f>
        <v>1.6059122034895385E-3</v>
      </c>
      <c r="U19" s="629">
        <f>USA!U20/USA!U$10</f>
        <v>4.8622949732286293E-4</v>
      </c>
      <c r="V19" s="629">
        <f>USA!V20/USA!V$10</f>
        <v>2.4138182039124506E-3</v>
      </c>
      <c r="W19" s="630">
        <f>USA!W20/USA!W$10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USA!D21/USA!D$10</f>
        <v>0</v>
      </c>
      <c r="E20" s="629">
        <f>USA!E21/USA!E$10</f>
        <v>0</v>
      </c>
      <c r="F20" s="629">
        <f>USA!F21/USA!F$10</f>
        <v>0</v>
      </c>
      <c r="G20" s="629">
        <f>USA!G21/USA!G$10</f>
        <v>0</v>
      </c>
      <c r="H20" s="629">
        <f>USA!H21/USA!H$10</f>
        <v>0</v>
      </c>
      <c r="I20" s="629">
        <f>USA!I21/USA!I$10</f>
        <v>0</v>
      </c>
      <c r="J20" s="629">
        <f>USA!J21/USA!J$10</f>
        <v>1.5778687667949512E-3</v>
      </c>
      <c r="K20" s="629">
        <f>USA!K21/USA!K$10</f>
        <v>7.0939384190604995E-5</v>
      </c>
      <c r="L20" s="629">
        <f>USA!L21/USA!L$10</f>
        <v>0</v>
      </c>
      <c r="M20" s="629">
        <f>USA!M21/USA!M$10</f>
        <v>0</v>
      </c>
      <c r="N20" s="628">
        <f>USA!N21/USA!N$10</f>
        <v>0.97029012532376147</v>
      </c>
      <c r="O20" s="629">
        <f>USA!O21/USA!O$10</f>
        <v>4.1292170707115168E-5</v>
      </c>
      <c r="P20" s="629">
        <f>USA!P21/USA!P$10</f>
        <v>6.6361407871863773E-3</v>
      </c>
      <c r="Q20" s="629">
        <f>USA!Q21/USA!Q$10</f>
        <v>7.7173284794172998E-4</v>
      </c>
      <c r="R20" s="629">
        <f>USA!R21/USA!R$10</f>
        <v>1.3045898069511125E-2</v>
      </c>
      <c r="S20" s="629">
        <f>USA!S21/USA!S$10</f>
        <v>6.6812886642633997E-5</v>
      </c>
      <c r="T20" s="629">
        <f>USA!T21/USA!T$10</f>
        <v>0</v>
      </c>
      <c r="U20" s="629">
        <f>USA!U21/USA!U$10</f>
        <v>0</v>
      </c>
      <c r="V20" s="629">
        <f>USA!V21/USA!V$10</f>
        <v>0</v>
      </c>
      <c r="W20" s="630">
        <f>USA!W21/USA!W$10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USA!D22/USA!D$10</f>
        <v>0</v>
      </c>
      <c r="E21" s="629">
        <f>USA!E22/USA!E$10</f>
        <v>0</v>
      </c>
      <c r="F21" s="629">
        <f>USA!F22/USA!F$10</f>
        <v>0</v>
      </c>
      <c r="G21" s="629">
        <f>USA!G22/USA!G$10</f>
        <v>0</v>
      </c>
      <c r="H21" s="629">
        <f>USA!H22/USA!H$10</f>
        <v>0</v>
      </c>
      <c r="I21" s="629">
        <f>USA!I22/USA!I$10</f>
        <v>0</v>
      </c>
      <c r="J21" s="629">
        <f>USA!J22/USA!J$10</f>
        <v>0</v>
      </c>
      <c r="K21" s="629">
        <f>USA!K22/USA!K$10</f>
        <v>9.1906901953597893E-5</v>
      </c>
      <c r="L21" s="629">
        <f>USA!L22/USA!L$10</f>
        <v>1.154124229398746E-3</v>
      </c>
      <c r="M21" s="629">
        <f>USA!M22/USA!M$10</f>
        <v>5.4243178858337126E-5</v>
      </c>
      <c r="N21" s="629">
        <f>USA!N22/USA!N$10</f>
        <v>0</v>
      </c>
      <c r="O21" s="631">
        <f>USA!O22/USA!O$10</f>
        <v>0.99496130644935976</v>
      </c>
      <c r="P21" s="629">
        <f>USA!P22/USA!P$10</f>
        <v>0</v>
      </c>
      <c r="Q21" s="629">
        <f>USA!Q22/USA!Q$10</f>
        <v>2.3567961065837323E-3</v>
      </c>
      <c r="R21" s="629">
        <f>USA!R22/USA!R$10</f>
        <v>2.114555779421325E-2</v>
      </c>
      <c r="S21" s="629">
        <f>USA!S22/USA!S$10</f>
        <v>4.9521150837953878E-5</v>
      </c>
      <c r="T21" s="629">
        <f>USA!T22/USA!T$10</f>
        <v>4.5270142521725235E-5</v>
      </c>
      <c r="U21" s="629">
        <f>USA!U22/USA!U$10</f>
        <v>3.4345218443288974E-3</v>
      </c>
      <c r="V21" s="629">
        <f>USA!V22/USA!V$10</f>
        <v>2.9652478972156063E-3</v>
      </c>
      <c r="W21" s="630">
        <f>USA!W22/USA!W$10</f>
        <v>0</v>
      </c>
      <c r="X21" s="584"/>
      <c r="Y21" s="22">
        <f>SUM(D21:X21)</f>
        <v>1.0262584956952716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USA!D23/USA!D$10</f>
        <v>0</v>
      </c>
      <c r="E22" s="629">
        <f>USA!E23/USA!E$10</f>
        <v>2.6924745630498991E-3</v>
      </c>
      <c r="F22" s="629">
        <f>USA!F23/USA!F$10</f>
        <v>3.2630571827666675E-2</v>
      </c>
      <c r="G22" s="629">
        <f>USA!G23/USA!G$10</f>
        <v>2.397522178929194E-4</v>
      </c>
      <c r="H22" s="629">
        <f>USA!H23/USA!H$10</f>
        <v>7.1220638936678226E-4</v>
      </c>
      <c r="I22" s="629">
        <f>USA!I23/USA!I$10</f>
        <v>1.371712528317251E-4</v>
      </c>
      <c r="J22" s="629">
        <f>USA!J23/USA!J$10</f>
        <v>2.7963547395761902E-3</v>
      </c>
      <c r="K22" s="629">
        <f>USA!K23/USA!K$10</f>
        <v>4.8099069555276874E-3</v>
      </c>
      <c r="L22" s="629">
        <f>USA!L23/USA!L$10</f>
        <v>1.5914320833150062E-6</v>
      </c>
      <c r="M22" s="629">
        <f>USA!M23/USA!M$10</f>
        <v>0.14540198737838766</v>
      </c>
      <c r="N22" s="629">
        <f>USA!N23/USA!N$10</f>
        <v>2.477870278917832E-3</v>
      </c>
      <c r="O22" s="629">
        <f>USA!O23/USA!O$10</f>
        <v>7.1437590612623804E-5</v>
      </c>
      <c r="P22" s="628">
        <f>USA!P23/USA!P$10</f>
        <v>0.9769849246884974</v>
      </c>
      <c r="Q22" s="629">
        <f>USA!Q23/USA!Q$10</f>
        <v>1.0217572525333467E-2</v>
      </c>
      <c r="R22" s="629">
        <f>USA!R23/USA!R$10</f>
        <v>1.7352031029286601E-2</v>
      </c>
      <c r="S22" s="629">
        <f>USA!S23/USA!S$10</f>
        <v>5.5935068930314247E-2</v>
      </c>
      <c r="T22" s="629">
        <f>USA!T23/USA!T$10</f>
        <v>2.9755354147901147E-3</v>
      </c>
      <c r="U22" s="629">
        <f>USA!U23/USA!U$10</f>
        <v>2.8211615965749001E-2</v>
      </c>
      <c r="V22" s="629">
        <f>USA!V23/USA!V$10</f>
        <v>2.7968563486056941E-3</v>
      </c>
      <c r="W22" s="630">
        <f>USA!W23/USA!W$10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USA!D24/USA!D$10</f>
        <v>0</v>
      </c>
      <c r="E23" s="629">
        <f>USA!E24/USA!E$10</f>
        <v>0</v>
      </c>
      <c r="F23" s="629">
        <f>USA!F24/USA!F$10</f>
        <v>6.9292116450899691E-5</v>
      </c>
      <c r="G23" s="629">
        <f>USA!G24/USA!G$10</f>
        <v>0</v>
      </c>
      <c r="H23" s="629">
        <f>USA!H24/USA!H$10</f>
        <v>4.164553906018254E-3</v>
      </c>
      <c r="I23" s="629">
        <f>USA!I24/USA!I$10</f>
        <v>0</v>
      </c>
      <c r="J23" s="629">
        <f>USA!J24/USA!J$10</f>
        <v>5.9081737328345431E-3</v>
      </c>
      <c r="K23" s="629">
        <f>USA!K24/USA!K$10</f>
        <v>6.9728836536047528E-4</v>
      </c>
      <c r="L23" s="629">
        <f>USA!L24/USA!L$10</f>
        <v>1.2333244994117227E-3</v>
      </c>
      <c r="M23" s="629">
        <f>USA!M24/USA!M$10</f>
        <v>7.5707289953270765E-3</v>
      </c>
      <c r="N23" s="629">
        <f>USA!N24/USA!N$10</f>
        <v>2.4844515002832288E-2</v>
      </c>
      <c r="O23" s="629">
        <f>USA!O24/USA!O$10</f>
        <v>0</v>
      </c>
      <c r="P23" s="629">
        <f>USA!P24/USA!P$10</f>
        <v>1.1348809098781641E-3</v>
      </c>
      <c r="Q23" s="628">
        <f>USA!Q24/USA!Q$10</f>
        <v>0.97041173962631444</v>
      </c>
      <c r="R23" s="629">
        <f>USA!R24/USA!R$10</f>
        <v>3.1820199633518045E-3</v>
      </c>
      <c r="S23" s="629">
        <f>USA!S24/USA!S$10</f>
        <v>1.5255741367104205E-4</v>
      </c>
      <c r="T23" s="629">
        <f>USA!T24/USA!T$10</f>
        <v>1.8613370609326877E-3</v>
      </c>
      <c r="U23" s="629">
        <f>USA!U24/USA!U$10</f>
        <v>5.1267838206155644E-3</v>
      </c>
      <c r="V23" s="629">
        <f>USA!V24/USA!V$10</f>
        <v>1.543508724039934E-4</v>
      </c>
      <c r="W23" s="630">
        <f>USA!W24/USA!W$10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USA!D25/USA!D$10</f>
        <v>0</v>
      </c>
      <c r="E24" s="629">
        <f>USA!E25/USA!E$10</f>
        <v>0</v>
      </c>
      <c r="F24" s="629">
        <f>USA!F25/USA!F$10</f>
        <v>0</v>
      </c>
      <c r="G24" s="629">
        <f>USA!G25/USA!G$10</f>
        <v>0</v>
      </c>
      <c r="H24" s="629">
        <f>USA!H25/USA!H$10</f>
        <v>0</v>
      </c>
      <c r="I24" s="629">
        <f>USA!I25/USA!I$10</f>
        <v>0</v>
      </c>
      <c r="J24" s="629">
        <f>USA!J25/USA!J$10</f>
        <v>0</v>
      </c>
      <c r="K24" s="629">
        <f>USA!K25/USA!K$10</f>
        <v>0</v>
      </c>
      <c r="L24" s="629">
        <f>USA!L25/USA!L$10</f>
        <v>0</v>
      </c>
      <c r="M24" s="629">
        <f>USA!M25/USA!M$10</f>
        <v>0</v>
      </c>
      <c r="N24" s="629">
        <f>USA!N25/USA!N$10</f>
        <v>0</v>
      </c>
      <c r="O24" s="629">
        <f>USA!O25/USA!O$10</f>
        <v>0</v>
      </c>
      <c r="P24" s="629">
        <f>USA!P25/USA!P$10</f>
        <v>0</v>
      </c>
      <c r="Q24" s="629">
        <f>USA!Q25/USA!Q$10</f>
        <v>0</v>
      </c>
      <c r="R24" s="628">
        <f>USA!R25/USA!R$10</f>
        <v>0.68865189104179947</v>
      </c>
      <c r="S24" s="629">
        <f>USA!S25/USA!S$10</f>
        <v>0</v>
      </c>
      <c r="T24" s="629">
        <f>USA!T25/USA!T$10</f>
        <v>0</v>
      </c>
      <c r="U24" s="629">
        <f>USA!U25/USA!U$10</f>
        <v>0</v>
      </c>
      <c r="V24" s="629">
        <f>USA!V25/USA!V$10</f>
        <v>0</v>
      </c>
      <c r="W24" s="630">
        <f>USA!W25/USA!W$10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USA!D26/USA!D$10</f>
        <v>0</v>
      </c>
      <c r="E25" s="629">
        <f>USA!E26/USA!E$10</f>
        <v>0</v>
      </c>
      <c r="F25" s="629">
        <f>USA!F26/USA!F$10</f>
        <v>0</v>
      </c>
      <c r="G25" s="629">
        <f>USA!G26/USA!G$10</f>
        <v>0</v>
      </c>
      <c r="H25" s="629">
        <f>USA!H26/USA!H$10</f>
        <v>0</v>
      </c>
      <c r="I25" s="629">
        <f>USA!I26/USA!I$10</f>
        <v>0</v>
      </c>
      <c r="J25" s="629">
        <f>USA!J26/USA!J$10</f>
        <v>7.0546380462560611E-5</v>
      </c>
      <c r="K25" s="629">
        <f>USA!K26/USA!K$10</f>
        <v>0</v>
      </c>
      <c r="L25" s="629">
        <f>USA!L26/USA!L$10</f>
        <v>0</v>
      </c>
      <c r="M25" s="629">
        <f>USA!M26/USA!M$10</f>
        <v>5.2266940452055707E-3</v>
      </c>
      <c r="N25" s="629">
        <f>USA!N26/USA!N$10</f>
        <v>0</v>
      </c>
      <c r="O25" s="629">
        <f>USA!O26/USA!O$10</f>
        <v>0</v>
      </c>
      <c r="P25" s="629">
        <f>USA!P26/USA!P$10</f>
        <v>0</v>
      </c>
      <c r="Q25" s="629">
        <f>USA!Q26/USA!Q$10</f>
        <v>1.5588936091513923E-4</v>
      </c>
      <c r="R25" s="629">
        <f>USA!R26/USA!R$10</f>
        <v>8.3040405125877362E-5</v>
      </c>
      <c r="S25" s="628">
        <f>USA!S26/USA!S$10</f>
        <v>0.8836462638268836</v>
      </c>
      <c r="T25" s="629">
        <f>USA!T26/USA!T$10</f>
        <v>0</v>
      </c>
      <c r="U25" s="629">
        <f>USA!U26/USA!U$10</f>
        <v>3.7787295524594274E-3</v>
      </c>
      <c r="V25" s="629">
        <f>USA!V26/USA!V$10</f>
        <v>6.243948579605989E-5</v>
      </c>
      <c r="W25" s="630">
        <f>USA!W26/USA!W$10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USA!D27/USA!D$10</f>
        <v>0</v>
      </c>
      <c r="E26" s="629">
        <f>USA!E27/USA!E$10</f>
        <v>0</v>
      </c>
      <c r="F26" s="629">
        <f>USA!F27/USA!F$10</f>
        <v>0</v>
      </c>
      <c r="G26" s="629">
        <f>USA!G27/USA!G$10</f>
        <v>0</v>
      </c>
      <c r="H26" s="629">
        <f>USA!H27/USA!H$10</f>
        <v>0</v>
      </c>
      <c r="I26" s="629">
        <f>USA!I27/USA!I$10</f>
        <v>0</v>
      </c>
      <c r="J26" s="629">
        <f>USA!J27/USA!J$10</f>
        <v>5.0099068888647053E-4</v>
      </c>
      <c r="K26" s="629">
        <f>USA!K27/USA!K$10</f>
        <v>3.9036035807899164E-5</v>
      </c>
      <c r="L26" s="629">
        <f>USA!L27/USA!L$10</f>
        <v>0</v>
      </c>
      <c r="M26" s="629">
        <f>USA!M27/USA!M$10</f>
        <v>0</v>
      </c>
      <c r="N26" s="629">
        <f>USA!N27/USA!N$10</f>
        <v>0</v>
      </c>
      <c r="O26" s="629">
        <f>USA!O27/USA!O$10</f>
        <v>0</v>
      </c>
      <c r="P26" s="629">
        <f>USA!P27/USA!P$10</f>
        <v>0</v>
      </c>
      <c r="Q26" s="629">
        <f>USA!Q27/USA!Q$10</f>
        <v>5.4403694155340814E-5</v>
      </c>
      <c r="R26" s="629">
        <f>USA!R27/USA!R$10</f>
        <v>0.11645781596452535</v>
      </c>
      <c r="S26" s="629">
        <f>USA!S27/USA!S$10</f>
        <v>0</v>
      </c>
      <c r="T26" s="628">
        <f>USA!T27/USA!T$10</f>
        <v>0.98727600118144487</v>
      </c>
      <c r="U26" s="629">
        <f>USA!U27/USA!U$10</f>
        <v>2.4523410373973676E-3</v>
      </c>
      <c r="V26" s="629">
        <f>USA!V27/USA!V$10</f>
        <v>7.1570753622962797E-4</v>
      </c>
      <c r="W26" s="630">
        <f>USA!W27/USA!W$10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USA!D28/USA!D$10</f>
        <v>4.2619026895480833E-3</v>
      </c>
      <c r="E27" s="629">
        <f>USA!E28/USA!E$10</f>
        <v>0</v>
      </c>
      <c r="F27" s="629">
        <f>USA!F28/USA!F$10</f>
        <v>0</v>
      </c>
      <c r="G27" s="629">
        <f>USA!G28/USA!G$10</f>
        <v>0</v>
      </c>
      <c r="H27" s="629">
        <f>USA!H28/USA!H$10</f>
        <v>0</v>
      </c>
      <c r="I27" s="629">
        <f>USA!I28/USA!I$10</f>
        <v>0</v>
      </c>
      <c r="J27" s="629">
        <f>USA!J28/USA!J$10</f>
        <v>1.6528787424582435E-4</v>
      </c>
      <c r="K27" s="629">
        <f>USA!K28/USA!K$10</f>
        <v>7.0673881741176254E-5</v>
      </c>
      <c r="L27" s="629">
        <f>USA!L28/USA!L$10</f>
        <v>3.292296341452363E-2</v>
      </c>
      <c r="M27" s="629">
        <f>USA!M28/USA!M$10</f>
        <v>2.9688705277158125E-5</v>
      </c>
      <c r="N27" s="629">
        <f>USA!N28/USA!N$10</f>
        <v>0</v>
      </c>
      <c r="O27" s="629">
        <f>USA!O28/USA!O$10</f>
        <v>0</v>
      </c>
      <c r="P27" s="629">
        <f>USA!P28/USA!P$10</f>
        <v>0</v>
      </c>
      <c r="Q27" s="629">
        <f>USA!Q28/USA!Q$10</f>
        <v>0</v>
      </c>
      <c r="R27" s="629">
        <f>USA!R28/USA!R$10</f>
        <v>2.2975246164902981E-2</v>
      </c>
      <c r="S27" s="629">
        <f>USA!S28/USA!S$10</f>
        <v>1.4204549305586042E-3</v>
      </c>
      <c r="T27" s="629">
        <f>USA!T28/USA!T$10</f>
        <v>0</v>
      </c>
      <c r="U27" s="628">
        <f>USA!U28/USA!U$10</f>
        <v>0.8828466621879667</v>
      </c>
      <c r="V27" s="629">
        <f>USA!V28/USA!V$10</f>
        <v>0</v>
      </c>
      <c r="W27" s="630">
        <f>USA!W28/USA!W$10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USA!D29/USA!D$10</f>
        <v>0</v>
      </c>
      <c r="E28" s="629">
        <f>USA!E29/USA!E$10</f>
        <v>0</v>
      </c>
      <c r="F28" s="629">
        <f>USA!F29/USA!F$10</f>
        <v>9.4710642225638033E-5</v>
      </c>
      <c r="G28" s="629">
        <f>USA!G29/USA!G$10</f>
        <v>0</v>
      </c>
      <c r="H28" s="629">
        <f>USA!H29/USA!H$10</f>
        <v>0</v>
      </c>
      <c r="I28" s="629">
        <f>USA!I29/USA!I$10</f>
        <v>0</v>
      </c>
      <c r="J28" s="629">
        <f>USA!J29/USA!J$10</f>
        <v>1.3034253575629687E-2</v>
      </c>
      <c r="K28" s="629">
        <f>USA!K29/USA!K$10</f>
        <v>0</v>
      </c>
      <c r="L28" s="629">
        <f>USA!L29/USA!L$10</f>
        <v>1.6895880776981349E-3</v>
      </c>
      <c r="M28" s="629">
        <f>USA!M29/USA!M$10</f>
        <v>2.0040925577963988E-3</v>
      </c>
      <c r="N28" s="629">
        <f>USA!N29/USA!N$10</f>
        <v>0</v>
      </c>
      <c r="O28" s="629">
        <f>USA!O29/USA!O$10</f>
        <v>1.7990488199683091E-5</v>
      </c>
      <c r="P28" s="629">
        <f>USA!P29/USA!P$10</f>
        <v>1.0616259400477665E-3</v>
      </c>
      <c r="Q28" s="629">
        <f>USA!Q29/USA!Q$10</f>
        <v>1.6232339254115033E-3</v>
      </c>
      <c r="R28" s="629">
        <f>USA!R29/USA!R$10</f>
        <v>1.5669024073780599E-3</v>
      </c>
      <c r="S28" s="629">
        <f>USA!S29/USA!S$10</f>
        <v>1.0830379504800525E-3</v>
      </c>
      <c r="T28" s="629">
        <f>USA!T29/USA!T$10</f>
        <v>0</v>
      </c>
      <c r="U28" s="629">
        <f>USA!U29/USA!U$10</f>
        <v>8.1779884948184681E-3</v>
      </c>
      <c r="V28" s="628">
        <f>USA!V29/USA!V$10</f>
        <v>0.97607557615103657</v>
      </c>
      <c r="W28" s="630">
        <f>USA!W29/USA!W$10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USA!D30/USA!D$10</f>
        <v>0</v>
      </c>
      <c r="E29" s="629">
        <f>USA!E30/USA!E$10</f>
        <v>0</v>
      </c>
      <c r="F29" s="629">
        <f>USA!F30/USA!F$10</f>
        <v>0</v>
      </c>
      <c r="G29" s="629">
        <f>USA!G30/USA!G$10</f>
        <v>0</v>
      </c>
      <c r="H29" s="629">
        <f>USA!H30/USA!H$10</f>
        <v>0</v>
      </c>
      <c r="I29" s="629">
        <f>USA!I30/USA!I$10</f>
        <v>0</v>
      </c>
      <c r="J29" s="629">
        <f>USA!J30/USA!J$10</f>
        <v>0</v>
      </c>
      <c r="K29" s="629">
        <f>USA!K30/USA!K$10</f>
        <v>0</v>
      </c>
      <c r="L29" s="629">
        <f>USA!L30/USA!L$10</f>
        <v>0</v>
      </c>
      <c r="M29" s="629">
        <f>USA!M30/USA!M$10</f>
        <v>0</v>
      </c>
      <c r="N29" s="629">
        <f>USA!N30/USA!N$10</f>
        <v>0</v>
      </c>
      <c r="O29" s="629">
        <f>USA!O30/USA!O$10</f>
        <v>0</v>
      </c>
      <c r="P29" s="629">
        <f>USA!P30/USA!P$10</f>
        <v>0</v>
      </c>
      <c r="Q29" s="629">
        <f>USA!Q30/USA!Q$10</f>
        <v>0</v>
      </c>
      <c r="R29" s="629">
        <f>USA!R30/USA!R$10</f>
        <v>0</v>
      </c>
      <c r="S29" s="629">
        <f>USA!S30/USA!S$10</f>
        <v>0</v>
      </c>
      <c r="T29" s="629">
        <f>USA!T30/USA!T$10</f>
        <v>0</v>
      </c>
      <c r="U29" s="629">
        <f>USA!U30/USA!U$10</f>
        <v>0</v>
      </c>
      <c r="V29" s="629">
        <f>USA!V30/USA!V$10</f>
        <v>0</v>
      </c>
      <c r="W29" s="632">
        <f>USA!W30/USA!W$10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</v>
      </c>
      <c r="E30" s="634">
        <f t="shared" si="1"/>
        <v>1.0000000000000002</v>
      </c>
      <c r="F30" s="634">
        <f t="shared" si="1"/>
        <v>0.99908861321754627</v>
      </c>
      <c r="G30" s="634">
        <f t="shared" si="1"/>
        <v>1</v>
      </c>
      <c r="H30" s="634">
        <f t="shared" si="1"/>
        <v>0.99421369772430723</v>
      </c>
      <c r="I30" s="634">
        <f t="shared" si="1"/>
        <v>0.99999999999999989</v>
      </c>
      <c r="J30" s="634">
        <f t="shared" si="1"/>
        <v>1.0000000053940727</v>
      </c>
      <c r="K30" s="634">
        <f t="shared" si="1"/>
        <v>1.0000000143514838</v>
      </c>
      <c r="L30" s="634">
        <f t="shared" si="1"/>
        <v>0.99982939848066876</v>
      </c>
      <c r="M30" s="634">
        <f t="shared" si="1"/>
        <v>1</v>
      </c>
      <c r="N30" s="634">
        <f t="shared" si="1"/>
        <v>0.99999999999999989</v>
      </c>
      <c r="O30" s="634">
        <f t="shared" si="1"/>
        <v>0.99999999729710221</v>
      </c>
      <c r="P30" s="634">
        <f t="shared" si="1"/>
        <v>0.99999999243546356</v>
      </c>
      <c r="Q30" s="634">
        <f t="shared" si="1"/>
        <v>1</v>
      </c>
      <c r="R30" s="634">
        <f t="shared" si="1"/>
        <v>0.99707991089281323</v>
      </c>
      <c r="S30" s="634">
        <f t="shared" si="1"/>
        <v>1.0000000066125185</v>
      </c>
      <c r="T30" s="634">
        <f t="shared" si="1"/>
        <v>1.0000000038180097</v>
      </c>
      <c r="U30" s="634">
        <f t="shared" si="1"/>
        <v>1.0000000000000002</v>
      </c>
      <c r="V30" s="634">
        <f t="shared" si="1"/>
        <v>1.0000000579395167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E8EE89CE-2795-4661-A2E4-FBFAF5737716}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CDCC-55A9-4A23-9C0B-93A12A344FF2}">
  <dimension ref="B1:Y33"/>
  <sheetViews>
    <sheetView topLeftCell="A6" workbookViewId="0">
      <selection activeCell="C7" sqref="C7"/>
    </sheetView>
  </sheetViews>
  <sheetFormatPr baseColWidth="10" defaultColWidth="9.140625" defaultRowHeight="15"/>
  <cols>
    <col min="2" max="2" width="70" customWidth="1"/>
    <col min="3" max="24" width="10.7109375" customWidth="1"/>
  </cols>
  <sheetData>
    <row r="1" spans="2:24">
      <c r="B1" s="9" t="s">
        <v>0</v>
      </c>
    </row>
    <row r="2" spans="2:24">
      <c r="B2" s="10" t="s">
        <v>63</v>
      </c>
      <c r="D2" t="s">
        <v>69</v>
      </c>
    </row>
    <row r="3" spans="2:24">
      <c r="B3" s="10" t="s">
        <v>2</v>
      </c>
    </row>
    <row r="4" spans="2:24">
      <c r="B4" s="10" t="s">
        <v>3</v>
      </c>
      <c r="D4" s="22">
        <f>D11+E12+F13+G14+H15+I16+J17+K18+L19+M20+N21+O22+P23+Q24+R25+S26++T27+U28+V29+W30</f>
        <v>4262815.7259999998</v>
      </c>
    </row>
    <row r="5" spans="2:24">
      <c r="B5" s="10" t="s">
        <v>4</v>
      </c>
      <c r="D5">
        <f>D4/C10</f>
        <v>0.9879134697580193</v>
      </c>
    </row>
    <row r="6" spans="2:24" ht="15.75">
      <c r="B6" s="10" t="s">
        <v>5</v>
      </c>
      <c r="D6" s="37" t="s">
        <v>93</v>
      </c>
      <c r="E6" s="37"/>
      <c r="F6" s="37"/>
      <c r="G6" s="37"/>
      <c r="R6" s="38" t="s">
        <v>92</v>
      </c>
    </row>
    <row r="8" spans="2:24" ht="191.2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2:24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  <c r="X9" s="14" t="s">
        <v>29</v>
      </c>
    </row>
    <row r="10" spans="2:24">
      <c r="B10" s="15" t="s">
        <v>30</v>
      </c>
      <c r="C10" s="16">
        <v>4314968.7259999998</v>
      </c>
      <c r="D10" s="16">
        <v>90944</v>
      </c>
      <c r="E10" s="16">
        <v>4973</v>
      </c>
      <c r="F10" s="16">
        <v>806816.56</v>
      </c>
      <c r="G10" s="16">
        <v>126477</v>
      </c>
      <c r="H10" s="16">
        <v>39953</v>
      </c>
      <c r="I10" s="16">
        <v>312235</v>
      </c>
      <c r="J10" s="16">
        <v>455877.16600000003</v>
      </c>
      <c r="K10" s="16">
        <v>224491</v>
      </c>
      <c r="L10" s="16">
        <v>121745</v>
      </c>
      <c r="M10" s="16">
        <v>223402</v>
      </c>
      <c r="N10" s="16">
        <v>235135</v>
      </c>
      <c r="O10" s="16">
        <v>335163</v>
      </c>
      <c r="P10" s="16">
        <v>380034</v>
      </c>
      <c r="Q10" s="16">
        <v>221249</v>
      </c>
      <c r="R10" s="16">
        <v>228319</v>
      </c>
      <c r="S10" s="16">
        <v>140361</v>
      </c>
      <c r="T10" s="16">
        <v>261528</v>
      </c>
      <c r="U10" s="16">
        <v>57635</v>
      </c>
      <c r="V10" s="16">
        <v>47158</v>
      </c>
      <c r="W10" s="16">
        <v>1473</v>
      </c>
      <c r="X10" s="16">
        <v>0</v>
      </c>
    </row>
    <row r="11" spans="2:24">
      <c r="B11" s="15" t="s">
        <v>31</v>
      </c>
      <c r="C11" s="16">
        <v>79701</v>
      </c>
      <c r="D11" s="16">
        <v>79372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226</v>
      </c>
      <c r="S11" s="16">
        <v>22</v>
      </c>
      <c r="T11" s="16">
        <v>72</v>
      </c>
      <c r="U11" s="16">
        <v>9</v>
      </c>
      <c r="V11" s="16">
        <v>0</v>
      </c>
      <c r="W11" s="16">
        <v>0</v>
      </c>
      <c r="X11" s="16">
        <v>0</v>
      </c>
    </row>
    <row r="12" spans="2:24">
      <c r="B12" s="15" t="s">
        <v>32</v>
      </c>
      <c r="C12" s="16">
        <v>4975</v>
      </c>
      <c r="D12" s="16">
        <v>0</v>
      </c>
      <c r="E12" s="16">
        <v>4973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2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2:24">
      <c r="B13" s="15" t="s">
        <v>33</v>
      </c>
      <c r="C13" s="16">
        <v>819268.56</v>
      </c>
      <c r="D13" s="19">
        <v>11572</v>
      </c>
      <c r="E13" s="16">
        <v>0</v>
      </c>
      <c r="F13" s="16">
        <v>806816.56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192</v>
      </c>
      <c r="Q13" s="16">
        <v>0</v>
      </c>
      <c r="R13" s="16">
        <v>117</v>
      </c>
      <c r="S13" s="16">
        <v>107</v>
      </c>
      <c r="T13" s="16">
        <v>453</v>
      </c>
      <c r="U13" s="16">
        <v>11</v>
      </c>
      <c r="V13" s="16">
        <v>0</v>
      </c>
      <c r="W13" s="16">
        <v>0</v>
      </c>
      <c r="X13" s="16">
        <v>0</v>
      </c>
    </row>
    <row r="14" spans="2:24">
      <c r="B14" s="15" t="s">
        <v>34</v>
      </c>
      <c r="C14" s="16">
        <v>126557</v>
      </c>
      <c r="D14" s="16">
        <v>0</v>
      </c>
      <c r="E14" s="16">
        <v>0</v>
      </c>
      <c r="F14" s="16">
        <v>0</v>
      </c>
      <c r="G14" s="16">
        <v>126477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65</v>
      </c>
      <c r="S14" s="16">
        <v>15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</row>
    <row r="15" spans="2:24" ht="30">
      <c r="B15" s="15" t="s">
        <v>35</v>
      </c>
      <c r="C15" s="16">
        <v>52383</v>
      </c>
      <c r="D15" s="16">
        <v>0</v>
      </c>
      <c r="E15" s="16">
        <v>0</v>
      </c>
      <c r="F15" s="16">
        <v>0</v>
      </c>
      <c r="G15" s="16">
        <v>0</v>
      </c>
      <c r="H15" s="16">
        <v>39953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9">
        <v>11949</v>
      </c>
      <c r="S15" s="16">
        <v>18</v>
      </c>
      <c r="T15" s="16">
        <v>10</v>
      </c>
      <c r="U15" s="16">
        <v>453</v>
      </c>
      <c r="V15" s="16">
        <v>0</v>
      </c>
      <c r="W15" s="16">
        <v>0</v>
      </c>
      <c r="X15" s="16">
        <v>0</v>
      </c>
    </row>
    <row r="16" spans="2:24">
      <c r="B16" s="15" t="s">
        <v>36</v>
      </c>
      <c r="C16" s="16">
        <v>312805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312235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100</v>
      </c>
      <c r="Q16" s="16">
        <v>0</v>
      </c>
      <c r="R16" s="16">
        <v>451</v>
      </c>
      <c r="S16" s="16">
        <v>0</v>
      </c>
      <c r="T16" s="16">
        <v>18</v>
      </c>
      <c r="U16" s="16">
        <v>1</v>
      </c>
      <c r="V16" s="16">
        <v>0</v>
      </c>
      <c r="W16" s="16">
        <v>0</v>
      </c>
      <c r="X16" s="16">
        <v>0</v>
      </c>
    </row>
    <row r="17" spans="2:24">
      <c r="B17" s="15" t="s">
        <v>37</v>
      </c>
      <c r="C17" s="16">
        <v>455877.16600000003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455877.16600000003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</row>
    <row r="18" spans="2:24">
      <c r="B18" s="15" t="s">
        <v>38</v>
      </c>
      <c r="C18" s="16">
        <v>225181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224491</v>
      </c>
      <c r="L18" s="16">
        <v>0</v>
      </c>
      <c r="M18" s="16">
        <v>0</v>
      </c>
      <c r="N18" s="16">
        <v>0</v>
      </c>
      <c r="O18" s="16">
        <v>0</v>
      </c>
      <c r="P18" s="16">
        <v>1</v>
      </c>
      <c r="Q18" s="16">
        <v>0</v>
      </c>
      <c r="R18" s="16">
        <v>670</v>
      </c>
      <c r="S18" s="16">
        <v>19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</row>
    <row r="19" spans="2:24">
      <c r="B19" s="15" t="s">
        <v>39</v>
      </c>
      <c r="C19" s="16">
        <v>122904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121745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29</v>
      </c>
      <c r="S19" s="16">
        <v>936</v>
      </c>
      <c r="T19" s="16">
        <v>182</v>
      </c>
      <c r="U19" s="16">
        <v>12</v>
      </c>
      <c r="V19" s="16">
        <v>0</v>
      </c>
      <c r="W19" s="16">
        <v>0</v>
      </c>
      <c r="X19" s="16">
        <v>0</v>
      </c>
    </row>
    <row r="20" spans="2:24">
      <c r="B20" s="15" t="s">
        <v>40</v>
      </c>
      <c r="C20" s="16">
        <v>225406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223402</v>
      </c>
      <c r="N20" s="16">
        <v>0</v>
      </c>
      <c r="O20" s="16">
        <v>0</v>
      </c>
      <c r="P20" s="16">
        <v>162</v>
      </c>
      <c r="Q20" s="16">
        <v>0</v>
      </c>
      <c r="R20" s="16">
        <v>1392</v>
      </c>
      <c r="S20" s="16">
        <v>172</v>
      </c>
      <c r="T20" s="16">
        <v>238</v>
      </c>
      <c r="U20" s="16">
        <v>40</v>
      </c>
      <c r="V20" s="16">
        <v>0</v>
      </c>
      <c r="W20" s="16">
        <v>0</v>
      </c>
      <c r="X20" s="16">
        <v>0</v>
      </c>
    </row>
    <row r="21" spans="2:24">
      <c r="B21" s="15" t="s">
        <v>41</v>
      </c>
      <c r="C21" s="16">
        <v>235135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235135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</row>
    <row r="22" spans="2:24">
      <c r="B22" s="15" t="s">
        <v>42</v>
      </c>
      <c r="C22" s="16">
        <v>340569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335163</v>
      </c>
      <c r="P22" s="16">
        <v>8</v>
      </c>
      <c r="Q22" s="16">
        <v>0</v>
      </c>
      <c r="R22" s="16">
        <v>4284</v>
      </c>
      <c r="S22" s="16">
        <v>577</v>
      </c>
      <c r="T22" s="16">
        <v>299</v>
      </c>
      <c r="U22" s="16">
        <v>229</v>
      </c>
      <c r="V22" s="16">
        <v>9</v>
      </c>
      <c r="W22" s="16">
        <v>0</v>
      </c>
      <c r="X22" s="16">
        <v>0</v>
      </c>
    </row>
    <row r="23" spans="2:24">
      <c r="B23" s="15" t="s">
        <v>43</v>
      </c>
      <c r="C23" s="16">
        <v>385953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378585</v>
      </c>
      <c r="Q23" s="16">
        <v>0</v>
      </c>
      <c r="R23" s="16">
        <v>4933</v>
      </c>
      <c r="S23" s="16">
        <v>98</v>
      </c>
      <c r="T23" s="16">
        <v>1316</v>
      </c>
      <c r="U23" s="16">
        <v>179</v>
      </c>
      <c r="V23" s="16">
        <v>842</v>
      </c>
      <c r="W23" s="16">
        <v>0</v>
      </c>
      <c r="X23" s="16">
        <v>0</v>
      </c>
    </row>
    <row r="24" spans="2:24">
      <c r="B24" s="15" t="s">
        <v>44</v>
      </c>
      <c r="C24" s="16">
        <v>226333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981</v>
      </c>
      <c r="Q24" s="16">
        <v>221249</v>
      </c>
      <c r="R24" s="16">
        <v>1813</v>
      </c>
      <c r="S24" s="16">
        <v>766</v>
      </c>
      <c r="T24" s="16">
        <v>1159</v>
      </c>
      <c r="U24" s="16">
        <v>347</v>
      </c>
      <c r="V24" s="16">
        <v>18</v>
      </c>
      <c r="W24" s="16">
        <v>0</v>
      </c>
      <c r="X24" s="16">
        <v>0</v>
      </c>
    </row>
    <row r="25" spans="2:24" ht="30">
      <c r="B25" s="15" t="s">
        <v>45</v>
      </c>
      <c r="C25" s="16">
        <v>200290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200290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2:24">
      <c r="B26" s="15" t="s">
        <v>46</v>
      </c>
      <c r="C26" s="16">
        <v>139558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5</v>
      </c>
      <c r="Q26" s="16">
        <v>0</v>
      </c>
      <c r="R26" s="16">
        <v>650</v>
      </c>
      <c r="S26" s="16">
        <v>137076</v>
      </c>
      <c r="T26" s="16">
        <v>1293</v>
      </c>
      <c r="U26" s="16">
        <v>7</v>
      </c>
      <c r="V26" s="16">
        <v>527</v>
      </c>
      <c r="W26" s="16">
        <v>0</v>
      </c>
      <c r="X26" s="16">
        <v>0</v>
      </c>
    </row>
    <row r="27" spans="2:24">
      <c r="B27" s="15" t="s">
        <v>47</v>
      </c>
      <c r="C27" s="16">
        <v>258254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1332</v>
      </c>
      <c r="S27" s="16">
        <v>528</v>
      </c>
      <c r="T27" s="16">
        <v>256394</v>
      </c>
      <c r="U27" s="16">
        <v>0</v>
      </c>
      <c r="V27" s="16">
        <v>0</v>
      </c>
      <c r="W27" s="16">
        <v>0</v>
      </c>
      <c r="X27" s="16">
        <v>0</v>
      </c>
    </row>
    <row r="28" spans="2:24">
      <c r="B28" s="15" t="s">
        <v>48</v>
      </c>
      <c r="C28" s="16">
        <v>56376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12</v>
      </c>
      <c r="S28" s="16">
        <v>17</v>
      </c>
      <c r="T28" s="16">
        <v>0</v>
      </c>
      <c r="U28" s="16">
        <v>56347</v>
      </c>
      <c r="V28" s="16">
        <v>0</v>
      </c>
      <c r="W28" s="16">
        <v>0</v>
      </c>
      <c r="X28" s="16">
        <v>0</v>
      </c>
    </row>
    <row r="29" spans="2:24">
      <c r="B29" s="15" t="s">
        <v>49</v>
      </c>
      <c r="C29" s="16">
        <v>45970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104</v>
      </c>
      <c r="S29" s="16">
        <v>10</v>
      </c>
      <c r="T29" s="16">
        <v>94</v>
      </c>
      <c r="U29" s="16">
        <v>0</v>
      </c>
      <c r="V29" s="16">
        <v>45762</v>
      </c>
      <c r="W29" s="16">
        <v>0</v>
      </c>
      <c r="X29" s="16">
        <v>0</v>
      </c>
    </row>
    <row r="30" spans="2:24" ht="30">
      <c r="B30" s="15" t="s">
        <v>50</v>
      </c>
      <c r="C30" s="16">
        <v>1473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1473</v>
      </c>
      <c r="X30" s="16">
        <v>0</v>
      </c>
    </row>
    <row r="31" spans="2:24"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>
      <c r="B33" s="17" t="s">
        <v>52</v>
      </c>
      <c r="Y33" s="18" t="s">
        <v>0</v>
      </c>
    </row>
  </sheetData>
  <hyperlinks>
    <hyperlink ref="B33" r:id="rId1" xr:uid="{A3F348D5-F3CF-47F4-86E1-81A7DB7E1D11}"/>
    <hyperlink ref="Y33" r:id="rId2" xr:uid="{BA15AB46-5A65-42C1-ADCC-D45B39AA44F7}"/>
  </hyperlinks>
  <pageMargins left="0.7" right="0.7" top="0.75" bottom="0.75" header="0.3" footer="0.3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D57B4-E123-4C35-9425-592CD46DDC06}">
  <dimension ref="A1:Z31"/>
  <sheetViews>
    <sheetView topLeftCell="A7" workbookViewId="0">
      <selection activeCell="L34" sqref="L34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64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19.651196727237387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87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62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63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France!D11/France!D$10</f>
        <v>0.87275686136523578</v>
      </c>
      <c r="E10" s="625">
        <f>France!E11/France!E$10</f>
        <v>0</v>
      </c>
      <c r="F10" s="625">
        <f>France!F11/France!F$10</f>
        <v>0</v>
      </c>
      <c r="G10" s="625">
        <f>France!G11/France!G$10</f>
        <v>0</v>
      </c>
      <c r="H10" s="625">
        <f>France!H11/France!H$10</f>
        <v>0</v>
      </c>
      <c r="I10" s="625">
        <f>France!I11/France!I$10</f>
        <v>0</v>
      </c>
      <c r="J10" s="625">
        <f>France!J11/France!J$10</f>
        <v>0</v>
      </c>
      <c r="K10" s="625">
        <f>France!K11/France!K$10</f>
        <v>0</v>
      </c>
      <c r="L10" s="625">
        <f>France!L11/France!L$10</f>
        <v>0</v>
      </c>
      <c r="M10" s="625">
        <f>France!M11/France!M$10</f>
        <v>0</v>
      </c>
      <c r="N10" s="625">
        <f>France!N11/France!N$10</f>
        <v>0</v>
      </c>
      <c r="O10" s="625">
        <f>France!O11/France!O$10</f>
        <v>0</v>
      </c>
      <c r="P10" s="625">
        <f>France!P11/France!P$10</f>
        <v>0</v>
      </c>
      <c r="Q10" s="625">
        <f>France!Q11/France!Q$10</f>
        <v>0</v>
      </c>
      <c r="R10" s="664">
        <f>France!R11/France!R$10</f>
        <v>9.8984315803765785E-4</v>
      </c>
      <c r="S10" s="625">
        <f>France!S11/France!S$10</f>
        <v>1.5673869522160713E-4</v>
      </c>
      <c r="T10" s="625">
        <f>France!T11/France!T$10</f>
        <v>2.7530512985225291E-4</v>
      </c>
      <c r="U10" s="625">
        <f>France!U11/France!U$10</f>
        <v>1.5615511407998612E-4</v>
      </c>
      <c r="V10" s="625">
        <f>France!V11/France!V$10</f>
        <v>0</v>
      </c>
      <c r="W10" s="626">
        <f>France!W11/France!W$10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France!D12/France!D$10</f>
        <v>0</v>
      </c>
      <c r="E11" s="631">
        <f>France!E12/France!E$10</f>
        <v>1</v>
      </c>
      <c r="F11" s="629">
        <f>France!F12/France!F$10</f>
        <v>0</v>
      </c>
      <c r="G11" s="629">
        <f>France!G12/France!G$10</f>
        <v>0</v>
      </c>
      <c r="H11" s="629">
        <f>France!H12/France!H$10</f>
        <v>0</v>
      </c>
      <c r="I11" s="629">
        <f>France!I12/France!I$10</f>
        <v>0</v>
      </c>
      <c r="J11" s="629">
        <f>France!J12/France!J$10</f>
        <v>0</v>
      </c>
      <c r="K11" s="629">
        <f>France!K12/France!K$10</f>
        <v>0</v>
      </c>
      <c r="L11" s="629">
        <f>France!L12/France!L$10</f>
        <v>0</v>
      </c>
      <c r="M11" s="629">
        <f>France!M12/France!M$10</f>
        <v>0</v>
      </c>
      <c r="N11" s="629">
        <f>France!N12/France!N$10</f>
        <v>0</v>
      </c>
      <c r="O11" s="629">
        <f>France!O12/France!O$10</f>
        <v>0</v>
      </c>
      <c r="P11" s="629">
        <f>France!P12/France!P$10</f>
        <v>0</v>
      </c>
      <c r="Q11" s="629">
        <f>France!Q12/France!Q$10</f>
        <v>0</v>
      </c>
      <c r="R11" s="665">
        <f>France!R12/France!R$10</f>
        <v>8.7596739649350254E-6</v>
      </c>
      <c r="S11" s="629">
        <f>France!S12/France!S$10</f>
        <v>0</v>
      </c>
      <c r="T11" s="629">
        <f>France!T12/France!T$10</f>
        <v>0</v>
      </c>
      <c r="U11" s="629">
        <f>France!U12/France!U$10</f>
        <v>0</v>
      </c>
      <c r="V11" s="629">
        <f>France!V12/France!V$10</f>
        <v>0</v>
      </c>
      <c r="W11" s="630">
        <f>France!W12/France!W$10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France!D13/France!D$10</f>
        <v>0.12724313863476425</v>
      </c>
      <c r="E12" s="629">
        <f>France!E13/France!E$10</f>
        <v>0</v>
      </c>
      <c r="F12" s="631">
        <f>France!F13/France!F$10</f>
        <v>1</v>
      </c>
      <c r="G12" s="629">
        <f>France!G13/France!G$10</f>
        <v>0</v>
      </c>
      <c r="H12" s="629">
        <f>France!H13/France!H$10</f>
        <v>0</v>
      </c>
      <c r="I12" s="629">
        <f>France!I13/France!I$10</f>
        <v>0</v>
      </c>
      <c r="J12" s="629">
        <f>France!J13/France!J$10</f>
        <v>0</v>
      </c>
      <c r="K12" s="629">
        <f>France!K13/France!K$10</f>
        <v>0</v>
      </c>
      <c r="L12" s="629">
        <f>France!L13/France!L$10</f>
        <v>0</v>
      </c>
      <c r="M12" s="629">
        <f>France!M13/France!M$10</f>
        <v>0</v>
      </c>
      <c r="N12" s="629">
        <f>France!N13/France!N$10</f>
        <v>0</v>
      </c>
      <c r="O12" s="629">
        <f>France!O13/France!O$10</f>
        <v>0</v>
      </c>
      <c r="P12" s="629">
        <f>France!P13/France!P$10</f>
        <v>5.0521795418304678E-4</v>
      </c>
      <c r="Q12" s="629">
        <f>France!Q13/France!Q$10</f>
        <v>0</v>
      </c>
      <c r="R12" s="665">
        <f>France!R13/France!R$10</f>
        <v>5.1244092694869897E-4</v>
      </c>
      <c r="S12" s="629">
        <f>France!S13/France!S$10</f>
        <v>7.6232001766872567E-4</v>
      </c>
      <c r="T12" s="629">
        <f>France!T13/France!T$10</f>
        <v>1.732128108653758E-3</v>
      </c>
      <c r="U12" s="629">
        <f>France!U13/France!U$10</f>
        <v>1.9085625054220524E-4</v>
      </c>
      <c r="V12" s="629">
        <f>France!V13/France!V$10</f>
        <v>0</v>
      </c>
      <c r="W12" s="630">
        <f>France!W13/France!W$10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France!D14/France!D$10</f>
        <v>0</v>
      </c>
      <c r="E13" s="629">
        <f>France!E14/France!E$10</f>
        <v>0</v>
      </c>
      <c r="F13" s="629">
        <f>France!F14/France!F$10</f>
        <v>0</v>
      </c>
      <c r="G13" s="631">
        <f>France!G14/France!G$10</f>
        <v>1</v>
      </c>
      <c r="H13" s="629">
        <f>France!H14/France!H$10</f>
        <v>0</v>
      </c>
      <c r="I13" s="629">
        <f>France!I14/France!I$10</f>
        <v>0</v>
      </c>
      <c r="J13" s="629">
        <f>France!J14/France!J$10</f>
        <v>0</v>
      </c>
      <c r="K13" s="629">
        <f>France!K14/France!K$10</f>
        <v>0</v>
      </c>
      <c r="L13" s="629">
        <f>France!L14/France!L$10</f>
        <v>0</v>
      </c>
      <c r="M13" s="629">
        <f>France!M14/France!M$10</f>
        <v>0</v>
      </c>
      <c r="N13" s="629">
        <f>France!N14/France!N$10</f>
        <v>0</v>
      </c>
      <c r="O13" s="629">
        <f>France!O14/France!O$10</f>
        <v>0</v>
      </c>
      <c r="P13" s="629">
        <f>France!P14/France!P$10</f>
        <v>0</v>
      </c>
      <c r="Q13" s="629">
        <f>France!Q14/France!Q$10</f>
        <v>0</v>
      </c>
      <c r="R13" s="665">
        <f>France!R14/France!R$10</f>
        <v>2.846894038603883E-4</v>
      </c>
      <c r="S13" s="629">
        <f>France!S14/France!S$10</f>
        <v>1.0686729219655033E-4</v>
      </c>
      <c r="T13" s="629">
        <f>France!T14/France!T$10</f>
        <v>0</v>
      </c>
      <c r="U13" s="629">
        <f>France!U14/France!U$10</f>
        <v>0</v>
      </c>
      <c r="V13" s="629">
        <f>France!V14/France!V$10</f>
        <v>0</v>
      </c>
      <c r="W13" s="630">
        <f>France!W14/France!W$10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France!D15/France!D$10</f>
        <v>0</v>
      </c>
      <c r="E14" s="629">
        <f>France!E15/France!E$10</f>
        <v>0</v>
      </c>
      <c r="F14" s="629">
        <f>France!F15/France!F$10</f>
        <v>0</v>
      </c>
      <c r="G14" s="629">
        <f>France!G15/France!G$10</f>
        <v>0</v>
      </c>
      <c r="H14" s="631">
        <f>France!H15/France!H$10</f>
        <v>1</v>
      </c>
      <c r="I14" s="629">
        <f>France!I15/France!I$10</f>
        <v>0</v>
      </c>
      <c r="J14" s="629">
        <f>France!J15/France!J$10</f>
        <v>0</v>
      </c>
      <c r="K14" s="629">
        <f>France!K15/France!K$10</f>
        <v>0</v>
      </c>
      <c r="L14" s="629">
        <f>France!L15/France!L$10</f>
        <v>0</v>
      </c>
      <c r="M14" s="629">
        <f>France!M15/France!M$10</f>
        <v>0</v>
      </c>
      <c r="N14" s="629">
        <f>France!N15/France!N$10</f>
        <v>0</v>
      </c>
      <c r="O14" s="629">
        <f>France!O15/France!O$10</f>
        <v>0</v>
      </c>
      <c r="P14" s="629">
        <f>France!P15/France!P$10</f>
        <v>0</v>
      </c>
      <c r="Q14" s="629">
        <f>France!Q15/France!Q$10</f>
        <v>0</v>
      </c>
      <c r="R14" s="665">
        <f>France!R15/France!R$10</f>
        <v>5.2334672103504308E-2</v>
      </c>
      <c r="S14" s="629">
        <f>France!S15/France!S$10</f>
        <v>1.2824075063586039E-4</v>
      </c>
      <c r="T14" s="629">
        <f>France!T15/France!T$10</f>
        <v>3.8236823590590682E-5</v>
      </c>
      <c r="U14" s="629">
        <f>France!U15/France!U$10</f>
        <v>7.8598074086926352E-3</v>
      </c>
      <c r="V14" s="629">
        <f>France!V15/France!V$10</f>
        <v>0</v>
      </c>
      <c r="W14" s="630">
        <f>France!W15/France!W$10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France!D16/France!D$10</f>
        <v>0</v>
      </c>
      <c r="E15" s="629">
        <f>France!E16/France!E$10</f>
        <v>0</v>
      </c>
      <c r="F15" s="629">
        <f>France!F16/France!F$10</f>
        <v>0</v>
      </c>
      <c r="G15" s="629">
        <f>France!G16/France!G$10</f>
        <v>0</v>
      </c>
      <c r="H15" s="629">
        <f>France!H16/France!H$10</f>
        <v>0</v>
      </c>
      <c r="I15" s="631">
        <f>France!I16/France!I$10</f>
        <v>1</v>
      </c>
      <c r="J15" s="629">
        <f>France!J16/France!J$10</f>
        <v>0</v>
      </c>
      <c r="K15" s="629">
        <f>France!K16/France!K$10</f>
        <v>0</v>
      </c>
      <c r="L15" s="629">
        <f>France!L16/France!L$10</f>
        <v>0</v>
      </c>
      <c r="M15" s="629">
        <f>France!M16/France!M$10</f>
        <v>0</v>
      </c>
      <c r="N15" s="629">
        <f>France!N16/France!N$10</f>
        <v>0</v>
      </c>
      <c r="O15" s="629">
        <f>France!O16/France!O$10</f>
        <v>0</v>
      </c>
      <c r="P15" s="629">
        <f>France!P16/France!P$10</f>
        <v>2.6313435113700353E-4</v>
      </c>
      <c r="Q15" s="629">
        <f>France!Q16/France!Q$10</f>
        <v>0</v>
      </c>
      <c r="R15" s="665">
        <f>France!R16/France!R$10</f>
        <v>1.9753064790928483E-3</v>
      </c>
      <c r="S15" s="629">
        <f>France!S16/France!S$10</f>
        <v>0</v>
      </c>
      <c r="T15" s="629">
        <f>France!T16/France!T$10</f>
        <v>6.8826282463063228E-5</v>
      </c>
      <c r="U15" s="629">
        <f>France!U16/France!U$10</f>
        <v>1.735056823110957E-5</v>
      </c>
      <c r="V15" s="629">
        <f>France!V16/France!V$10</f>
        <v>0</v>
      </c>
      <c r="W15" s="630">
        <f>France!W16/France!W$10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France!D17/France!D$10</f>
        <v>0</v>
      </c>
      <c r="E16" s="629">
        <f>France!E17/France!E$10</f>
        <v>0</v>
      </c>
      <c r="F16" s="629">
        <f>France!F17/France!F$10</f>
        <v>0</v>
      </c>
      <c r="G16" s="629">
        <f>France!G17/France!G$10</f>
        <v>0</v>
      </c>
      <c r="H16" s="629">
        <f>France!H17/France!H$10</f>
        <v>0</v>
      </c>
      <c r="I16" s="629">
        <f>France!I17/France!I$10</f>
        <v>0</v>
      </c>
      <c r="J16" s="631">
        <f>France!J17/France!J$10</f>
        <v>1</v>
      </c>
      <c r="K16" s="629">
        <f>France!K17/France!K$10</f>
        <v>0</v>
      </c>
      <c r="L16" s="629">
        <f>France!L17/France!L$10</f>
        <v>0</v>
      </c>
      <c r="M16" s="629">
        <f>France!M17/France!M$10</f>
        <v>0</v>
      </c>
      <c r="N16" s="629">
        <f>France!N17/France!N$10</f>
        <v>0</v>
      </c>
      <c r="O16" s="629">
        <f>France!O17/France!O$10</f>
        <v>0</v>
      </c>
      <c r="P16" s="629">
        <f>France!P17/France!P$10</f>
        <v>0</v>
      </c>
      <c r="Q16" s="629">
        <f>France!Q17/France!Q$10</f>
        <v>0</v>
      </c>
      <c r="R16" s="665">
        <f>France!R17/France!R$10</f>
        <v>0</v>
      </c>
      <c r="S16" s="629">
        <f>France!S17/France!S$10</f>
        <v>0</v>
      </c>
      <c r="T16" s="629">
        <f>France!T17/France!T$10</f>
        <v>0</v>
      </c>
      <c r="U16" s="629">
        <f>France!U17/France!U$10</f>
        <v>0</v>
      </c>
      <c r="V16" s="629">
        <f>France!V17/France!V$10</f>
        <v>0</v>
      </c>
      <c r="W16" s="630">
        <f>France!W17/France!W$10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France!D18/France!D$10</f>
        <v>0</v>
      </c>
      <c r="E17" s="629">
        <f>France!E18/France!E$10</f>
        <v>0</v>
      </c>
      <c r="F17" s="629">
        <f>France!F18/France!F$10</f>
        <v>0</v>
      </c>
      <c r="G17" s="629">
        <f>France!G18/France!G$10</f>
        <v>0</v>
      </c>
      <c r="H17" s="629">
        <f>France!H18/France!H$10</f>
        <v>0</v>
      </c>
      <c r="I17" s="629">
        <f>France!I18/France!I$10</f>
        <v>0</v>
      </c>
      <c r="J17" s="629">
        <f>France!J18/France!J$10</f>
        <v>0</v>
      </c>
      <c r="K17" s="631">
        <f>France!K18/France!K$10</f>
        <v>1</v>
      </c>
      <c r="L17" s="629">
        <f>France!L18/France!L$10</f>
        <v>0</v>
      </c>
      <c r="M17" s="629">
        <f>France!M18/France!M$10</f>
        <v>0</v>
      </c>
      <c r="N17" s="629">
        <f>France!N18/France!N$10</f>
        <v>0</v>
      </c>
      <c r="O17" s="629">
        <f>France!O18/France!O$10</f>
        <v>0</v>
      </c>
      <c r="P17" s="629">
        <f>France!P18/France!P$10</f>
        <v>2.6313435113700353E-6</v>
      </c>
      <c r="Q17" s="629">
        <f>France!Q18/France!Q$10</f>
        <v>0</v>
      </c>
      <c r="R17" s="665">
        <f>France!R18/France!R$10</f>
        <v>2.9344907782532332E-3</v>
      </c>
      <c r="S17" s="629">
        <f>France!S18/France!S$10</f>
        <v>1.3536523678229709E-4</v>
      </c>
      <c r="T17" s="629">
        <f>France!T18/France!T$10</f>
        <v>0</v>
      </c>
      <c r="U17" s="629">
        <f>France!U18/France!U$10</f>
        <v>0</v>
      </c>
      <c r="V17" s="629">
        <f>France!V18/France!V$10</f>
        <v>0</v>
      </c>
      <c r="W17" s="630">
        <f>France!W18/France!W$10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France!D19/France!D$10</f>
        <v>0</v>
      </c>
      <c r="E18" s="629">
        <f>France!E19/France!E$10</f>
        <v>0</v>
      </c>
      <c r="F18" s="629">
        <f>France!F19/France!F$10</f>
        <v>0</v>
      </c>
      <c r="G18" s="629">
        <f>France!G19/France!G$10</f>
        <v>0</v>
      </c>
      <c r="H18" s="629">
        <f>France!H19/France!H$10</f>
        <v>0</v>
      </c>
      <c r="I18" s="629">
        <f>France!I19/France!I$10</f>
        <v>0</v>
      </c>
      <c r="J18" s="629">
        <f>France!J19/France!J$10</f>
        <v>0</v>
      </c>
      <c r="K18" s="629">
        <f>France!K19/France!K$10</f>
        <v>0</v>
      </c>
      <c r="L18" s="631">
        <f>France!L19/France!L$10</f>
        <v>1</v>
      </c>
      <c r="M18" s="629">
        <f>France!M19/France!M$10</f>
        <v>0</v>
      </c>
      <c r="N18" s="629">
        <f>France!N19/France!N$10</f>
        <v>0</v>
      </c>
      <c r="O18" s="629">
        <f>France!O19/France!O$10</f>
        <v>0</v>
      </c>
      <c r="P18" s="629">
        <f>France!P19/France!P$10</f>
        <v>0</v>
      </c>
      <c r="Q18" s="629">
        <f>France!Q19/France!Q$10</f>
        <v>0</v>
      </c>
      <c r="R18" s="665">
        <f>France!R19/France!R$10</f>
        <v>1.2701527249155787E-4</v>
      </c>
      <c r="S18" s="629">
        <f>France!S19/France!S$10</f>
        <v>6.6685190330647405E-3</v>
      </c>
      <c r="T18" s="629">
        <f>France!T19/France!T$10</f>
        <v>6.9591018934875043E-4</v>
      </c>
      <c r="U18" s="629">
        <f>France!U19/France!U$10</f>
        <v>2.0820681877331483E-4</v>
      </c>
      <c r="V18" s="629">
        <f>France!V19/France!V$10</f>
        <v>0</v>
      </c>
      <c r="W18" s="630">
        <f>France!W19/France!W$10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France!D20/France!D$10</f>
        <v>0</v>
      </c>
      <c r="E19" s="629">
        <f>France!E20/France!E$10</f>
        <v>0</v>
      </c>
      <c r="F19" s="629">
        <f>France!F20/France!F$10</f>
        <v>0</v>
      </c>
      <c r="G19" s="629">
        <f>France!G20/France!G$10</f>
        <v>0</v>
      </c>
      <c r="H19" s="629">
        <f>France!H20/France!H$10</f>
        <v>0</v>
      </c>
      <c r="I19" s="629">
        <f>France!I20/France!I$10</f>
        <v>0</v>
      </c>
      <c r="J19" s="629">
        <f>France!J20/France!J$10</f>
        <v>0</v>
      </c>
      <c r="K19" s="629">
        <f>France!K20/France!K$10</f>
        <v>0</v>
      </c>
      <c r="L19" s="629">
        <f>France!L20/France!L$10</f>
        <v>0</v>
      </c>
      <c r="M19" s="631">
        <f>France!M20/France!M$10</f>
        <v>1</v>
      </c>
      <c r="N19" s="629">
        <f>France!N20/France!N$10</f>
        <v>0</v>
      </c>
      <c r="O19" s="629">
        <f>France!O20/France!O$10</f>
        <v>0</v>
      </c>
      <c r="P19" s="629">
        <f>France!P20/France!P$10</f>
        <v>4.2627764884194575E-4</v>
      </c>
      <c r="Q19" s="629">
        <f>France!Q20/France!Q$10</f>
        <v>0</v>
      </c>
      <c r="R19" s="665">
        <f>France!R20/France!R$10</f>
        <v>6.0967330795947778E-3</v>
      </c>
      <c r="S19" s="629">
        <f>France!S20/France!S$10</f>
        <v>1.2254116171871105E-3</v>
      </c>
      <c r="T19" s="629">
        <f>France!T20/France!T$10</f>
        <v>9.100364014560582E-4</v>
      </c>
      <c r="U19" s="629">
        <f>France!U20/France!U$10</f>
        <v>6.9402272924438274E-4</v>
      </c>
      <c r="V19" s="629">
        <f>France!V20/France!V$10</f>
        <v>0</v>
      </c>
      <c r="W19" s="630">
        <f>France!W20/France!W$10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France!D21/France!D$10</f>
        <v>0</v>
      </c>
      <c r="E20" s="629">
        <f>France!E21/France!E$10</f>
        <v>0</v>
      </c>
      <c r="F20" s="629">
        <f>France!F21/France!F$10</f>
        <v>0</v>
      </c>
      <c r="G20" s="629">
        <f>France!G21/France!G$10</f>
        <v>0</v>
      </c>
      <c r="H20" s="629">
        <f>France!H21/France!H$10</f>
        <v>0</v>
      </c>
      <c r="I20" s="629">
        <f>France!I21/France!I$10</f>
        <v>0</v>
      </c>
      <c r="J20" s="629">
        <f>France!J21/France!J$10</f>
        <v>0</v>
      </c>
      <c r="K20" s="629">
        <f>France!K21/France!K$10</f>
        <v>0</v>
      </c>
      <c r="L20" s="629">
        <f>France!L21/France!L$10</f>
        <v>0</v>
      </c>
      <c r="M20" s="629">
        <f>France!M21/France!M$10</f>
        <v>0</v>
      </c>
      <c r="N20" s="631">
        <f>France!N21/France!N$10</f>
        <v>1</v>
      </c>
      <c r="O20" s="629">
        <f>France!O21/France!O$10</f>
        <v>0</v>
      </c>
      <c r="P20" s="629">
        <f>France!P21/France!P$10</f>
        <v>0</v>
      </c>
      <c r="Q20" s="629">
        <f>France!Q21/France!Q$10</f>
        <v>0</v>
      </c>
      <c r="R20" s="665">
        <f>France!R21/France!R$10</f>
        <v>0</v>
      </c>
      <c r="S20" s="629">
        <f>France!S21/France!S$10</f>
        <v>0</v>
      </c>
      <c r="T20" s="629">
        <f>France!T21/France!T$10</f>
        <v>0</v>
      </c>
      <c r="U20" s="629">
        <f>France!U21/France!U$10</f>
        <v>0</v>
      </c>
      <c r="V20" s="629">
        <f>France!V21/France!V$10</f>
        <v>0</v>
      </c>
      <c r="W20" s="630">
        <f>France!W21/France!W$10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France!D22/France!D$10</f>
        <v>0</v>
      </c>
      <c r="E21" s="629">
        <f>France!E22/France!E$10</f>
        <v>0</v>
      </c>
      <c r="F21" s="629">
        <f>France!F22/France!F$10</f>
        <v>0</v>
      </c>
      <c r="G21" s="629">
        <f>France!G22/France!G$10</f>
        <v>0</v>
      </c>
      <c r="H21" s="629">
        <f>France!H22/France!H$10</f>
        <v>0</v>
      </c>
      <c r="I21" s="629">
        <f>France!I22/France!I$10</f>
        <v>0</v>
      </c>
      <c r="J21" s="629">
        <f>France!J22/France!J$10</f>
        <v>0</v>
      </c>
      <c r="K21" s="629">
        <f>France!K22/France!K$10</f>
        <v>0</v>
      </c>
      <c r="L21" s="629">
        <f>France!L22/France!L$10</f>
        <v>0</v>
      </c>
      <c r="M21" s="629">
        <f>France!M22/France!M$10</f>
        <v>0</v>
      </c>
      <c r="N21" s="629">
        <f>France!N22/France!N$10</f>
        <v>0</v>
      </c>
      <c r="O21" s="631">
        <f>France!O22/France!O$10</f>
        <v>1</v>
      </c>
      <c r="P21" s="629">
        <f>France!P22/France!P$10</f>
        <v>2.1050748090960283E-5</v>
      </c>
      <c r="Q21" s="629">
        <f>France!Q22/France!Q$10</f>
        <v>0</v>
      </c>
      <c r="R21" s="665">
        <f>France!R22/France!R$10</f>
        <v>1.8763221632890823E-2</v>
      </c>
      <c r="S21" s="629">
        <f>France!S22/France!S$10</f>
        <v>4.1108285064939687E-3</v>
      </c>
      <c r="T21" s="629">
        <f>France!T22/France!T$10</f>
        <v>1.1432810253586615E-3</v>
      </c>
      <c r="U21" s="629">
        <f>France!U22/France!U$10</f>
        <v>3.9732801249240911E-3</v>
      </c>
      <c r="V21" s="629">
        <f>France!V22/France!V$10</f>
        <v>1.9084778828618685E-4</v>
      </c>
      <c r="W21" s="630">
        <f>France!W22/France!W$10</f>
        <v>0</v>
      </c>
      <c r="X21" s="584"/>
      <c r="Y21" s="22">
        <f>SUM(D21:X21)</f>
        <v>1.0282025098260446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France!D23/France!D$10</f>
        <v>0</v>
      </c>
      <c r="E22" s="629">
        <f>France!E23/France!E$10</f>
        <v>0</v>
      </c>
      <c r="F22" s="629">
        <f>France!F23/France!F$10</f>
        <v>0</v>
      </c>
      <c r="G22" s="629">
        <f>France!G23/France!G$10</f>
        <v>0</v>
      </c>
      <c r="H22" s="629">
        <f>France!H23/France!H$10</f>
        <v>0</v>
      </c>
      <c r="I22" s="629">
        <f>France!I23/France!I$10</f>
        <v>0</v>
      </c>
      <c r="J22" s="629">
        <f>France!J23/France!J$10</f>
        <v>0</v>
      </c>
      <c r="K22" s="629">
        <f>France!K23/France!K$10</f>
        <v>0</v>
      </c>
      <c r="L22" s="629">
        <f>France!L23/France!L$10</f>
        <v>0</v>
      </c>
      <c r="M22" s="629">
        <f>France!M23/France!M$10</f>
        <v>0</v>
      </c>
      <c r="N22" s="629">
        <f>France!N23/France!N$10</f>
        <v>0</v>
      </c>
      <c r="O22" s="629">
        <f>France!O23/France!O$10</f>
        <v>0</v>
      </c>
      <c r="P22" s="628">
        <f>France!P23/France!P$10</f>
        <v>0.99618718325202482</v>
      </c>
      <c r="Q22" s="629">
        <f>France!Q23/France!Q$10</f>
        <v>0</v>
      </c>
      <c r="R22" s="665">
        <f>France!R23/France!R$10</f>
        <v>2.1605735834512238E-2</v>
      </c>
      <c r="S22" s="629">
        <f>France!S23/France!S$10</f>
        <v>6.9819964235079543E-4</v>
      </c>
      <c r="T22" s="629">
        <f>France!T23/France!T$10</f>
        <v>5.0319659845217335E-3</v>
      </c>
      <c r="U22" s="629">
        <f>France!U23/France!U$10</f>
        <v>3.1057517133686128E-3</v>
      </c>
      <c r="V22" s="629">
        <f>France!V23/France!V$10</f>
        <v>1.7854870859663259E-2</v>
      </c>
      <c r="W22" s="630">
        <f>France!W23/France!W$10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France!D24/France!D$10</f>
        <v>0</v>
      </c>
      <c r="E23" s="629">
        <f>France!E24/France!E$10</f>
        <v>0</v>
      </c>
      <c r="F23" s="629">
        <f>France!F24/France!F$10</f>
        <v>0</v>
      </c>
      <c r="G23" s="629">
        <f>France!G24/France!G$10</f>
        <v>0</v>
      </c>
      <c r="H23" s="629">
        <f>France!H24/France!H$10</f>
        <v>0</v>
      </c>
      <c r="I23" s="629">
        <f>France!I24/France!I$10</f>
        <v>0</v>
      </c>
      <c r="J23" s="629">
        <f>France!J24/France!J$10</f>
        <v>0</v>
      </c>
      <c r="K23" s="629">
        <f>France!K24/France!K$10</f>
        <v>0</v>
      </c>
      <c r="L23" s="629">
        <f>France!L24/France!L$10</f>
        <v>0</v>
      </c>
      <c r="M23" s="629">
        <f>France!M24/France!M$10</f>
        <v>0</v>
      </c>
      <c r="N23" s="629">
        <f>France!N24/France!N$10</f>
        <v>0</v>
      </c>
      <c r="O23" s="629">
        <f>France!O24/France!O$10</f>
        <v>0</v>
      </c>
      <c r="P23" s="629">
        <f>France!P24/France!P$10</f>
        <v>2.5813479846540045E-3</v>
      </c>
      <c r="Q23" s="631">
        <f>France!Q24/France!Q$10</f>
        <v>1</v>
      </c>
      <c r="R23" s="665">
        <f>France!R24/France!R$10</f>
        <v>7.9406444492136005E-3</v>
      </c>
      <c r="S23" s="629">
        <f>France!S24/France!S$10</f>
        <v>5.4573563881705036E-3</v>
      </c>
      <c r="T23" s="629">
        <f>France!T24/France!T$10</f>
        <v>4.4316478541494599E-3</v>
      </c>
      <c r="U23" s="629">
        <f>France!U24/France!U$10</f>
        <v>6.02064717619502E-3</v>
      </c>
      <c r="V23" s="629">
        <f>France!V24/France!V$10</f>
        <v>3.816955765723737E-4</v>
      </c>
      <c r="W23" s="630">
        <f>France!W24/France!W$10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France!D25/France!D$10</f>
        <v>0</v>
      </c>
      <c r="E24" s="629">
        <f>France!E25/France!E$10</f>
        <v>0</v>
      </c>
      <c r="F24" s="629">
        <f>France!F25/France!F$10</f>
        <v>0</v>
      </c>
      <c r="G24" s="629">
        <f>France!G25/France!G$10</f>
        <v>0</v>
      </c>
      <c r="H24" s="629">
        <f>France!H25/France!H$10</f>
        <v>0</v>
      </c>
      <c r="I24" s="629">
        <f>France!I25/France!I$10</f>
        <v>0</v>
      </c>
      <c r="J24" s="629">
        <f>France!J25/France!J$10</f>
        <v>0</v>
      </c>
      <c r="K24" s="629">
        <f>France!K25/France!K$10</f>
        <v>0</v>
      </c>
      <c r="L24" s="629">
        <f>France!L25/France!L$10</f>
        <v>0</v>
      </c>
      <c r="M24" s="629">
        <f>France!M25/France!M$10</f>
        <v>0</v>
      </c>
      <c r="N24" s="629">
        <f>France!N25/France!N$10</f>
        <v>0</v>
      </c>
      <c r="O24" s="629">
        <f>France!O25/France!O$10</f>
        <v>0</v>
      </c>
      <c r="P24" s="629">
        <f>France!P25/France!P$10</f>
        <v>0</v>
      </c>
      <c r="Q24" s="629">
        <f>France!Q25/France!Q$10</f>
        <v>0</v>
      </c>
      <c r="R24" s="665">
        <f>France!R25/France!R$10</f>
        <v>0.87723754921841812</v>
      </c>
      <c r="S24" s="629">
        <f>France!S25/France!S$10</f>
        <v>0</v>
      </c>
      <c r="T24" s="629">
        <f>France!T25/France!T$10</f>
        <v>0</v>
      </c>
      <c r="U24" s="629">
        <f>France!U25/France!U$10</f>
        <v>0</v>
      </c>
      <c r="V24" s="629">
        <f>France!V25/France!V$10</f>
        <v>0</v>
      </c>
      <c r="W24" s="630">
        <f>France!W25/France!W$10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France!D26/France!D$10</f>
        <v>0</v>
      </c>
      <c r="E25" s="629">
        <f>France!E26/France!E$10</f>
        <v>0</v>
      </c>
      <c r="F25" s="629">
        <f>France!F26/France!F$10</f>
        <v>0</v>
      </c>
      <c r="G25" s="629">
        <f>France!G26/France!G$10</f>
        <v>0</v>
      </c>
      <c r="H25" s="629">
        <f>France!H26/France!H$10</f>
        <v>0</v>
      </c>
      <c r="I25" s="629">
        <f>France!I26/France!I$10</f>
        <v>0</v>
      </c>
      <c r="J25" s="629">
        <f>France!J26/France!J$10</f>
        <v>0</v>
      </c>
      <c r="K25" s="629">
        <f>France!K26/France!K$10</f>
        <v>0</v>
      </c>
      <c r="L25" s="629">
        <f>France!L26/France!L$10</f>
        <v>0</v>
      </c>
      <c r="M25" s="629">
        <f>France!M26/France!M$10</f>
        <v>0</v>
      </c>
      <c r="N25" s="629">
        <f>France!N26/France!N$10</f>
        <v>0</v>
      </c>
      <c r="O25" s="629">
        <f>France!O26/France!O$10</f>
        <v>0</v>
      </c>
      <c r="P25" s="629">
        <f>France!P26/France!P$10</f>
        <v>1.3156717556850177E-5</v>
      </c>
      <c r="Q25" s="629">
        <f>France!Q26/France!Q$10</f>
        <v>0</v>
      </c>
      <c r="R25" s="665">
        <f>France!R26/France!R$10</f>
        <v>2.8468940386038831E-3</v>
      </c>
      <c r="S25" s="628">
        <f>France!S26/France!S$10</f>
        <v>0.97659606300895552</v>
      </c>
      <c r="T25" s="629">
        <f>France!T26/France!T$10</f>
        <v>4.9440212902633757E-3</v>
      </c>
      <c r="U25" s="629">
        <f>France!U26/France!U$10</f>
        <v>1.2145397761776698E-4</v>
      </c>
      <c r="V25" s="629">
        <f>France!V26/France!V$10</f>
        <v>1.1175198269646719E-2</v>
      </c>
      <c r="W25" s="630">
        <f>France!W26/France!W$10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France!D27/France!D$10</f>
        <v>0</v>
      </c>
      <c r="E26" s="629">
        <f>France!E27/France!E$10</f>
        <v>0</v>
      </c>
      <c r="F26" s="629">
        <f>France!F27/France!F$10</f>
        <v>0</v>
      </c>
      <c r="G26" s="629">
        <f>France!G27/France!G$10</f>
        <v>0</v>
      </c>
      <c r="H26" s="629">
        <f>France!H27/France!H$10</f>
        <v>0</v>
      </c>
      <c r="I26" s="629">
        <f>France!I27/France!I$10</f>
        <v>0</v>
      </c>
      <c r="J26" s="629">
        <f>France!J27/France!J$10</f>
        <v>0</v>
      </c>
      <c r="K26" s="629">
        <f>France!K27/France!K$10</f>
        <v>0</v>
      </c>
      <c r="L26" s="629">
        <f>France!L27/France!L$10</f>
        <v>0</v>
      </c>
      <c r="M26" s="629">
        <f>France!M27/France!M$10</f>
        <v>0</v>
      </c>
      <c r="N26" s="629">
        <f>France!N27/France!N$10</f>
        <v>0</v>
      </c>
      <c r="O26" s="629">
        <f>France!O27/France!O$10</f>
        <v>0</v>
      </c>
      <c r="P26" s="629">
        <f>France!P27/France!P$10</f>
        <v>0</v>
      </c>
      <c r="Q26" s="629">
        <f>France!Q27/France!Q$10</f>
        <v>0</v>
      </c>
      <c r="R26" s="665">
        <f>France!R27/France!R$10</f>
        <v>5.8339428606467266E-3</v>
      </c>
      <c r="S26" s="629">
        <f>France!S27/France!S$10</f>
        <v>3.7617286853185712E-3</v>
      </c>
      <c r="T26" s="628">
        <f>France!T27/France!T$10</f>
        <v>0.98036921476859074</v>
      </c>
      <c r="U26" s="629">
        <f>France!U27/France!U$10</f>
        <v>0</v>
      </c>
      <c r="V26" s="629">
        <f>France!V27/France!V$10</f>
        <v>0</v>
      </c>
      <c r="W26" s="630">
        <f>France!W27/France!W$10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France!D28/France!D$10</f>
        <v>0</v>
      </c>
      <c r="E27" s="629">
        <f>France!E28/France!E$10</f>
        <v>0</v>
      </c>
      <c r="F27" s="629">
        <f>France!F28/France!F$10</f>
        <v>0</v>
      </c>
      <c r="G27" s="629">
        <f>France!G28/France!G$10</f>
        <v>0</v>
      </c>
      <c r="H27" s="629">
        <f>France!H28/France!H$10</f>
        <v>0</v>
      </c>
      <c r="I27" s="629">
        <f>France!I28/France!I$10</f>
        <v>0</v>
      </c>
      <c r="J27" s="629">
        <f>France!J28/France!J$10</f>
        <v>0</v>
      </c>
      <c r="K27" s="629">
        <f>France!K28/France!K$10</f>
        <v>0</v>
      </c>
      <c r="L27" s="629">
        <f>France!L28/France!L$10</f>
        <v>0</v>
      </c>
      <c r="M27" s="629">
        <f>France!M28/France!M$10</f>
        <v>0</v>
      </c>
      <c r="N27" s="629">
        <f>France!N28/France!N$10</f>
        <v>0</v>
      </c>
      <c r="O27" s="629">
        <f>France!O28/France!O$10</f>
        <v>0</v>
      </c>
      <c r="P27" s="629">
        <f>France!P28/France!P$10</f>
        <v>0</v>
      </c>
      <c r="Q27" s="629">
        <f>France!Q28/France!Q$10</f>
        <v>0</v>
      </c>
      <c r="R27" s="665">
        <f>France!R28/France!R$10</f>
        <v>5.2558043789610149E-5</v>
      </c>
      <c r="S27" s="629">
        <f>France!S28/France!S$10</f>
        <v>1.211162644894237E-4</v>
      </c>
      <c r="T27" s="629">
        <f>France!T28/France!T$10</f>
        <v>0</v>
      </c>
      <c r="U27" s="628">
        <f>France!U28/France!U$10</f>
        <v>0.97765246811833084</v>
      </c>
      <c r="V27" s="629">
        <f>France!V28/France!V$10</f>
        <v>0</v>
      </c>
      <c r="W27" s="630">
        <f>France!W28/France!W$10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France!D29/France!D$10</f>
        <v>0</v>
      </c>
      <c r="E28" s="629">
        <f>France!E29/France!E$10</f>
        <v>0</v>
      </c>
      <c r="F28" s="629">
        <f>France!F29/France!F$10</f>
        <v>0</v>
      </c>
      <c r="G28" s="629">
        <f>France!G29/France!G$10</f>
        <v>0</v>
      </c>
      <c r="H28" s="629">
        <f>France!H29/France!H$10</f>
        <v>0</v>
      </c>
      <c r="I28" s="629">
        <f>France!I29/France!I$10</f>
        <v>0</v>
      </c>
      <c r="J28" s="629">
        <f>France!J29/France!J$10</f>
        <v>0</v>
      </c>
      <c r="K28" s="629">
        <f>France!K29/France!K$10</f>
        <v>0</v>
      </c>
      <c r="L28" s="629">
        <f>France!L29/France!L$10</f>
        <v>0</v>
      </c>
      <c r="M28" s="629">
        <f>France!M29/France!M$10</f>
        <v>0</v>
      </c>
      <c r="N28" s="629">
        <f>France!N29/France!N$10</f>
        <v>0</v>
      </c>
      <c r="O28" s="629">
        <f>France!O29/France!O$10</f>
        <v>0</v>
      </c>
      <c r="P28" s="629">
        <f>France!P29/France!P$10</f>
        <v>0</v>
      </c>
      <c r="Q28" s="629">
        <f>France!Q29/France!Q$10</f>
        <v>0</v>
      </c>
      <c r="R28" s="665">
        <f>France!R29/France!R$10</f>
        <v>4.5550304617662129E-4</v>
      </c>
      <c r="S28" s="629">
        <f>France!S29/France!S$10</f>
        <v>7.124486146436688E-5</v>
      </c>
      <c r="T28" s="629">
        <f>France!T29/France!T$10</f>
        <v>3.5942614175155243E-4</v>
      </c>
      <c r="U28" s="629">
        <f>France!U29/France!U$10</f>
        <v>0</v>
      </c>
      <c r="V28" s="628">
        <f>France!V29/France!V$10</f>
        <v>0.97039738750583149</v>
      </c>
      <c r="W28" s="630">
        <f>France!W29/France!W$10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France!D30/France!D$10</f>
        <v>0</v>
      </c>
      <c r="E29" s="629">
        <f>France!E30/France!E$10</f>
        <v>0</v>
      </c>
      <c r="F29" s="629">
        <f>France!F30/France!F$10</f>
        <v>0</v>
      </c>
      <c r="G29" s="629">
        <f>France!G30/France!G$10</f>
        <v>0</v>
      </c>
      <c r="H29" s="629">
        <f>France!H30/France!H$10</f>
        <v>0</v>
      </c>
      <c r="I29" s="629">
        <f>France!I30/France!I$10</f>
        <v>0</v>
      </c>
      <c r="J29" s="629">
        <f>France!J30/France!J$10</f>
        <v>0</v>
      </c>
      <c r="K29" s="629">
        <f>France!K30/France!K$10</f>
        <v>0</v>
      </c>
      <c r="L29" s="629">
        <f>France!L30/France!L$10</f>
        <v>0</v>
      </c>
      <c r="M29" s="629">
        <f>France!M30/France!M$10</f>
        <v>0</v>
      </c>
      <c r="N29" s="629">
        <f>France!N30/France!N$10</f>
        <v>0</v>
      </c>
      <c r="O29" s="629">
        <f>France!O30/France!O$10</f>
        <v>0</v>
      </c>
      <c r="P29" s="629">
        <f>France!P30/France!P$10</f>
        <v>0</v>
      </c>
      <c r="Q29" s="629">
        <f>France!Q30/France!Q$10</f>
        <v>0</v>
      </c>
      <c r="R29" s="665">
        <f>France!R30/France!R$10</f>
        <v>0</v>
      </c>
      <c r="S29" s="629">
        <f>France!S30/France!S$10</f>
        <v>0</v>
      </c>
      <c r="T29" s="629">
        <f>France!T30/France!T$10</f>
        <v>0</v>
      </c>
      <c r="U29" s="629">
        <f>France!U30/France!U$10</f>
        <v>0</v>
      </c>
      <c r="V29" s="629">
        <f>France!V30/France!V$10</f>
        <v>0</v>
      </c>
      <c r="W29" s="632">
        <f>France!W30/France!W$10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1</v>
      </c>
      <c r="K30" s="634">
        <f t="shared" si="1"/>
        <v>1</v>
      </c>
      <c r="L30" s="634">
        <f t="shared" si="1"/>
        <v>1</v>
      </c>
      <c r="M30" s="634">
        <f t="shared" si="1"/>
        <v>1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66">
        <f t="shared" si="1"/>
        <v>0.99999999999999989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E038CD9D-BEF5-4E0B-8B83-95057097A066}"/>
  </hyperlinks>
  <pageMargins left="0.7" right="0.7" top="0.75" bottom="0.75" header="0.3" footer="0.3"/>
  <pageSetup paperSize="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136C-CAB2-4EF9-B4D6-4DEE73028A9F}">
  <dimension ref="B1:Y33"/>
  <sheetViews>
    <sheetView workbookViewId="0">
      <selection activeCell="D4" sqref="D4"/>
    </sheetView>
  </sheetViews>
  <sheetFormatPr baseColWidth="10" defaultColWidth="9.140625" defaultRowHeight="15"/>
  <cols>
    <col min="2" max="2" width="70" customWidth="1"/>
    <col min="3" max="24" width="10.7109375" customWidth="1"/>
  </cols>
  <sheetData>
    <row r="1" spans="2:24">
      <c r="B1" s="9" t="s">
        <v>0</v>
      </c>
    </row>
    <row r="2" spans="2:24">
      <c r="B2" s="10" t="s">
        <v>64</v>
      </c>
    </row>
    <row r="3" spans="2:24">
      <c r="B3" s="10" t="s">
        <v>2</v>
      </c>
    </row>
    <row r="4" spans="2:24">
      <c r="B4" s="10" t="s">
        <v>3</v>
      </c>
      <c r="D4" s="22">
        <f>D11+E12+F13+G14+H15+I16+J17+K18+L19+M20+N21+O22+P23+Q24+R25+S26++T27+U28+V29+W30</f>
        <v>3152120.9</v>
      </c>
    </row>
    <row r="5" spans="2:24">
      <c r="B5" s="10" t="s">
        <v>4</v>
      </c>
      <c r="D5">
        <f>D4/C10</f>
        <v>0.92682478537860602</v>
      </c>
    </row>
    <row r="6" spans="2:24">
      <c r="B6" s="10" t="s">
        <v>5</v>
      </c>
    </row>
    <row r="8" spans="2:24" ht="195.7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2:24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  <c r="X9" s="14" t="s">
        <v>29</v>
      </c>
    </row>
    <row r="10" spans="2:24">
      <c r="B10" s="15" t="s">
        <v>30</v>
      </c>
      <c r="C10" s="16">
        <v>3400989</v>
      </c>
      <c r="D10" s="16">
        <v>61201.599999999999</v>
      </c>
      <c r="E10" s="16">
        <v>8795.7000000000007</v>
      </c>
      <c r="F10" s="16">
        <v>989707.3</v>
      </c>
      <c r="G10" s="16">
        <v>93352.8</v>
      </c>
      <c r="H10" s="16">
        <v>44702.6</v>
      </c>
      <c r="I10" s="16">
        <v>193206.5</v>
      </c>
      <c r="J10" s="16">
        <v>373124</v>
      </c>
      <c r="K10" s="16">
        <v>202252.7</v>
      </c>
      <c r="L10" s="16">
        <v>122477.4</v>
      </c>
      <c r="M10" s="16">
        <v>126316.2</v>
      </c>
      <c r="N10" s="16">
        <v>137459.9</v>
      </c>
      <c r="O10" s="16">
        <v>246335</v>
      </c>
      <c r="P10" s="16">
        <v>181119.8</v>
      </c>
      <c r="Q10" s="16">
        <v>117993.5</v>
      </c>
      <c r="R10" s="16">
        <v>149364</v>
      </c>
      <c r="S10" s="16">
        <v>80456</v>
      </c>
      <c r="T10" s="16">
        <v>166323.4</v>
      </c>
      <c r="U10" s="16">
        <v>45738.7</v>
      </c>
      <c r="V10" s="16">
        <v>43035.8</v>
      </c>
      <c r="W10" s="16">
        <v>18026.2</v>
      </c>
      <c r="X10" s="16">
        <v>0</v>
      </c>
    </row>
    <row r="11" spans="2:24">
      <c r="B11" s="15" t="s">
        <v>31</v>
      </c>
      <c r="C11" s="16">
        <v>56975.7</v>
      </c>
      <c r="D11" s="16">
        <v>55638.2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1045.7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289</v>
      </c>
      <c r="S11" s="16">
        <v>0</v>
      </c>
      <c r="T11" s="16">
        <v>0</v>
      </c>
      <c r="U11" s="16">
        <v>2.7</v>
      </c>
      <c r="V11" s="16">
        <v>0</v>
      </c>
      <c r="W11" s="16">
        <v>0</v>
      </c>
      <c r="X11" s="16">
        <v>0</v>
      </c>
    </row>
    <row r="12" spans="2:24">
      <c r="B12" s="15" t="s">
        <v>32</v>
      </c>
      <c r="C12" s="16">
        <v>7545.5</v>
      </c>
      <c r="D12" s="16">
        <v>0</v>
      </c>
      <c r="E12" s="16">
        <v>6406.8</v>
      </c>
      <c r="F12" s="16">
        <v>926.6</v>
      </c>
      <c r="G12" s="16">
        <v>158.5</v>
      </c>
      <c r="H12" s="16">
        <v>0</v>
      </c>
      <c r="I12" s="16">
        <v>50.5</v>
      </c>
      <c r="J12" s="16">
        <v>0.2</v>
      </c>
      <c r="K12" s="16">
        <v>2.7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2:24">
      <c r="B13" s="15" t="s">
        <v>33</v>
      </c>
      <c r="C13" s="16">
        <v>963586.3</v>
      </c>
      <c r="D13" s="19">
        <v>1060.2</v>
      </c>
      <c r="E13" s="16">
        <v>698.7</v>
      </c>
      <c r="F13" s="16">
        <v>928150.6</v>
      </c>
      <c r="G13" s="16">
        <v>202.5</v>
      </c>
      <c r="H13" s="16">
        <v>65</v>
      </c>
      <c r="I13" s="16">
        <v>3514.5</v>
      </c>
      <c r="J13" s="16">
        <v>19116.400000000001</v>
      </c>
      <c r="K13" s="16">
        <v>1433.8</v>
      </c>
      <c r="L13" s="16">
        <v>49.5</v>
      </c>
      <c r="M13" s="16">
        <v>5127.3</v>
      </c>
      <c r="N13" s="16">
        <v>2</v>
      </c>
      <c r="O13" s="16">
        <v>1.5</v>
      </c>
      <c r="P13" s="16">
        <v>1392.4</v>
      </c>
      <c r="Q13" s="16">
        <v>688.7</v>
      </c>
      <c r="R13" s="16">
        <v>260</v>
      </c>
      <c r="S13" s="16">
        <v>115.5</v>
      </c>
      <c r="T13" s="16">
        <v>901.1</v>
      </c>
      <c r="U13" s="16">
        <v>186.2</v>
      </c>
      <c r="V13" s="16">
        <v>620.5</v>
      </c>
      <c r="W13" s="16">
        <v>0</v>
      </c>
      <c r="X13" s="16">
        <v>0</v>
      </c>
    </row>
    <row r="14" spans="2:24">
      <c r="B14" s="15" t="s">
        <v>34</v>
      </c>
      <c r="C14" s="16">
        <v>93818</v>
      </c>
      <c r="D14" s="16">
        <v>2188.1</v>
      </c>
      <c r="E14" s="16">
        <v>0</v>
      </c>
      <c r="F14" s="16">
        <v>249.2</v>
      </c>
      <c r="G14" s="16">
        <v>90404.2</v>
      </c>
      <c r="H14" s="16">
        <v>847.4</v>
      </c>
      <c r="I14" s="16">
        <v>35.200000000000003</v>
      </c>
      <c r="J14" s="16">
        <v>2.2999999999999998</v>
      </c>
      <c r="K14" s="16">
        <v>60.3</v>
      </c>
      <c r="L14" s="16">
        <v>0</v>
      </c>
      <c r="M14" s="16">
        <v>0</v>
      </c>
      <c r="N14" s="16">
        <v>0</v>
      </c>
      <c r="O14" s="16">
        <v>5.9</v>
      </c>
      <c r="P14" s="16">
        <v>13.3</v>
      </c>
      <c r="Q14" s="16">
        <v>11.3</v>
      </c>
      <c r="R14" s="16">
        <v>0</v>
      </c>
      <c r="S14" s="16">
        <v>0</v>
      </c>
      <c r="T14" s="16">
        <v>0</v>
      </c>
      <c r="U14" s="16">
        <v>0</v>
      </c>
      <c r="V14" s="16">
        <v>0.8</v>
      </c>
      <c r="W14" s="16">
        <v>0</v>
      </c>
      <c r="X14" s="16">
        <v>0</v>
      </c>
    </row>
    <row r="15" spans="2:24" ht="30">
      <c r="B15" s="15" t="s">
        <v>35</v>
      </c>
      <c r="C15" s="16">
        <v>54440.6</v>
      </c>
      <c r="D15" s="16">
        <v>0</v>
      </c>
      <c r="E15" s="16">
        <v>8</v>
      </c>
      <c r="F15" s="16">
        <v>3614.1</v>
      </c>
      <c r="G15" s="16">
        <v>86.7</v>
      </c>
      <c r="H15" s="16">
        <v>39593.699999999997</v>
      </c>
      <c r="I15" s="16">
        <v>504.7</v>
      </c>
      <c r="J15" s="16">
        <v>216.7</v>
      </c>
      <c r="K15" s="16">
        <v>60.4</v>
      </c>
      <c r="L15" s="16">
        <v>0</v>
      </c>
      <c r="M15" s="16">
        <v>0</v>
      </c>
      <c r="N15" s="16">
        <v>0</v>
      </c>
      <c r="O15" s="16">
        <v>0.1</v>
      </c>
      <c r="P15" s="16">
        <v>3.6</v>
      </c>
      <c r="Q15" s="16">
        <v>172.8</v>
      </c>
      <c r="R15" s="16">
        <v>10176</v>
      </c>
      <c r="S15" s="16">
        <v>0</v>
      </c>
      <c r="T15" s="16">
        <v>0</v>
      </c>
      <c r="U15" s="16">
        <v>0</v>
      </c>
      <c r="V15" s="16">
        <v>3.7</v>
      </c>
      <c r="W15" s="16">
        <v>0</v>
      </c>
      <c r="X15" s="16">
        <v>0</v>
      </c>
    </row>
    <row r="16" spans="2:24">
      <c r="B16" s="15" t="s">
        <v>36</v>
      </c>
      <c r="C16" s="16">
        <v>180662.5</v>
      </c>
      <c r="D16" s="16">
        <v>0</v>
      </c>
      <c r="E16" s="16">
        <v>86.5</v>
      </c>
      <c r="F16" s="16">
        <v>930.3</v>
      </c>
      <c r="G16" s="16">
        <v>1822.5</v>
      </c>
      <c r="H16" s="16">
        <v>687.5</v>
      </c>
      <c r="I16" s="16">
        <v>171187.8</v>
      </c>
      <c r="J16" s="16">
        <v>319.3</v>
      </c>
      <c r="K16" s="16">
        <v>1384.2</v>
      </c>
      <c r="L16" s="16">
        <v>1.9</v>
      </c>
      <c r="M16" s="16">
        <v>145.80000000000001</v>
      </c>
      <c r="N16" s="16">
        <v>0</v>
      </c>
      <c r="O16" s="16">
        <v>424.7</v>
      </c>
      <c r="P16" s="16">
        <v>3112.5</v>
      </c>
      <c r="Q16" s="16">
        <v>241.4</v>
      </c>
      <c r="R16" s="16">
        <v>250</v>
      </c>
      <c r="S16" s="16">
        <v>0</v>
      </c>
      <c r="T16" s="16">
        <v>0</v>
      </c>
      <c r="U16" s="16">
        <v>0</v>
      </c>
      <c r="V16" s="16">
        <v>68</v>
      </c>
      <c r="W16" s="16">
        <v>0</v>
      </c>
      <c r="X16" s="16">
        <v>0</v>
      </c>
    </row>
    <row r="17" spans="2:24">
      <c r="B17" s="15" t="s">
        <v>37</v>
      </c>
      <c r="C17" s="16">
        <v>353197</v>
      </c>
      <c r="D17" s="16">
        <v>351.1</v>
      </c>
      <c r="E17" s="16">
        <v>87.2</v>
      </c>
      <c r="F17" s="16">
        <v>24249.8</v>
      </c>
      <c r="G17" s="16">
        <v>0</v>
      </c>
      <c r="H17" s="16">
        <v>851.1</v>
      </c>
      <c r="I17" s="16">
        <v>2936.7</v>
      </c>
      <c r="J17" s="16">
        <v>318663.2</v>
      </c>
      <c r="K17" s="16">
        <v>365.2</v>
      </c>
      <c r="L17" s="16">
        <v>833.2</v>
      </c>
      <c r="M17" s="16">
        <v>1933.9</v>
      </c>
      <c r="N17" s="16">
        <v>0</v>
      </c>
      <c r="O17" s="16">
        <v>0.8</v>
      </c>
      <c r="P17" s="16">
        <v>607.29999999999995</v>
      </c>
      <c r="Q17" s="16">
        <v>1585.1</v>
      </c>
      <c r="R17" s="16">
        <v>48</v>
      </c>
      <c r="S17" s="16">
        <v>17.8</v>
      </c>
      <c r="T17" s="16">
        <v>24.4</v>
      </c>
      <c r="U17" s="16">
        <v>363.7</v>
      </c>
      <c r="V17" s="16">
        <v>278.10000000000002</v>
      </c>
      <c r="W17" s="16">
        <v>0</v>
      </c>
      <c r="X17" s="16">
        <v>0</v>
      </c>
    </row>
    <row r="18" spans="2:24">
      <c r="B18" s="15" t="s">
        <v>38</v>
      </c>
      <c r="C18" s="16">
        <v>201657.3</v>
      </c>
      <c r="D18" s="16">
        <v>0</v>
      </c>
      <c r="E18" s="16">
        <v>9.3000000000000007</v>
      </c>
      <c r="F18" s="16">
        <v>886.1</v>
      </c>
      <c r="G18" s="16">
        <v>11</v>
      </c>
      <c r="H18" s="16">
        <v>16.100000000000001</v>
      </c>
      <c r="I18" s="16">
        <v>640.29999999999995</v>
      </c>
      <c r="J18" s="16">
        <v>7589.7</v>
      </c>
      <c r="K18" s="16">
        <v>191122.4</v>
      </c>
      <c r="L18" s="16">
        <v>56.7</v>
      </c>
      <c r="M18" s="16">
        <v>76.099999999999994</v>
      </c>
      <c r="N18" s="16">
        <v>0</v>
      </c>
      <c r="O18" s="16">
        <v>0.2</v>
      </c>
      <c r="P18" s="16">
        <v>181.9</v>
      </c>
      <c r="Q18" s="16">
        <v>623.1</v>
      </c>
      <c r="R18" s="16">
        <v>378</v>
      </c>
      <c r="S18" s="16">
        <v>3.9</v>
      </c>
      <c r="T18" s="16">
        <v>57</v>
      </c>
      <c r="U18" s="16">
        <v>0</v>
      </c>
      <c r="V18" s="16">
        <v>5.5</v>
      </c>
      <c r="W18" s="16">
        <v>0</v>
      </c>
      <c r="X18" s="16">
        <v>0</v>
      </c>
    </row>
    <row r="19" spans="2:24">
      <c r="B19" s="15" t="s">
        <v>39</v>
      </c>
      <c r="C19" s="16">
        <v>135608.1</v>
      </c>
      <c r="D19" s="16">
        <v>1562.6</v>
      </c>
      <c r="E19" s="16">
        <v>0</v>
      </c>
      <c r="F19" s="16">
        <v>137.5</v>
      </c>
      <c r="G19" s="16">
        <v>0</v>
      </c>
      <c r="H19" s="16">
        <v>0</v>
      </c>
      <c r="I19" s="16">
        <v>10.4</v>
      </c>
      <c r="J19" s="16">
        <v>3332</v>
      </c>
      <c r="K19" s="16">
        <v>2957.1</v>
      </c>
      <c r="L19" s="16">
        <v>119989.7</v>
      </c>
      <c r="M19" s="16">
        <v>1.4</v>
      </c>
      <c r="N19" s="16">
        <v>0</v>
      </c>
      <c r="O19" s="16">
        <v>131.30000000000001</v>
      </c>
      <c r="P19" s="16">
        <v>484.1</v>
      </c>
      <c r="Q19" s="16">
        <v>158.5</v>
      </c>
      <c r="R19" s="16">
        <v>1088</v>
      </c>
      <c r="S19" s="16">
        <v>15.4</v>
      </c>
      <c r="T19" s="16">
        <v>273.10000000000002</v>
      </c>
      <c r="U19" s="16">
        <v>3191.4</v>
      </c>
      <c r="V19" s="16">
        <v>2275.6</v>
      </c>
      <c r="W19" s="16">
        <v>0</v>
      </c>
      <c r="X19" s="16">
        <v>0</v>
      </c>
    </row>
    <row r="20" spans="2:24">
      <c r="B20" s="15" t="s">
        <v>40</v>
      </c>
      <c r="C20" s="16">
        <v>125891.3</v>
      </c>
      <c r="D20" s="16">
        <v>7.6</v>
      </c>
      <c r="E20" s="16">
        <v>40</v>
      </c>
      <c r="F20" s="16">
        <v>2789.6</v>
      </c>
      <c r="G20" s="16">
        <v>253.9</v>
      </c>
      <c r="H20" s="16">
        <v>104.7</v>
      </c>
      <c r="I20" s="16">
        <v>125.9</v>
      </c>
      <c r="J20" s="16">
        <v>3002.8</v>
      </c>
      <c r="K20" s="16">
        <v>318.2</v>
      </c>
      <c r="L20" s="16">
        <v>25.4</v>
      </c>
      <c r="M20" s="16">
        <v>112992.5</v>
      </c>
      <c r="N20" s="16">
        <v>1751.3</v>
      </c>
      <c r="O20" s="16">
        <v>125.7</v>
      </c>
      <c r="P20" s="16">
        <v>2252.1</v>
      </c>
      <c r="Q20" s="16">
        <v>366.8</v>
      </c>
      <c r="R20" s="16">
        <v>638</v>
      </c>
      <c r="S20" s="16">
        <v>305.3</v>
      </c>
      <c r="T20" s="16">
        <v>376.3</v>
      </c>
      <c r="U20" s="16">
        <v>116.5</v>
      </c>
      <c r="V20" s="16">
        <v>298.89999999999998</v>
      </c>
      <c r="W20" s="16">
        <v>0</v>
      </c>
      <c r="X20" s="16">
        <v>0</v>
      </c>
    </row>
    <row r="21" spans="2:24">
      <c r="B21" s="15" t="s">
        <v>41</v>
      </c>
      <c r="C21" s="16">
        <v>133396.9</v>
      </c>
      <c r="D21" s="16">
        <v>0</v>
      </c>
      <c r="E21" s="16">
        <v>0</v>
      </c>
      <c r="F21" s="16">
        <v>0</v>
      </c>
      <c r="G21" s="16">
        <v>0.2</v>
      </c>
      <c r="H21" s="16">
        <v>0</v>
      </c>
      <c r="I21" s="16">
        <v>0</v>
      </c>
      <c r="J21" s="16">
        <v>456.3</v>
      </c>
      <c r="K21" s="16">
        <v>0</v>
      </c>
      <c r="L21" s="16">
        <v>0</v>
      </c>
      <c r="M21" s="16">
        <v>0.7</v>
      </c>
      <c r="N21" s="16">
        <v>132937.4</v>
      </c>
      <c r="O21" s="16">
        <v>0</v>
      </c>
      <c r="P21" s="16">
        <v>0.9</v>
      </c>
      <c r="Q21" s="16">
        <v>1.3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</row>
    <row r="22" spans="2:24">
      <c r="B22" s="15" t="s">
        <v>42</v>
      </c>
      <c r="C22" s="16">
        <v>254988</v>
      </c>
      <c r="D22" s="16">
        <v>0</v>
      </c>
      <c r="E22" s="16">
        <v>58.3</v>
      </c>
      <c r="F22" s="16">
        <v>1126.7</v>
      </c>
      <c r="G22" s="16">
        <v>46.7</v>
      </c>
      <c r="H22" s="16">
        <v>52</v>
      </c>
      <c r="I22" s="16">
        <v>1169.2</v>
      </c>
      <c r="J22" s="16">
        <v>1831.5</v>
      </c>
      <c r="K22" s="16">
        <v>454.7</v>
      </c>
      <c r="L22" s="16">
        <v>126.7</v>
      </c>
      <c r="M22" s="16">
        <v>139.30000000000001</v>
      </c>
      <c r="N22" s="16">
        <v>2159.5</v>
      </c>
      <c r="O22" s="16">
        <v>245486.3</v>
      </c>
      <c r="P22" s="16">
        <v>388.8</v>
      </c>
      <c r="Q22" s="16">
        <v>148.4</v>
      </c>
      <c r="R22" s="16">
        <v>1520</v>
      </c>
      <c r="S22" s="16">
        <v>87.9</v>
      </c>
      <c r="T22" s="16">
        <v>144.4</v>
      </c>
      <c r="U22" s="16">
        <v>25.4</v>
      </c>
      <c r="V22" s="16">
        <v>22.4</v>
      </c>
      <c r="W22" s="16">
        <v>0</v>
      </c>
      <c r="X22" s="16">
        <v>0</v>
      </c>
    </row>
    <row r="23" spans="2:24">
      <c r="B23" s="15" t="s">
        <v>43</v>
      </c>
      <c r="C23" s="16">
        <v>228101.3</v>
      </c>
      <c r="D23" s="16">
        <v>23.1</v>
      </c>
      <c r="E23" s="16">
        <v>1382.3</v>
      </c>
      <c r="F23" s="16">
        <v>18006.400000000001</v>
      </c>
      <c r="G23" s="16">
        <v>59.7</v>
      </c>
      <c r="H23" s="16">
        <v>63.6</v>
      </c>
      <c r="I23" s="16">
        <v>12930.7</v>
      </c>
      <c r="J23" s="16">
        <v>8252.2999999999993</v>
      </c>
      <c r="K23" s="16">
        <v>1746.6</v>
      </c>
      <c r="L23" s="16">
        <v>17.600000000000001</v>
      </c>
      <c r="M23" s="16">
        <v>4008.9</v>
      </c>
      <c r="N23" s="16">
        <v>335</v>
      </c>
      <c r="O23" s="16">
        <v>35.700000000000003</v>
      </c>
      <c r="P23" s="16">
        <v>170877.8</v>
      </c>
      <c r="Q23" s="16">
        <v>8138.9</v>
      </c>
      <c r="R23" s="16">
        <v>326</v>
      </c>
      <c r="S23" s="16">
        <v>25.3</v>
      </c>
      <c r="T23" s="16">
        <v>947.6</v>
      </c>
      <c r="U23" s="16">
        <v>58.4</v>
      </c>
      <c r="V23" s="16">
        <v>864.8</v>
      </c>
      <c r="W23" s="16">
        <v>0</v>
      </c>
      <c r="X23" s="16">
        <v>0</v>
      </c>
    </row>
    <row r="24" spans="2:24">
      <c r="B24" s="15" t="s">
        <v>44</v>
      </c>
      <c r="C24" s="16">
        <v>132624.6</v>
      </c>
      <c r="D24" s="16">
        <v>370.7</v>
      </c>
      <c r="E24" s="16">
        <v>18.600000000000001</v>
      </c>
      <c r="F24" s="16">
        <v>7820.8</v>
      </c>
      <c r="G24" s="16">
        <v>307</v>
      </c>
      <c r="H24" s="16">
        <v>2420.4</v>
      </c>
      <c r="I24" s="16">
        <v>75.2</v>
      </c>
      <c r="J24" s="16">
        <v>7973.5</v>
      </c>
      <c r="K24" s="16">
        <v>2305.6999999999998</v>
      </c>
      <c r="L24" s="16">
        <v>137.9</v>
      </c>
      <c r="M24" s="16">
        <v>801.1</v>
      </c>
      <c r="N24" s="16">
        <v>274.60000000000002</v>
      </c>
      <c r="O24" s="16">
        <v>122.2</v>
      </c>
      <c r="P24" s="16">
        <v>723.4</v>
      </c>
      <c r="Q24" s="16">
        <v>105074.5</v>
      </c>
      <c r="R24" s="16">
        <v>2476</v>
      </c>
      <c r="S24" s="16">
        <v>119.4</v>
      </c>
      <c r="T24" s="16">
        <v>8.6999999999999993</v>
      </c>
      <c r="U24" s="16">
        <v>1510.1</v>
      </c>
      <c r="V24" s="16">
        <v>84.5</v>
      </c>
      <c r="W24" s="16">
        <v>0</v>
      </c>
      <c r="X24" s="16">
        <v>0</v>
      </c>
    </row>
    <row r="25" spans="2:24" ht="30">
      <c r="B25" s="15" t="s">
        <v>45</v>
      </c>
      <c r="C25" s="16">
        <v>126494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163</v>
      </c>
      <c r="Q25" s="16">
        <v>0</v>
      </c>
      <c r="R25" s="16">
        <v>126058</v>
      </c>
      <c r="S25" s="16">
        <v>172</v>
      </c>
      <c r="T25" s="16">
        <v>78</v>
      </c>
      <c r="U25" s="16">
        <v>23</v>
      </c>
      <c r="V25" s="16">
        <v>0</v>
      </c>
      <c r="W25" s="16">
        <v>0</v>
      </c>
      <c r="X25" s="16">
        <v>0</v>
      </c>
    </row>
    <row r="26" spans="2:24">
      <c r="B26" s="15" t="s">
        <v>46</v>
      </c>
      <c r="C26" s="16">
        <v>81519.8</v>
      </c>
      <c r="D26" s="16">
        <v>0</v>
      </c>
      <c r="E26" s="16">
        <v>0</v>
      </c>
      <c r="F26" s="16">
        <v>0.9</v>
      </c>
      <c r="G26" s="16">
        <v>0</v>
      </c>
      <c r="H26" s="16">
        <v>0.8</v>
      </c>
      <c r="I26" s="16">
        <v>0.4</v>
      </c>
      <c r="J26" s="16">
        <v>3.7</v>
      </c>
      <c r="K26" s="16">
        <v>0</v>
      </c>
      <c r="L26" s="16">
        <v>0</v>
      </c>
      <c r="M26" s="16">
        <v>534</v>
      </c>
      <c r="N26" s="16">
        <v>0</v>
      </c>
      <c r="O26" s="16">
        <v>0</v>
      </c>
      <c r="P26" s="16">
        <v>432.8</v>
      </c>
      <c r="Q26" s="16">
        <v>541.20000000000005</v>
      </c>
      <c r="R26" s="16">
        <v>283</v>
      </c>
      <c r="S26" s="16">
        <v>79097.2</v>
      </c>
      <c r="T26" s="16">
        <v>157.4</v>
      </c>
      <c r="U26" s="16">
        <v>28.1</v>
      </c>
      <c r="V26" s="16">
        <v>440.4</v>
      </c>
      <c r="W26" s="16">
        <v>0</v>
      </c>
      <c r="X26" s="16">
        <v>0</v>
      </c>
    </row>
    <row r="27" spans="2:24">
      <c r="B27" s="15" t="s">
        <v>47</v>
      </c>
      <c r="C27" s="16">
        <v>166014.79999999999</v>
      </c>
      <c r="D27" s="16">
        <v>0</v>
      </c>
      <c r="E27" s="16">
        <v>0</v>
      </c>
      <c r="F27" s="16">
        <v>1.7</v>
      </c>
      <c r="G27" s="16">
        <v>0</v>
      </c>
      <c r="H27" s="16">
        <v>0.6</v>
      </c>
      <c r="I27" s="16">
        <v>25</v>
      </c>
      <c r="J27" s="16">
        <v>374.8</v>
      </c>
      <c r="K27" s="16">
        <v>40.200000000000003</v>
      </c>
      <c r="L27" s="16">
        <v>0.3</v>
      </c>
      <c r="M27" s="16">
        <v>0.2</v>
      </c>
      <c r="N27" s="16">
        <v>0</v>
      </c>
      <c r="O27" s="16">
        <v>0</v>
      </c>
      <c r="P27" s="16">
        <v>1.8</v>
      </c>
      <c r="Q27" s="16">
        <v>0.9</v>
      </c>
      <c r="R27" s="16">
        <v>1542</v>
      </c>
      <c r="S27" s="16">
        <v>409</v>
      </c>
      <c r="T27" s="16">
        <v>163304.9</v>
      </c>
      <c r="U27" s="16">
        <v>0.2</v>
      </c>
      <c r="V27" s="16">
        <v>313.2</v>
      </c>
      <c r="W27" s="16">
        <v>0</v>
      </c>
      <c r="X27" s="16">
        <v>0</v>
      </c>
    </row>
    <row r="28" spans="2:24">
      <c r="B28" s="15" t="s">
        <v>48</v>
      </c>
      <c r="C28" s="16">
        <v>45869.7</v>
      </c>
      <c r="D28" s="16">
        <v>0</v>
      </c>
      <c r="E28" s="16">
        <v>0</v>
      </c>
      <c r="F28" s="16">
        <v>1.3</v>
      </c>
      <c r="G28" s="16">
        <v>0</v>
      </c>
      <c r="H28" s="16">
        <v>0</v>
      </c>
      <c r="I28" s="16">
        <v>0</v>
      </c>
      <c r="J28" s="16">
        <v>133.4</v>
      </c>
      <c r="K28" s="16">
        <v>0.1</v>
      </c>
      <c r="L28" s="16">
        <v>606.79999999999995</v>
      </c>
      <c r="M28" s="16">
        <v>1.4</v>
      </c>
      <c r="N28" s="16">
        <v>0</v>
      </c>
      <c r="O28" s="16">
        <v>0.1</v>
      </c>
      <c r="P28" s="16">
        <v>44.9</v>
      </c>
      <c r="Q28" s="16">
        <v>6.6</v>
      </c>
      <c r="R28" s="16">
        <v>3822</v>
      </c>
      <c r="S28" s="16">
        <v>87.2</v>
      </c>
      <c r="T28" s="16">
        <v>50.6</v>
      </c>
      <c r="U28" s="16">
        <v>40232.5</v>
      </c>
      <c r="V28" s="16">
        <v>882.6</v>
      </c>
      <c r="W28" s="16">
        <v>0</v>
      </c>
      <c r="X28" s="16">
        <v>0</v>
      </c>
    </row>
    <row r="29" spans="2:24">
      <c r="B29" s="15" t="s">
        <v>49</v>
      </c>
      <c r="C29" s="16">
        <v>40571.699999999997</v>
      </c>
      <c r="D29" s="16">
        <v>0</v>
      </c>
      <c r="E29" s="16">
        <v>0</v>
      </c>
      <c r="F29" s="16">
        <v>815.3</v>
      </c>
      <c r="G29" s="16">
        <v>0</v>
      </c>
      <c r="H29" s="16">
        <v>0</v>
      </c>
      <c r="I29" s="16">
        <v>0</v>
      </c>
      <c r="J29" s="16">
        <v>809.9</v>
      </c>
      <c r="K29" s="16">
        <v>0.5</v>
      </c>
      <c r="L29" s="16">
        <v>631.6</v>
      </c>
      <c r="M29" s="16">
        <v>553.20000000000005</v>
      </c>
      <c r="N29" s="16">
        <v>0</v>
      </c>
      <c r="O29" s="16">
        <v>0</v>
      </c>
      <c r="P29" s="16">
        <v>439.1</v>
      </c>
      <c r="Q29" s="16">
        <v>234.4</v>
      </c>
      <c r="R29" s="16">
        <v>210</v>
      </c>
      <c r="S29" s="16">
        <v>0</v>
      </c>
      <c r="T29" s="16">
        <v>0.2</v>
      </c>
      <c r="U29" s="16">
        <v>0.6</v>
      </c>
      <c r="V29" s="16">
        <v>36877</v>
      </c>
      <c r="W29" s="16">
        <v>0</v>
      </c>
      <c r="X29" s="16">
        <v>0</v>
      </c>
    </row>
    <row r="30" spans="2:24" ht="30">
      <c r="B30" s="15" t="s">
        <v>50</v>
      </c>
      <c r="C30" s="16">
        <v>18026.2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18026.2</v>
      </c>
      <c r="X30" s="16">
        <v>0</v>
      </c>
    </row>
    <row r="31" spans="2:24"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>
      <c r="B33" s="17" t="s">
        <v>52</v>
      </c>
      <c r="Y33" s="18" t="s">
        <v>0</v>
      </c>
    </row>
  </sheetData>
  <hyperlinks>
    <hyperlink ref="B33" r:id="rId1" xr:uid="{A5889391-F55A-42EA-9F35-3341C9D04986}"/>
    <hyperlink ref="Y33" r:id="rId2" xr:uid="{2B70AF72-2AB1-478F-ABCC-C46EF5B72DBE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F286-C306-4988-9956-E9BD75562E1E}">
  <dimension ref="A1:Z31"/>
  <sheetViews>
    <sheetView workbookViewId="0">
      <selection activeCell="P4" sqref="P4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64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18.331736272178016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83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62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63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Italie!D11/Italie!D$10</f>
        <v>0.90909714778698592</v>
      </c>
      <c r="E10" s="625">
        <f>Italie!E11/Italie!E$10</f>
        <v>0</v>
      </c>
      <c r="F10" s="625">
        <f>Italie!F11/Italie!F$10</f>
        <v>0</v>
      </c>
      <c r="G10" s="625">
        <f>Italie!G11/Italie!G$10</f>
        <v>0</v>
      </c>
      <c r="H10" s="625">
        <f>Italie!H11/Italie!H$10</f>
        <v>0</v>
      </c>
      <c r="I10" s="625">
        <f>Italie!I11/Italie!I$10</f>
        <v>0</v>
      </c>
      <c r="J10" s="625">
        <f>Italie!J11/Italie!J$10</f>
        <v>2.8025535746829472E-3</v>
      </c>
      <c r="K10" s="625">
        <f>Italie!K11/Italie!K$10</f>
        <v>0</v>
      </c>
      <c r="L10" s="625">
        <f>Italie!L11/Italie!L$10</f>
        <v>0</v>
      </c>
      <c r="M10" s="625">
        <f>Italie!M11/Italie!M$10</f>
        <v>0</v>
      </c>
      <c r="N10" s="625">
        <f>Italie!N11/Italie!N$10</f>
        <v>0</v>
      </c>
      <c r="O10" s="625">
        <f>Italie!O11/Italie!O$10</f>
        <v>0</v>
      </c>
      <c r="P10" s="625">
        <f>Italie!P11/Italie!P$10</f>
        <v>0</v>
      </c>
      <c r="Q10" s="625">
        <f>Italie!Q11/Italie!Q$10</f>
        <v>0</v>
      </c>
      <c r="R10" s="664">
        <f>Italie!R11/Italie!R$10</f>
        <v>1.9348705176615516E-3</v>
      </c>
      <c r="S10" s="625">
        <f>Italie!S11/Italie!S$10</f>
        <v>0</v>
      </c>
      <c r="T10" s="625">
        <f>Italie!T11/Italie!T$10</f>
        <v>0</v>
      </c>
      <c r="U10" s="625">
        <f>Italie!U11/Italie!U$10</f>
        <v>5.9030973770570664E-5</v>
      </c>
      <c r="V10" s="625">
        <f>Italie!V11/Italie!V$10</f>
        <v>0</v>
      </c>
      <c r="W10" s="626">
        <f>Italie!W11/Italie!W$10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Italie!D12/Italie!D$10</f>
        <v>0</v>
      </c>
      <c r="E11" s="628">
        <f>Italie!E12/Italie!E$10</f>
        <v>0.72840137794604176</v>
      </c>
      <c r="F11" s="629">
        <f>Italie!F12/Italie!F$10</f>
        <v>9.3623640039838037E-4</v>
      </c>
      <c r="G11" s="629">
        <f>Italie!G12/Italie!G$10</f>
        <v>1.6978601605950759E-3</v>
      </c>
      <c r="H11" s="629">
        <f>Italie!H12/Italie!H$10</f>
        <v>0</v>
      </c>
      <c r="I11" s="629">
        <f>Italie!I12/Italie!I$10</f>
        <v>2.6137836977534402E-4</v>
      </c>
      <c r="J11" s="629">
        <f>Italie!J12/Italie!J$10</f>
        <v>5.3601483689068517E-7</v>
      </c>
      <c r="K11" s="629">
        <f>Italie!K12/Italie!K$10</f>
        <v>1.334963637073819E-5</v>
      </c>
      <c r="L11" s="629">
        <f>Italie!L12/Italie!L$10</f>
        <v>0</v>
      </c>
      <c r="M11" s="629">
        <f>Italie!M12/Italie!M$10</f>
        <v>0</v>
      </c>
      <c r="N11" s="629">
        <f>Italie!N12/Italie!N$10</f>
        <v>0</v>
      </c>
      <c r="O11" s="629">
        <f>Italie!O12/Italie!O$10</f>
        <v>0</v>
      </c>
      <c r="P11" s="629">
        <f>Italie!P12/Italie!P$10</f>
        <v>0</v>
      </c>
      <c r="Q11" s="629">
        <f>Italie!Q12/Italie!Q$10</f>
        <v>0</v>
      </c>
      <c r="R11" s="665">
        <f>Italie!R12/Italie!R$10</f>
        <v>0</v>
      </c>
      <c r="S11" s="629">
        <f>Italie!S12/Italie!S$10</f>
        <v>0</v>
      </c>
      <c r="T11" s="629">
        <f>Italie!T12/Italie!T$10</f>
        <v>0</v>
      </c>
      <c r="U11" s="629">
        <f>Italie!U12/Italie!U$10</f>
        <v>0</v>
      </c>
      <c r="V11" s="629">
        <f>Italie!V12/Italie!V$10</f>
        <v>0</v>
      </c>
      <c r="W11" s="630">
        <f>Italie!W12/Italie!W$10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Italie!D13/Italie!D$10</f>
        <v>1.7323076520875273E-2</v>
      </c>
      <c r="E12" s="629">
        <f>Italie!E13/Italie!E$10</f>
        <v>7.9436542856168357E-2</v>
      </c>
      <c r="F12" s="628">
        <f>Italie!F13/Italie!F$10</f>
        <v>0.9378031262374239</v>
      </c>
      <c r="G12" s="629">
        <f>Italie!G13/Italie!G$10</f>
        <v>2.1691904259968633E-3</v>
      </c>
      <c r="H12" s="629">
        <f>Italie!H13/Italie!H$10</f>
        <v>1.4540541266056114E-3</v>
      </c>
      <c r="I12" s="629">
        <f>Italie!I13/Italie!I$10</f>
        <v>1.8190381793573199E-2</v>
      </c>
      <c r="J12" s="629">
        <f>Italie!J13/Italie!J$10</f>
        <v>5.1233370139685472E-2</v>
      </c>
      <c r="K12" s="629">
        <f>Italie!K13/Italie!K$10</f>
        <v>7.0891513438386721E-3</v>
      </c>
      <c r="L12" s="629">
        <f>Italie!L13/Italie!L$10</f>
        <v>4.0415619534705995E-4</v>
      </c>
      <c r="M12" s="629">
        <f>Italie!M13/Italie!M$10</f>
        <v>4.0590993079272497E-2</v>
      </c>
      <c r="N12" s="629">
        <f>Italie!N13/Italie!N$10</f>
        <v>1.4549697766403148E-5</v>
      </c>
      <c r="O12" s="629">
        <f>Italie!O13/Italie!O$10</f>
        <v>6.0892686788316724E-6</v>
      </c>
      <c r="P12" s="629">
        <f>Italie!P13/Italie!P$10</f>
        <v>7.6877293371569542E-3</v>
      </c>
      <c r="Q12" s="629">
        <f>Italie!Q13/Italie!Q$10</f>
        <v>5.8367621945276654E-3</v>
      </c>
      <c r="R12" s="665">
        <f>Italie!R13/Italie!R$10</f>
        <v>1.7407139605259635E-3</v>
      </c>
      <c r="S12" s="629">
        <f>Italie!S13/Italie!S$10</f>
        <v>1.4355672665804912E-3</v>
      </c>
      <c r="T12" s="629">
        <f>Italie!T13/Italie!T$10</f>
        <v>5.4177584152320119E-3</v>
      </c>
      <c r="U12" s="629">
        <f>Italie!U13/Italie!U$10</f>
        <v>4.0709508578075024E-3</v>
      </c>
      <c r="V12" s="629">
        <f>Italie!V13/Italie!V$10</f>
        <v>1.4418228544607047E-2</v>
      </c>
      <c r="W12" s="630">
        <f>Italie!W13/Italie!W$10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Italie!D14/Italie!D$10</f>
        <v>3.5752333272332751E-2</v>
      </c>
      <c r="E13" s="629">
        <f>Italie!E14/Italie!E$10</f>
        <v>0</v>
      </c>
      <c r="F13" s="629">
        <f>Italie!F14/Italie!F$10</f>
        <v>2.5179161556148971E-4</v>
      </c>
      <c r="G13" s="628">
        <f>Italie!G14/Italie!G$10</f>
        <v>0.96841444498718832</v>
      </c>
      <c r="H13" s="629">
        <f>Italie!H14/Italie!H$10</f>
        <v>1.8956391798239925E-2</v>
      </c>
      <c r="I13" s="629">
        <f>Italie!I14/Italie!I$10</f>
        <v>1.821884874473685E-4</v>
      </c>
      <c r="J13" s="629">
        <f>Italie!J14/Italie!J$10</f>
        <v>6.1641706242428786E-6</v>
      </c>
      <c r="K13" s="629">
        <f>Italie!K14/Italie!K$10</f>
        <v>2.9814187894648621E-4</v>
      </c>
      <c r="L13" s="629">
        <f>Italie!L14/Italie!L$10</f>
        <v>0</v>
      </c>
      <c r="M13" s="629">
        <f>Italie!M14/Italie!M$10</f>
        <v>0</v>
      </c>
      <c r="N13" s="629">
        <f>Italie!N14/Italie!N$10</f>
        <v>0</v>
      </c>
      <c r="O13" s="629">
        <f>Italie!O14/Italie!O$10</f>
        <v>2.3951123470071246E-5</v>
      </c>
      <c r="P13" s="629">
        <f>Italie!P14/Italie!P$10</f>
        <v>7.3432059885225154E-5</v>
      </c>
      <c r="Q13" s="629">
        <f>Italie!Q14/Italie!Q$10</f>
        <v>9.5767987219634986E-5</v>
      </c>
      <c r="R13" s="665">
        <f>Italie!R14/Italie!R$10</f>
        <v>0</v>
      </c>
      <c r="S13" s="629">
        <f>Italie!S14/Italie!S$10</f>
        <v>0</v>
      </c>
      <c r="T13" s="629">
        <f>Italie!T14/Italie!T$10</f>
        <v>0</v>
      </c>
      <c r="U13" s="629">
        <f>Italie!U14/Italie!U$10</f>
        <v>0</v>
      </c>
      <c r="V13" s="629">
        <f>Italie!V14/Italie!V$10</f>
        <v>1.8589174594175083E-5</v>
      </c>
      <c r="W13" s="630">
        <f>Italie!W14/Italie!W$10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Italie!D15/Italie!D$10</f>
        <v>0</v>
      </c>
      <c r="E14" s="629">
        <f>Italie!E15/Italie!E$10</f>
        <v>9.0953534113259878E-4</v>
      </c>
      <c r="F14" s="629">
        <f>Italie!F15/Italie!F$10</f>
        <v>3.651685705460594E-3</v>
      </c>
      <c r="G14" s="629">
        <f>Italie!G15/Italie!G$10</f>
        <v>9.2873486387124967E-4</v>
      </c>
      <c r="H14" s="628">
        <f>Italie!H15/Italie!H$10</f>
        <v>0.88571358265514755</v>
      </c>
      <c r="I14" s="629">
        <f>Italie!I15/Italie!I$10</f>
        <v>2.6122309549626954E-3</v>
      </c>
      <c r="J14" s="629">
        <f>Italie!J15/Italie!J$10</f>
        <v>5.807720757710573E-4</v>
      </c>
      <c r="K14" s="629">
        <f>Italie!K15/Italie!K$10</f>
        <v>2.9863630992318024E-4</v>
      </c>
      <c r="L14" s="629">
        <f>Italie!L15/Italie!L$10</f>
        <v>0</v>
      </c>
      <c r="M14" s="629">
        <f>Italie!M15/Italie!M$10</f>
        <v>0</v>
      </c>
      <c r="N14" s="629">
        <f>Italie!N15/Italie!N$10</f>
        <v>0</v>
      </c>
      <c r="O14" s="629">
        <f>Italie!O15/Italie!O$10</f>
        <v>4.0595124525544483E-7</v>
      </c>
      <c r="P14" s="629">
        <f>Italie!P15/Italie!P$10</f>
        <v>1.9876347036602296E-5</v>
      </c>
      <c r="Q14" s="629">
        <f>Italie!Q15/Italie!Q$10</f>
        <v>1.464487450579905E-3</v>
      </c>
      <c r="R14" s="665">
        <f>Italie!R15/Italie!R$10</f>
        <v>6.8128866393508472E-2</v>
      </c>
      <c r="S14" s="629">
        <f>Italie!S15/Italie!S$10</f>
        <v>0</v>
      </c>
      <c r="T14" s="629">
        <f>Italie!T15/Italie!T$10</f>
        <v>0</v>
      </c>
      <c r="U14" s="629">
        <f>Italie!U15/Italie!U$10</f>
        <v>0</v>
      </c>
      <c r="V14" s="629">
        <f>Italie!V15/Italie!V$10</f>
        <v>8.5974932498059754E-5</v>
      </c>
      <c r="W14" s="630">
        <f>Italie!W15/Italie!W$10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Italie!D16/Italie!D$10</f>
        <v>0</v>
      </c>
      <c r="E15" s="629">
        <f>Italie!E16/Italie!E$10</f>
        <v>9.8343508759962239E-3</v>
      </c>
      <c r="F15" s="629">
        <f>Italie!F16/Italie!F$10</f>
        <v>9.3997487944162878E-4</v>
      </c>
      <c r="G15" s="629">
        <f>Italie!G16/Italie!G$10</f>
        <v>1.9522713833971771E-2</v>
      </c>
      <c r="H15" s="629">
        <f>Italie!H16/Italie!H$10</f>
        <v>1.537941864679012E-2</v>
      </c>
      <c r="I15" s="631">
        <f>Italie!I16/Italie!I$10</f>
        <v>0.88603540771143818</v>
      </c>
      <c r="J15" s="629">
        <f>Italie!J16/Italie!J$10</f>
        <v>8.5574768709597887E-4</v>
      </c>
      <c r="K15" s="629">
        <f>Italie!K16/Italie!K$10</f>
        <v>6.8439135793984451E-3</v>
      </c>
      <c r="L15" s="629">
        <f>Italie!L16/Italie!L$10</f>
        <v>1.5513066084028564E-5</v>
      </c>
      <c r="M15" s="629">
        <f>Italie!M16/Italie!M$10</f>
        <v>1.1542462486996917E-3</v>
      </c>
      <c r="N15" s="629">
        <f>Italie!N16/Italie!N$10</f>
        <v>0</v>
      </c>
      <c r="O15" s="629">
        <f>Italie!O16/Italie!O$10</f>
        <v>1.7240749385998742E-3</v>
      </c>
      <c r="P15" s="629">
        <f>Italie!P16/Italie!P$10</f>
        <v>1.7184758375395733E-2</v>
      </c>
      <c r="Q15" s="629">
        <f>Italie!Q16/Italie!Q$10</f>
        <v>2.0458754083911403E-3</v>
      </c>
      <c r="R15" s="665">
        <f>Italie!R16/Italie!R$10</f>
        <v>1.6737634235826572E-3</v>
      </c>
      <c r="S15" s="629">
        <f>Italie!S16/Italie!S$10</f>
        <v>0</v>
      </c>
      <c r="T15" s="629">
        <f>Italie!T16/Italie!T$10</f>
        <v>0</v>
      </c>
      <c r="U15" s="629">
        <f>Italie!U16/Italie!U$10</f>
        <v>0</v>
      </c>
      <c r="V15" s="629">
        <f>Italie!V16/Italie!V$10</f>
        <v>1.5800798405048819E-3</v>
      </c>
      <c r="W15" s="630">
        <f>Italie!W16/Italie!W$10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Italie!D17/Italie!D$10</f>
        <v>5.7367781234477534E-3</v>
      </c>
      <c r="E16" s="629">
        <f>Italie!E17/Italie!E$10</f>
        <v>9.9139352183453266E-3</v>
      </c>
      <c r="F16" s="629">
        <f>Italie!F17/Italie!F$10</f>
        <v>2.4501991649450296E-2</v>
      </c>
      <c r="G16" s="629">
        <f>Italie!G17/Italie!G$10</f>
        <v>0</v>
      </c>
      <c r="H16" s="629">
        <f>Italie!H17/Italie!H$10</f>
        <v>1.9039161033139015E-2</v>
      </c>
      <c r="I16" s="629">
        <f>Italie!I17/Italie!I$10</f>
        <v>1.5199799178599063E-2</v>
      </c>
      <c r="J16" s="628">
        <f>Italie!J17/Italie!J$10</f>
        <v>0.85404101585531889</v>
      </c>
      <c r="K16" s="629">
        <f>Italie!K17/Italie!K$10</f>
        <v>1.8056619268865136E-3</v>
      </c>
      <c r="L16" s="629">
        <f>Italie!L17/Italie!L$10</f>
        <v>6.8028877164276842E-3</v>
      </c>
      <c r="M16" s="629">
        <f>Italie!M17/Italie!M$10</f>
        <v>1.5309991909192962E-2</v>
      </c>
      <c r="N16" s="629">
        <f>Italie!N17/Italie!N$10</f>
        <v>0</v>
      </c>
      <c r="O16" s="629">
        <f>Italie!O17/Italie!O$10</f>
        <v>3.2476099620435586E-6</v>
      </c>
      <c r="P16" s="629">
        <f>Italie!P17/Italie!P$10</f>
        <v>3.3530293209246033E-3</v>
      </c>
      <c r="Q16" s="629">
        <f>Italie!Q17/Italie!Q$10</f>
        <v>1.3433790844410921E-2</v>
      </c>
      <c r="R16" s="665">
        <f>Italie!R17/Italie!R$10</f>
        <v>3.2136257732787019E-4</v>
      </c>
      <c r="S16" s="629">
        <f>Italie!S17/Italie!S$10</f>
        <v>2.2123893805309734E-4</v>
      </c>
      <c r="T16" s="629">
        <f>Italie!T17/Italie!T$10</f>
        <v>1.4670214774349248E-4</v>
      </c>
      <c r="U16" s="629">
        <f>Italie!U17/Italie!U$10</f>
        <v>7.9516908001320552E-3</v>
      </c>
      <c r="V16" s="629">
        <f>Italie!V17/Italie!V$10</f>
        <v>6.4620618183001133E-3</v>
      </c>
      <c r="W16" s="630">
        <f>Italie!W17/Italie!W$10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Italie!D18/Italie!D$10</f>
        <v>0</v>
      </c>
      <c r="E17" s="629">
        <f>Italie!E18/Italie!E$10</f>
        <v>1.0573348340666461E-3</v>
      </c>
      <c r="F17" s="629">
        <f>Italie!F18/Italie!F$10</f>
        <v>8.9531521087093122E-4</v>
      </c>
      <c r="G17" s="629">
        <f>Italie!G18/Italie!G$10</f>
        <v>1.1783256635044691E-4</v>
      </c>
      <c r="H17" s="629">
        <f>Italie!H18/Italie!H$10</f>
        <v>3.6015802212846683E-4</v>
      </c>
      <c r="I17" s="629">
        <f>Italie!I18/Italie!I$10</f>
        <v>3.3140706963792625E-3</v>
      </c>
      <c r="J17" s="629">
        <f>Italie!J18/Italie!J$10</f>
        <v>2.0340959037746166E-2</v>
      </c>
      <c r="K17" s="628">
        <f>Italie!K18/Italie!K$10</f>
        <v>0.94496834900102689</v>
      </c>
      <c r="L17" s="629">
        <f>Italie!L18/Italie!L$10</f>
        <v>4.6294255103390507E-4</v>
      </c>
      <c r="M17" s="629">
        <f>Italie!M18/Italie!M$10</f>
        <v>6.0245637535011342E-4</v>
      </c>
      <c r="N17" s="629">
        <f>Italie!N18/Italie!N$10</f>
        <v>0</v>
      </c>
      <c r="O17" s="629">
        <f>Italie!O18/Italie!O$10</f>
        <v>8.1190249051088966E-7</v>
      </c>
      <c r="P17" s="629">
        <f>Italie!P18/Italie!P$10</f>
        <v>1.0043076460994327E-3</v>
      </c>
      <c r="Q17" s="629">
        <f>Italie!Q18/Italie!Q$10</f>
        <v>5.2807993660667751E-3</v>
      </c>
      <c r="R17" s="665">
        <f>Italie!R18/Italie!R$10</f>
        <v>2.5307302964569776E-3</v>
      </c>
      <c r="S17" s="629">
        <f>Italie!S18/Italie!S$10</f>
        <v>4.8473699910510091E-5</v>
      </c>
      <c r="T17" s="629">
        <f>Italie!T18/Italie!T$10</f>
        <v>3.4270583694176525E-4</v>
      </c>
      <c r="U17" s="629">
        <f>Italie!U18/Italie!U$10</f>
        <v>0</v>
      </c>
      <c r="V17" s="629">
        <f>Italie!V18/Italie!V$10</f>
        <v>1.2780057533495369E-4</v>
      </c>
      <c r="W17" s="630">
        <f>Italie!W18/Italie!W$10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Italie!D19/Italie!D$10</f>
        <v>2.5532012234974248E-2</v>
      </c>
      <c r="E18" s="629">
        <f>Italie!E19/Italie!E$10</f>
        <v>0</v>
      </c>
      <c r="F18" s="629">
        <f>Italie!F19/Italie!F$10</f>
        <v>1.3892996444504351E-4</v>
      </c>
      <c r="G18" s="629">
        <f>Italie!G19/Italie!G$10</f>
        <v>0</v>
      </c>
      <c r="H18" s="629">
        <f>Italie!H19/Italie!H$10</f>
        <v>0</v>
      </c>
      <c r="I18" s="629">
        <f>Italie!I19/Italie!I$10</f>
        <v>5.3828416745813416E-5</v>
      </c>
      <c r="J18" s="629">
        <f>Italie!J19/Italie!J$10</f>
        <v>8.9300071825988148E-3</v>
      </c>
      <c r="K18" s="629">
        <f>Italie!K19/Italie!K$10</f>
        <v>1.4620818411818481E-2</v>
      </c>
      <c r="L18" s="628">
        <f>Italie!L19/Italie!L$10</f>
        <v>0.97968849763303278</v>
      </c>
      <c r="M18" s="629">
        <f>Italie!M19/Italie!M$10</f>
        <v>1.1083297312617067E-5</v>
      </c>
      <c r="N18" s="629">
        <f>Italie!N19/Italie!N$10</f>
        <v>0</v>
      </c>
      <c r="O18" s="629">
        <f>Italie!O19/Italie!O$10</f>
        <v>5.3301398502039906E-4</v>
      </c>
      <c r="P18" s="629">
        <f>Italie!P19/Italie!P$10</f>
        <v>2.6728165556719921E-3</v>
      </c>
      <c r="Q18" s="629">
        <f>Italie!Q19/Italie!Q$10</f>
        <v>1.3432943340099242E-3</v>
      </c>
      <c r="R18" s="665">
        <f>Italie!R19/Italie!R$10</f>
        <v>7.284218419431724E-3</v>
      </c>
      <c r="S18" s="629">
        <f>Italie!S19/Italie!S$10</f>
        <v>1.9140896887739884E-4</v>
      </c>
      <c r="T18" s="629">
        <f>Italie!T19/Italie!T$10</f>
        <v>1.6419818257683526E-3</v>
      </c>
      <c r="U18" s="629">
        <f>Italie!U19/Italie!U$10</f>
        <v>6.9774610996814521E-2</v>
      </c>
      <c r="V18" s="629">
        <f>Italie!V19/Italie!V$10</f>
        <v>5.2876907133131014E-2</v>
      </c>
      <c r="W18" s="630">
        <f>Italie!W19/Italie!W$10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Italie!D20/Italie!D$10</f>
        <v>1.2417976000627434E-4</v>
      </c>
      <c r="E19" s="629">
        <f>Italie!E20/Italie!E$10</f>
        <v>4.5476767056629938E-3</v>
      </c>
      <c r="F19" s="629">
        <f>Italie!F20/Italie!F$10</f>
        <v>2.8186111186610423E-3</v>
      </c>
      <c r="G19" s="629">
        <f>Italie!G20/Italie!G$10</f>
        <v>2.7197898723980425E-3</v>
      </c>
      <c r="H19" s="629">
        <f>Italie!H20/Italie!H$10</f>
        <v>2.3421456470093462E-3</v>
      </c>
      <c r="I19" s="629">
        <f>Italie!I20/Italie!I$10</f>
        <v>6.5163439118249135E-4</v>
      </c>
      <c r="J19" s="629">
        <f>Italie!J20/Italie!J$10</f>
        <v>8.0477267610767466E-3</v>
      </c>
      <c r="K19" s="629">
        <f>Italie!K20/Italie!K$10</f>
        <v>1.5732793678403304E-3</v>
      </c>
      <c r="L19" s="629">
        <f>Italie!L20/Italie!L$10</f>
        <v>2.0738519922859237E-4</v>
      </c>
      <c r="M19" s="628">
        <f>Italie!M20/Italie!M$10</f>
        <v>0.8945210511399172</v>
      </c>
      <c r="N19" s="629">
        <f>Italie!N20/Italie!N$10</f>
        <v>1.2740442849150916E-2</v>
      </c>
      <c r="O19" s="629">
        <f>Italie!O20/Italie!O$10</f>
        <v>5.1028071528609414E-4</v>
      </c>
      <c r="P19" s="629">
        <f>Italie!P20/Italie!P$10</f>
        <v>1.2434311433647784E-2</v>
      </c>
      <c r="Q19" s="629">
        <f>Italie!Q20/Italie!Q$10</f>
        <v>3.1086458152355849E-3</v>
      </c>
      <c r="R19" s="665">
        <f>Italie!R20/Italie!R$10</f>
        <v>4.2714442569829411E-3</v>
      </c>
      <c r="S19" s="629">
        <f>Italie!S20/Italie!S$10</f>
        <v>3.7946206622253157E-3</v>
      </c>
      <c r="T19" s="629">
        <f>Italie!T20/Italie!T$10</f>
        <v>2.262459762126075E-3</v>
      </c>
      <c r="U19" s="629">
        <f>Italie!U20/Italie!U$10</f>
        <v>2.5470772015820302E-3</v>
      </c>
      <c r="V19" s="629">
        <f>Italie!V20/Italie!V$10</f>
        <v>6.9453803577486642E-3</v>
      </c>
      <c r="W19" s="630">
        <f>Italie!W20/Italie!W$10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Italie!D21/Italie!D$10</f>
        <v>0</v>
      </c>
      <c r="E20" s="629">
        <f>Italie!E21/Italie!E$10</f>
        <v>0</v>
      </c>
      <c r="F20" s="629">
        <f>Italie!F21/Italie!F$10</f>
        <v>0</v>
      </c>
      <c r="G20" s="629">
        <f>Italie!G21/Italie!G$10</f>
        <v>2.1424102972808528E-6</v>
      </c>
      <c r="H20" s="629">
        <f>Italie!H21/Italie!H$10</f>
        <v>0</v>
      </c>
      <c r="I20" s="629">
        <f>Italie!I21/Italie!I$10</f>
        <v>0</v>
      </c>
      <c r="J20" s="629">
        <f>Italie!J21/Italie!J$10</f>
        <v>1.2229178503660981E-3</v>
      </c>
      <c r="K20" s="629">
        <f>Italie!K21/Italie!K$10</f>
        <v>0</v>
      </c>
      <c r="L20" s="629">
        <f>Italie!L21/Italie!L$10</f>
        <v>0</v>
      </c>
      <c r="M20" s="629">
        <f>Italie!M21/Italie!M$10</f>
        <v>5.5416486563085334E-6</v>
      </c>
      <c r="N20" s="628">
        <f>Italie!N21/Italie!N$10</f>
        <v>0.96709949592572086</v>
      </c>
      <c r="O20" s="629">
        <f>Italie!O21/Italie!O$10</f>
        <v>0</v>
      </c>
      <c r="P20" s="629">
        <f>Italie!P21/Italie!P$10</f>
        <v>4.969086759150574E-6</v>
      </c>
      <c r="Q20" s="629">
        <f>Italie!Q21/Italie!Q$10</f>
        <v>1.1017556051816415E-5</v>
      </c>
      <c r="R20" s="665">
        <f>Italie!R21/Italie!R$10</f>
        <v>0</v>
      </c>
      <c r="S20" s="629">
        <f>Italie!S21/Italie!S$10</f>
        <v>0</v>
      </c>
      <c r="T20" s="629">
        <f>Italie!T21/Italie!T$10</f>
        <v>0</v>
      </c>
      <c r="U20" s="629">
        <f>Italie!U21/Italie!U$10</f>
        <v>0</v>
      </c>
      <c r="V20" s="629">
        <f>Italie!V21/Italie!V$10</f>
        <v>0</v>
      </c>
      <c r="W20" s="630">
        <f>Italie!W21/Italie!W$10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Italie!D22/Italie!D$10</f>
        <v>0</v>
      </c>
      <c r="E21" s="629">
        <f>Italie!E22/Italie!E$10</f>
        <v>6.6282387985038133E-3</v>
      </c>
      <c r="F21" s="629">
        <f>Italie!F22/Italie!F$10</f>
        <v>1.1384173886562219E-3</v>
      </c>
      <c r="G21" s="629">
        <f>Italie!G22/Italie!G$10</f>
        <v>5.0025280441507911E-4</v>
      </c>
      <c r="H21" s="629">
        <f>Italie!H22/Italie!H$10</f>
        <v>1.1632433012844891E-3</v>
      </c>
      <c r="I21" s="629">
        <f>Italie!I22/Italie!I$10</f>
        <v>6.051556236462024E-3</v>
      </c>
      <c r="J21" s="629">
        <f>Italie!J22/Italie!J$10</f>
        <v>4.9085558688264494E-3</v>
      </c>
      <c r="K21" s="629">
        <f>Italie!K22/Italie!K$10</f>
        <v>2.2481776510276498E-3</v>
      </c>
      <c r="L21" s="629">
        <f>Italie!L22/Italie!L$10</f>
        <v>1.03447656465601E-3</v>
      </c>
      <c r="M21" s="629">
        <f>Italie!M22/Italie!M$10</f>
        <v>1.1027880826053984E-3</v>
      </c>
      <c r="N21" s="629">
        <f>Italie!N22/Italie!N$10</f>
        <v>1.5710036163273797E-2</v>
      </c>
      <c r="O21" s="631">
        <f>Italie!O22/Italie!O$10</f>
        <v>0.99655469178151701</v>
      </c>
      <c r="P21" s="629">
        <f>Italie!P22/Italie!P$10</f>
        <v>2.1466454799530478E-3</v>
      </c>
      <c r="Q21" s="629">
        <f>Italie!Q22/Italie!Q$10</f>
        <v>1.2576963985304276E-3</v>
      </c>
      <c r="R21" s="665">
        <f>Italie!R22/Italie!R$10</f>
        <v>1.0176481615382555E-2</v>
      </c>
      <c r="S21" s="629">
        <f>Italie!S22/Italie!S$10</f>
        <v>1.0925226210599583E-3</v>
      </c>
      <c r="T21" s="629">
        <f>Italie!T22/Italie!T$10</f>
        <v>8.6818812025247203E-4</v>
      </c>
      <c r="U21" s="629">
        <f>Italie!U22/Italie!U$10</f>
        <v>5.553284199157388E-4</v>
      </c>
      <c r="V21" s="629">
        <f>Italie!V22/Italie!V$10</f>
        <v>5.2049688863690219E-4</v>
      </c>
      <c r="W21" s="630">
        <f>Italie!W22/Italie!W$10</f>
        <v>0</v>
      </c>
      <c r="X21" s="584"/>
      <c r="Y21" s="22">
        <f>SUM(D21:X21)</f>
        <v>1.0536577941849592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Italie!D23/Italie!D$10</f>
        <v>3.7744111265064967E-4</v>
      </c>
      <c r="E22" s="629">
        <f>Italie!E23/Italie!E$10</f>
        <v>0.15715633775594892</v>
      </c>
      <c r="F22" s="629">
        <f>Italie!F23/Italie!F$10</f>
        <v>1.8193661903878045E-2</v>
      </c>
      <c r="G22" s="629">
        <f>Italie!G23/Italie!G$10</f>
        <v>6.395094737383346E-4</v>
      </c>
      <c r="H22" s="629">
        <f>Italie!H23/Italie!H$10</f>
        <v>1.4227360377248751E-3</v>
      </c>
      <c r="I22" s="629">
        <f>Italie!I23/Italie!I$10</f>
        <v>6.6926837347604767E-2</v>
      </c>
      <c r="J22" s="629">
        <f>Italie!J23/Italie!J$10</f>
        <v>2.2116776192365004E-2</v>
      </c>
      <c r="K22" s="629">
        <f>Italie!K23/Italie!K$10</f>
        <v>8.6357314389375259E-3</v>
      </c>
      <c r="L22" s="629">
        <f>Italie!L23/Italie!L$10</f>
        <v>1.4369998056784356E-4</v>
      </c>
      <c r="M22" s="629">
        <f>Italie!M23/Italie!M$10</f>
        <v>3.1737021854678971E-2</v>
      </c>
      <c r="N22" s="629">
        <f>Italie!N23/Italie!N$10</f>
        <v>2.4370743758725271E-3</v>
      </c>
      <c r="O22" s="629">
        <f>Italie!O23/Italie!O$10</f>
        <v>1.4492459455619383E-4</v>
      </c>
      <c r="P22" s="628">
        <f>Italie!P23/Italie!P$10</f>
        <v>0.94345179268086643</v>
      </c>
      <c r="Q22" s="629">
        <f>Italie!Q23/Italie!Q$10</f>
        <v>6.8977528423175852E-2</v>
      </c>
      <c r="R22" s="665">
        <f>Italie!R23/Italie!R$10</f>
        <v>2.1825875043517849E-3</v>
      </c>
      <c r="S22" s="629">
        <f>Italie!S23/Italie!S$10</f>
        <v>3.144575917271552E-4</v>
      </c>
      <c r="T22" s="629">
        <f>Italie!T23/Italie!T$10</f>
        <v>5.697334229579242E-3</v>
      </c>
      <c r="U22" s="629">
        <f>Italie!U23/Italie!U$10</f>
        <v>1.2768180993338247E-3</v>
      </c>
      <c r="V22" s="629">
        <f>Italie!V23/Italie!V$10</f>
        <v>2.0094897736303262E-2</v>
      </c>
      <c r="W22" s="630">
        <f>Italie!W23/Italie!W$10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Italie!D24/Italie!D$10</f>
        <v>6.0570311887270922E-3</v>
      </c>
      <c r="E23" s="629">
        <f>Italie!E24/Italie!E$10</f>
        <v>2.1146696681332922E-3</v>
      </c>
      <c r="F23" s="629">
        <f>Italie!F24/Italie!F$10</f>
        <v>7.9021342976857908E-3</v>
      </c>
      <c r="G23" s="629">
        <f>Italie!G24/Italie!G$10</f>
        <v>3.2885998063261089E-3</v>
      </c>
      <c r="H23" s="629">
        <f>Italie!H24/Italie!H$10</f>
        <v>5.4144501662095723E-2</v>
      </c>
      <c r="I23" s="629">
        <f>Italie!I24/Italie!I$10</f>
        <v>3.8922085954665089E-4</v>
      </c>
      <c r="J23" s="629">
        <f>Italie!J24/Italie!J$10</f>
        <v>2.136957150973939E-2</v>
      </c>
      <c r="K23" s="629">
        <f>Italie!K24/Italie!K$10</f>
        <v>1.140009502963372E-2</v>
      </c>
      <c r="L23" s="629">
        <f>Italie!L24/Italie!L$10</f>
        <v>1.125922006835547E-3</v>
      </c>
      <c r="M23" s="629">
        <f>Italie!M24/Italie!M$10</f>
        <v>6.3420210550982382E-3</v>
      </c>
      <c r="N23" s="629">
        <f>Italie!N24/Italie!N$10</f>
        <v>1.9976735033271522E-3</v>
      </c>
      <c r="O23" s="629">
        <f>Italie!O24/Italie!O$10</f>
        <v>4.9607242170215363E-4</v>
      </c>
      <c r="P23" s="629">
        <f>Italie!P24/Italie!P$10</f>
        <v>3.9940415128550278E-3</v>
      </c>
      <c r="Q23" s="628">
        <f>Italie!Q24/Italie!Q$10</f>
        <v>0.89051091797429516</v>
      </c>
      <c r="R23" s="665">
        <f>Italie!R24/Italie!R$10</f>
        <v>1.6576952947162635E-2</v>
      </c>
      <c r="S23" s="629">
        <f>Italie!S24/Italie!S$10</f>
        <v>1.4840409664910014E-3</v>
      </c>
      <c r="T23" s="629">
        <f>Italie!T24/Italie!T$10</f>
        <v>5.2307733006901012E-5</v>
      </c>
      <c r="U23" s="629">
        <f>Italie!U24/Italie!U$10</f>
        <v>3.3015804996643978E-2</v>
      </c>
      <c r="V23" s="629">
        <f>Italie!V24/Italie!V$10</f>
        <v>1.9634815665097428E-3</v>
      </c>
      <c r="W23" s="630">
        <f>Italie!W24/Italie!W$10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Italie!D25/Italie!D$10</f>
        <v>0</v>
      </c>
      <c r="E24" s="629">
        <f>Italie!E25/Italie!E$10</f>
        <v>0</v>
      </c>
      <c r="F24" s="629">
        <f>Italie!F25/Italie!F$10</f>
        <v>0</v>
      </c>
      <c r="G24" s="629">
        <f>Italie!G25/Italie!G$10</f>
        <v>0</v>
      </c>
      <c r="H24" s="629">
        <f>Italie!H25/Italie!H$10</f>
        <v>0</v>
      </c>
      <c r="I24" s="629">
        <f>Italie!I25/Italie!I$10</f>
        <v>0</v>
      </c>
      <c r="J24" s="629">
        <f>Italie!J25/Italie!J$10</f>
        <v>0</v>
      </c>
      <c r="K24" s="629">
        <f>Italie!K25/Italie!K$10</f>
        <v>0</v>
      </c>
      <c r="L24" s="629">
        <f>Italie!L25/Italie!L$10</f>
        <v>0</v>
      </c>
      <c r="M24" s="629">
        <f>Italie!M25/Italie!M$10</f>
        <v>0</v>
      </c>
      <c r="N24" s="629">
        <f>Italie!N25/Italie!N$10</f>
        <v>0</v>
      </c>
      <c r="O24" s="629">
        <f>Italie!O25/Italie!O$10</f>
        <v>0</v>
      </c>
      <c r="P24" s="629">
        <f>Italie!P25/Italie!P$10</f>
        <v>8.9995682415727057E-4</v>
      </c>
      <c r="Q24" s="629">
        <f>Italie!Q25/Italie!Q$10</f>
        <v>0</v>
      </c>
      <c r="R24" s="665">
        <f>Italie!R25/Italie!R$10</f>
        <v>0.84396507859993042</v>
      </c>
      <c r="S24" s="629">
        <f>Italie!S25/Italie!S$10</f>
        <v>2.1378144575917271E-3</v>
      </c>
      <c r="T24" s="629">
        <f>Italie!T25/Italie!T$10</f>
        <v>4.689658821308367E-4</v>
      </c>
      <c r="U24" s="629">
        <f>Italie!U25/Italie!U$10</f>
        <v>5.0285644323078713E-4</v>
      </c>
      <c r="V24" s="629">
        <f>Italie!V25/Italie!V$10</f>
        <v>0</v>
      </c>
      <c r="W24" s="630">
        <f>Italie!W25/Italie!W$10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Italie!D26/Italie!D$10</f>
        <v>0</v>
      </c>
      <c r="E25" s="629">
        <f>Italie!E26/Italie!E$10</f>
        <v>0</v>
      </c>
      <c r="F25" s="629">
        <f>Italie!F26/Italie!F$10</f>
        <v>9.0935976727664836E-7</v>
      </c>
      <c r="G25" s="629">
        <f>Italie!G26/Italie!G$10</f>
        <v>0</v>
      </c>
      <c r="H25" s="629">
        <f>Italie!H26/Italie!H$10</f>
        <v>1.7896050788992142E-5</v>
      </c>
      <c r="I25" s="629">
        <f>Italie!I26/Italie!I$10</f>
        <v>2.0703237209928238E-6</v>
      </c>
      <c r="J25" s="629">
        <f>Italie!J26/Italie!J$10</f>
        <v>9.9162744824776756E-6</v>
      </c>
      <c r="K25" s="629">
        <f>Italie!K26/Italie!K$10</f>
        <v>0</v>
      </c>
      <c r="L25" s="629">
        <f>Italie!L26/Italie!L$10</f>
        <v>0</v>
      </c>
      <c r="M25" s="629">
        <f>Italie!M26/Italie!M$10</f>
        <v>4.2274862606696533E-3</v>
      </c>
      <c r="N25" s="629">
        <f>Italie!N26/Italie!N$10</f>
        <v>0</v>
      </c>
      <c r="O25" s="629">
        <f>Italie!O26/Italie!O$10</f>
        <v>0</v>
      </c>
      <c r="P25" s="629">
        <f>Italie!P26/Italie!P$10</f>
        <v>2.3895786104004093E-3</v>
      </c>
      <c r="Q25" s="629">
        <f>Italie!Q26/Italie!Q$10</f>
        <v>4.5866933348023414E-3</v>
      </c>
      <c r="R25" s="665">
        <f>Italie!R26/Italie!R$10</f>
        <v>1.8947001954955679E-3</v>
      </c>
      <c r="S25" s="628">
        <f>Italie!S26/Italie!S$10</f>
        <v>0.98311126578502528</v>
      </c>
      <c r="T25" s="629">
        <f>Italie!T26/Italie!T$10</f>
        <v>9.4634910060761152E-4</v>
      </c>
      <c r="U25" s="629">
        <f>Italie!U26/Italie!U$10</f>
        <v>6.1435939368630944E-4</v>
      </c>
      <c r="V25" s="629">
        <f>Italie!V26/Italie!V$10</f>
        <v>1.0233340614093381E-2</v>
      </c>
      <c r="W25" s="630">
        <f>Italie!W26/Italie!W$10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Italie!D27/Italie!D$10</f>
        <v>0</v>
      </c>
      <c r="E26" s="629">
        <f>Italie!E27/Italie!E$10</f>
        <v>0</v>
      </c>
      <c r="F26" s="629">
        <f>Italie!F27/Italie!F$10</f>
        <v>1.7176795604114467E-6</v>
      </c>
      <c r="G26" s="629">
        <f>Italie!G27/Italie!G$10</f>
        <v>0</v>
      </c>
      <c r="H26" s="629">
        <f>Italie!H27/Italie!H$10</f>
        <v>1.3422038091744104E-5</v>
      </c>
      <c r="I26" s="629">
        <f>Italie!I27/Italie!I$10</f>
        <v>1.2939523256205149E-4</v>
      </c>
      <c r="J26" s="629">
        <f>Italie!J27/Italie!J$10</f>
        <v>1.0044918043331441E-3</v>
      </c>
      <c r="K26" s="629">
        <f>Italie!K27/Italie!K$10</f>
        <v>1.9876125263099085E-4</v>
      </c>
      <c r="L26" s="629">
        <f>Italie!L27/Italie!L$10</f>
        <v>2.4494314869518786E-6</v>
      </c>
      <c r="M26" s="629">
        <f>Italie!M27/Italie!M$10</f>
        <v>1.583328187516724E-6</v>
      </c>
      <c r="N26" s="629">
        <f>Italie!N27/Italie!N$10</f>
        <v>0</v>
      </c>
      <c r="O26" s="629">
        <f>Italie!O27/Italie!O$10</f>
        <v>0</v>
      </c>
      <c r="P26" s="629">
        <f>Italie!P27/Italie!P$10</f>
        <v>9.938173518301148E-6</v>
      </c>
      <c r="Q26" s="629">
        <f>Italie!Q27/Italie!Q$10</f>
        <v>7.6275388051036712E-6</v>
      </c>
      <c r="R26" s="665">
        <f>Italie!R27/Italie!R$10</f>
        <v>1.0323772796657828E-2</v>
      </c>
      <c r="S26" s="629">
        <f>Italie!S27/Italie!S$10</f>
        <v>5.0835239136919558E-3</v>
      </c>
      <c r="T26" s="628">
        <f>Italie!T27/Italie!T$10</f>
        <v>0.98185162159984707</v>
      </c>
      <c r="U26" s="629">
        <f>Italie!U27/Italie!U$10</f>
        <v>4.3726647237459748E-6</v>
      </c>
      <c r="V26" s="629">
        <f>Italie!V27/Italie!V$10</f>
        <v>7.2776618536195435E-3</v>
      </c>
      <c r="W26" s="630">
        <f>Italie!W27/Italie!W$10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Italie!D28/Italie!D$10</f>
        <v>0</v>
      </c>
      <c r="E27" s="629">
        <f>Italie!E28/Italie!E$10</f>
        <v>0</v>
      </c>
      <c r="F27" s="629">
        <f>Italie!F28/Italie!F$10</f>
        <v>1.3135196638440477E-6</v>
      </c>
      <c r="G27" s="629">
        <f>Italie!G28/Italie!G$10</f>
        <v>0</v>
      </c>
      <c r="H27" s="629">
        <f>Italie!H28/Italie!H$10</f>
        <v>0</v>
      </c>
      <c r="I27" s="629">
        <f>Italie!I28/Italie!I$10</f>
        <v>0</v>
      </c>
      <c r="J27" s="629">
        <f>Italie!J28/Italie!J$10</f>
        <v>3.5752189620608701E-4</v>
      </c>
      <c r="K27" s="629">
        <f>Italie!K28/Italie!K$10</f>
        <v>4.9443097669400703E-7</v>
      </c>
      <c r="L27" s="629">
        <f>Italie!L28/Italie!L$10</f>
        <v>4.9543834209413327E-3</v>
      </c>
      <c r="M27" s="629">
        <f>Italie!M28/Italie!M$10</f>
        <v>1.1083297312617067E-5</v>
      </c>
      <c r="N27" s="629">
        <f>Italie!N28/Italie!N$10</f>
        <v>0</v>
      </c>
      <c r="O27" s="629">
        <f>Italie!O28/Italie!O$10</f>
        <v>4.0595124525544483E-7</v>
      </c>
      <c r="P27" s="629">
        <f>Italie!P28/Italie!P$10</f>
        <v>2.4790221720651193E-4</v>
      </c>
      <c r="Q27" s="629">
        <f>Italie!Q28/Italie!Q$10</f>
        <v>5.5935284570760252E-5</v>
      </c>
      <c r="R27" s="665">
        <f>Italie!R28/Italie!R$10</f>
        <v>2.5588495219731663E-2</v>
      </c>
      <c r="S27" s="629">
        <f>Italie!S28/Italie!S$10</f>
        <v>1.083822213383713E-3</v>
      </c>
      <c r="T27" s="629">
        <f>Italie!T28/Italie!T$10</f>
        <v>3.0422658507461972E-4</v>
      </c>
      <c r="U27" s="628">
        <f>Italie!U28/Italie!U$10</f>
        <v>0.87961616749054961</v>
      </c>
      <c r="V27" s="629">
        <f>Italie!V28/Italie!V$10</f>
        <v>2.0508506871023659E-2</v>
      </c>
      <c r="W27" s="630">
        <f>Italie!W28/Italie!W$10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Italie!D29/Italie!D$10</f>
        <v>0</v>
      </c>
      <c r="E28" s="629">
        <f>Italie!E29/Italie!E$10</f>
        <v>0</v>
      </c>
      <c r="F28" s="629">
        <f>Italie!F29/Italie!F$10</f>
        <v>8.2377890917850153E-4</v>
      </c>
      <c r="G28" s="629">
        <f>Italie!G29/Italie!G$10</f>
        <v>0</v>
      </c>
      <c r="H28" s="629">
        <f>Italie!H29/Italie!H$10</f>
        <v>0</v>
      </c>
      <c r="I28" s="629">
        <f>Italie!I29/Italie!I$10</f>
        <v>0</v>
      </c>
      <c r="J28" s="629">
        <f>Italie!J29/Italie!J$10</f>
        <v>2.1705920819888292E-3</v>
      </c>
      <c r="K28" s="629">
        <f>Italie!K29/Italie!K$10</f>
        <v>2.4721548834700353E-6</v>
      </c>
      <c r="L28" s="629">
        <f>Italie!L29/Italie!L$10</f>
        <v>5.1568697571960217E-3</v>
      </c>
      <c r="M28" s="629">
        <f>Italie!M29/Italie!M$10</f>
        <v>4.3794857666712584E-3</v>
      </c>
      <c r="N28" s="629">
        <f>Italie!N29/Italie!N$10</f>
        <v>0</v>
      </c>
      <c r="O28" s="629">
        <f>Italie!O29/Italie!O$10</f>
        <v>0</v>
      </c>
      <c r="P28" s="629">
        <f>Italie!P29/Italie!P$10</f>
        <v>2.4243622177144634E-3</v>
      </c>
      <c r="Q28" s="629">
        <f>Italie!Q29/Italie!Q$10</f>
        <v>1.9865501065736671E-3</v>
      </c>
      <c r="R28" s="665">
        <f>Italie!R29/Italie!R$10</f>
        <v>1.405961275809432E-3</v>
      </c>
      <c r="S28" s="629">
        <f>Italie!S29/Italie!S$10</f>
        <v>0</v>
      </c>
      <c r="T28" s="629">
        <f>Italie!T29/Italie!T$10</f>
        <v>1.2024766208482993E-6</v>
      </c>
      <c r="U28" s="629">
        <f>Italie!U29/Italie!U$10</f>
        <v>1.3117994171237923E-5</v>
      </c>
      <c r="V28" s="628">
        <f>Italie!V29/Italie!V$10</f>
        <v>0.85689123938674305</v>
      </c>
      <c r="W28" s="630">
        <f>Italie!W29/Italie!W$10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Italie!D30/Italie!D$10</f>
        <v>0</v>
      </c>
      <c r="E29" s="629">
        <f>Italie!E30/Italie!E$10</f>
        <v>0</v>
      </c>
      <c r="F29" s="629">
        <f>Italie!F30/Italie!F$10</f>
        <v>0</v>
      </c>
      <c r="G29" s="629">
        <f>Italie!G30/Italie!G$10</f>
        <v>0</v>
      </c>
      <c r="H29" s="629">
        <f>Italie!H30/Italie!H$10</f>
        <v>0</v>
      </c>
      <c r="I29" s="629">
        <f>Italie!I30/Italie!I$10</f>
        <v>0</v>
      </c>
      <c r="J29" s="629">
        <f>Italie!J30/Italie!J$10</f>
        <v>0</v>
      </c>
      <c r="K29" s="629">
        <f>Italie!K30/Italie!K$10</f>
        <v>0</v>
      </c>
      <c r="L29" s="629">
        <f>Italie!L30/Italie!L$10</f>
        <v>0</v>
      </c>
      <c r="M29" s="629">
        <f>Italie!M30/Italie!M$10</f>
        <v>0</v>
      </c>
      <c r="N29" s="629">
        <f>Italie!N30/Italie!N$10</f>
        <v>0</v>
      </c>
      <c r="O29" s="629">
        <f>Italie!O30/Italie!O$10</f>
        <v>0</v>
      </c>
      <c r="P29" s="629">
        <f>Italie!P30/Italie!P$10</f>
        <v>0</v>
      </c>
      <c r="Q29" s="629">
        <f>Italie!Q30/Italie!Q$10</f>
        <v>0</v>
      </c>
      <c r="R29" s="665">
        <f>Italie!R30/Italie!R$10</f>
        <v>0</v>
      </c>
      <c r="S29" s="629">
        <f>Italie!S30/Italie!S$10</f>
        <v>0</v>
      </c>
      <c r="T29" s="629">
        <f>Italie!T30/Italie!T$10</f>
        <v>0</v>
      </c>
      <c r="U29" s="629">
        <f>Italie!U30/Italie!U$10</f>
        <v>0</v>
      </c>
      <c r="V29" s="629">
        <f>Italie!V30/Italie!V$10</f>
        <v>0</v>
      </c>
      <c r="W29" s="632">
        <f>Italie!W30/Italie!W$10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</v>
      </c>
      <c r="E30" s="634">
        <f t="shared" si="1"/>
        <v>1.0000000000000002</v>
      </c>
      <c r="F30" s="634">
        <f t="shared" si="1"/>
        <v>0.99999959584010345</v>
      </c>
      <c r="G30" s="634">
        <f t="shared" si="1"/>
        <v>1.0000010712051486</v>
      </c>
      <c r="H30" s="634">
        <f t="shared" si="1"/>
        <v>1.0000067110190458</v>
      </c>
      <c r="I30" s="634">
        <f t="shared" si="1"/>
        <v>0.99999999999999989</v>
      </c>
      <c r="J30" s="634">
        <f t="shared" si="1"/>
        <v>0.99999919597774456</v>
      </c>
      <c r="K30" s="634">
        <f t="shared" si="1"/>
        <v>0.99999703341413981</v>
      </c>
      <c r="L30" s="634">
        <f t="shared" si="1"/>
        <v>0.99999918352283779</v>
      </c>
      <c r="M30" s="634">
        <f t="shared" si="1"/>
        <v>0.9999968333436251</v>
      </c>
      <c r="N30" s="634">
        <f t="shared" si="1"/>
        <v>0.99999927251511167</v>
      </c>
      <c r="O30" s="634">
        <f t="shared" si="1"/>
        <v>0.99999797024377368</v>
      </c>
      <c r="P30" s="634">
        <f t="shared" si="1"/>
        <v>0.99999944787924888</v>
      </c>
      <c r="Q30" s="634">
        <f t="shared" si="1"/>
        <v>1.0000033900172465</v>
      </c>
      <c r="R30" s="666">
        <f t="shared" si="1"/>
        <v>1</v>
      </c>
      <c r="S30" s="634">
        <f t="shared" si="1"/>
        <v>0.99999875708461761</v>
      </c>
      <c r="T30" s="634">
        <f t="shared" si="1"/>
        <v>1.0000018037149314</v>
      </c>
      <c r="U30" s="634">
        <f t="shared" si="1"/>
        <v>1.0000021863323618</v>
      </c>
      <c r="V30" s="634">
        <f t="shared" si="1"/>
        <v>1.0000046472936484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D7512A9A-099E-4296-A161-E1DA2177D315}"/>
  </hyperlinks>
  <pageMargins left="0.7" right="0.7" top="0.75" bottom="0.75" header="0.3" footer="0.3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3623-0152-4FE2-8E58-A74463B78F3F}">
  <dimension ref="A1:Y33"/>
  <sheetViews>
    <sheetView workbookViewId="0">
      <selection activeCell="A9" sqref="A9"/>
    </sheetView>
  </sheetViews>
  <sheetFormatPr baseColWidth="10" defaultColWidth="9.140625" defaultRowHeight="15"/>
  <cols>
    <col min="2" max="2" width="70" customWidth="1"/>
    <col min="3" max="24" width="10.7109375" customWidth="1"/>
  </cols>
  <sheetData>
    <row r="1" spans="1:24">
      <c r="B1" s="9" t="s">
        <v>0</v>
      </c>
    </row>
    <row r="2" spans="1:24">
      <c r="B2" s="10" t="s">
        <v>66</v>
      </c>
    </row>
    <row r="3" spans="1:24">
      <c r="B3" s="10" t="s">
        <v>2</v>
      </c>
    </row>
    <row r="4" spans="1:24">
      <c r="B4" s="10" t="s">
        <v>3</v>
      </c>
      <c r="D4" s="22">
        <f>D11+E12+F13+G14+H15+I16+J17+K18+L19+M20+N21+O22+P23+Q24+R25+S26++T27+U28+V29+W30</f>
        <v>1391677</v>
      </c>
    </row>
    <row r="5" spans="1:24">
      <c r="B5" s="10" t="s">
        <v>4</v>
      </c>
      <c r="D5">
        <f>D4/C10</f>
        <v>0.88652293423110362</v>
      </c>
    </row>
    <row r="6" spans="1:24">
      <c r="B6" s="10" t="s">
        <v>5</v>
      </c>
    </row>
    <row r="8" spans="1:24" ht="172.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V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14" t="s">
        <v>29</v>
      </c>
      <c r="X9" s="14" t="s">
        <v>29</v>
      </c>
    </row>
    <row r="10" spans="1:24">
      <c r="A10" s="22">
        <f>SUM(D10:W10)-C10</f>
        <v>0</v>
      </c>
      <c r="B10" s="15" t="s">
        <v>30</v>
      </c>
      <c r="C10" s="16">
        <v>1569815</v>
      </c>
      <c r="D10" s="16">
        <v>33130</v>
      </c>
      <c r="E10" s="16">
        <v>9209</v>
      </c>
      <c r="F10" s="16">
        <v>341135</v>
      </c>
      <c r="G10" s="16">
        <v>18770</v>
      </c>
      <c r="H10" s="16">
        <v>11795</v>
      </c>
      <c r="I10" s="16">
        <v>117077</v>
      </c>
      <c r="J10" s="16">
        <v>182356</v>
      </c>
      <c r="K10" s="16">
        <v>87744</v>
      </c>
      <c r="L10" s="16">
        <v>31177</v>
      </c>
      <c r="M10" s="16">
        <v>88611</v>
      </c>
      <c r="N10" s="16">
        <v>85612</v>
      </c>
      <c r="O10" s="16">
        <v>97050</v>
      </c>
      <c r="P10" s="16">
        <v>123780</v>
      </c>
      <c r="Q10" s="16">
        <v>84930</v>
      </c>
      <c r="R10" s="16">
        <v>84118</v>
      </c>
      <c r="S10" s="16">
        <v>46289</v>
      </c>
      <c r="T10" s="16">
        <v>95333</v>
      </c>
      <c r="U10" s="16">
        <v>16546</v>
      </c>
      <c r="V10" s="16">
        <v>14344</v>
      </c>
      <c r="W10" s="16">
        <v>809</v>
      </c>
      <c r="X10" s="16">
        <v>0</v>
      </c>
    </row>
    <row r="11" spans="1:24">
      <c r="A11" s="22">
        <f>SUM(D11:W11)-C11</f>
        <v>0</v>
      </c>
      <c r="B11" s="15" t="s">
        <v>31</v>
      </c>
      <c r="C11" s="16">
        <v>29951</v>
      </c>
      <c r="D11" s="16">
        <v>29782</v>
      </c>
      <c r="E11" s="16">
        <v>0</v>
      </c>
      <c r="F11" s="16">
        <v>161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1</v>
      </c>
      <c r="Q11" s="16">
        <v>7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1:24">
      <c r="A12" s="22">
        <f t="shared" ref="A12:A32" si="1">SUM(D12:W12)-C12</f>
        <v>0</v>
      </c>
      <c r="B12" s="15" t="s">
        <v>32</v>
      </c>
      <c r="C12" s="16">
        <v>9826</v>
      </c>
      <c r="D12" s="16">
        <v>0</v>
      </c>
      <c r="E12" s="16">
        <v>8157</v>
      </c>
      <c r="F12" s="16">
        <v>207</v>
      </c>
      <c r="G12" s="16">
        <v>0</v>
      </c>
      <c r="H12" s="16">
        <v>256</v>
      </c>
      <c r="I12" s="16">
        <v>474</v>
      </c>
      <c r="J12" s="16">
        <v>1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730</v>
      </c>
      <c r="Q12" s="16">
        <v>0</v>
      </c>
      <c r="R12" s="16">
        <v>1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1:24">
      <c r="A13" s="22">
        <f t="shared" si="1"/>
        <v>0</v>
      </c>
      <c r="B13" s="15" t="s">
        <v>33</v>
      </c>
      <c r="C13" s="16">
        <v>329938</v>
      </c>
      <c r="D13" s="19">
        <v>420</v>
      </c>
      <c r="E13" s="16">
        <v>172</v>
      </c>
      <c r="F13" s="16">
        <v>316310</v>
      </c>
      <c r="G13" s="16">
        <v>30</v>
      </c>
      <c r="H13" s="16">
        <v>2697</v>
      </c>
      <c r="I13" s="16">
        <v>975</v>
      </c>
      <c r="J13" s="16">
        <v>7125</v>
      </c>
      <c r="K13" s="16">
        <v>474</v>
      </c>
      <c r="L13" s="16">
        <v>0</v>
      </c>
      <c r="M13" s="16">
        <v>310</v>
      </c>
      <c r="N13" s="16">
        <v>0</v>
      </c>
      <c r="O13" s="16">
        <v>0</v>
      </c>
      <c r="P13" s="16">
        <v>1316</v>
      </c>
      <c r="Q13" s="16">
        <v>80</v>
      </c>
      <c r="R13" s="16">
        <v>3</v>
      </c>
      <c r="S13" s="16">
        <v>0</v>
      </c>
      <c r="T13" s="16">
        <v>0</v>
      </c>
      <c r="U13" s="16">
        <v>0</v>
      </c>
      <c r="V13" s="16">
        <v>26</v>
      </c>
      <c r="W13" s="16">
        <v>0</v>
      </c>
      <c r="X13" s="16">
        <v>0</v>
      </c>
    </row>
    <row r="14" spans="1:24">
      <c r="A14" s="22">
        <f t="shared" si="1"/>
        <v>0</v>
      </c>
      <c r="B14" s="15" t="s">
        <v>34</v>
      </c>
      <c r="C14" s="16">
        <v>16663</v>
      </c>
      <c r="D14" s="16">
        <v>340</v>
      </c>
      <c r="E14" s="16">
        <v>200</v>
      </c>
      <c r="F14" s="16">
        <v>121</v>
      </c>
      <c r="G14" s="16">
        <v>15728</v>
      </c>
      <c r="H14" s="16">
        <v>262</v>
      </c>
      <c r="I14" s="16">
        <v>0</v>
      </c>
      <c r="J14" s="16">
        <v>0</v>
      </c>
      <c r="K14" s="16">
        <v>12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</row>
    <row r="15" spans="1:24" ht="30">
      <c r="A15" s="22">
        <f t="shared" si="1"/>
        <v>0</v>
      </c>
      <c r="B15" s="15" t="s">
        <v>35</v>
      </c>
      <c r="C15" s="16">
        <v>15049</v>
      </c>
      <c r="D15" s="16">
        <v>0</v>
      </c>
      <c r="E15" s="16">
        <v>2</v>
      </c>
      <c r="F15" s="16">
        <v>355</v>
      </c>
      <c r="G15" s="16">
        <v>13</v>
      </c>
      <c r="H15" s="16">
        <v>8154</v>
      </c>
      <c r="I15" s="16">
        <v>19</v>
      </c>
      <c r="J15" s="16">
        <v>2475</v>
      </c>
      <c r="K15" s="16">
        <v>17</v>
      </c>
      <c r="L15" s="16">
        <v>0</v>
      </c>
      <c r="M15" s="16">
        <v>4</v>
      </c>
      <c r="N15" s="16">
        <v>0</v>
      </c>
      <c r="O15" s="16">
        <v>0</v>
      </c>
      <c r="P15" s="16">
        <v>0</v>
      </c>
      <c r="Q15" s="16">
        <v>0</v>
      </c>
      <c r="R15" s="16">
        <v>3980</v>
      </c>
      <c r="S15" s="16">
        <v>2</v>
      </c>
      <c r="T15" s="16">
        <v>0</v>
      </c>
      <c r="U15" s="16">
        <v>14</v>
      </c>
      <c r="V15" s="16">
        <v>14</v>
      </c>
      <c r="W15" s="16">
        <v>0</v>
      </c>
      <c r="X15" s="16">
        <v>0</v>
      </c>
    </row>
    <row r="16" spans="1:24">
      <c r="A16" s="22">
        <f t="shared" si="1"/>
        <v>0</v>
      </c>
      <c r="B16" s="15" t="s">
        <v>36</v>
      </c>
      <c r="C16" s="16">
        <v>120338</v>
      </c>
      <c r="D16" s="16">
        <v>129</v>
      </c>
      <c r="E16" s="16">
        <v>0</v>
      </c>
      <c r="F16" s="16">
        <v>12</v>
      </c>
      <c r="G16" s="16">
        <v>2591</v>
      </c>
      <c r="H16" s="16">
        <v>0</v>
      </c>
      <c r="I16" s="16">
        <v>114045</v>
      </c>
      <c r="J16" s="16">
        <v>3</v>
      </c>
      <c r="K16" s="16">
        <v>479</v>
      </c>
      <c r="L16" s="16">
        <v>0</v>
      </c>
      <c r="M16" s="16">
        <v>206</v>
      </c>
      <c r="N16" s="16">
        <v>0</v>
      </c>
      <c r="O16" s="16">
        <v>1036</v>
      </c>
      <c r="P16" s="16">
        <v>815</v>
      </c>
      <c r="Q16" s="16">
        <v>172</v>
      </c>
      <c r="R16" s="16">
        <v>850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</row>
    <row r="17" spans="1:24">
      <c r="A17" s="22">
        <f t="shared" si="1"/>
        <v>0</v>
      </c>
      <c r="B17" s="15" t="s">
        <v>37</v>
      </c>
      <c r="C17" s="16">
        <v>171664</v>
      </c>
      <c r="D17" s="16">
        <v>745</v>
      </c>
      <c r="E17" s="16">
        <v>87</v>
      </c>
      <c r="F17" s="16">
        <v>10139</v>
      </c>
      <c r="G17" s="16">
        <v>0</v>
      </c>
      <c r="H17" s="16">
        <v>93</v>
      </c>
      <c r="I17" s="16">
        <v>397</v>
      </c>
      <c r="J17" s="16">
        <v>151976</v>
      </c>
      <c r="K17" s="16">
        <v>849</v>
      </c>
      <c r="L17" s="16">
        <v>940</v>
      </c>
      <c r="M17" s="16">
        <v>1424</v>
      </c>
      <c r="N17" s="16">
        <v>0</v>
      </c>
      <c r="O17" s="16">
        <v>177</v>
      </c>
      <c r="P17" s="16">
        <v>3621</v>
      </c>
      <c r="Q17" s="16">
        <v>1012</v>
      </c>
      <c r="R17" s="16">
        <v>7</v>
      </c>
      <c r="S17" s="16">
        <v>0</v>
      </c>
      <c r="T17" s="16">
        <v>0</v>
      </c>
      <c r="U17" s="16">
        <v>37</v>
      </c>
      <c r="V17" s="16">
        <v>160</v>
      </c>
      <c r="W17" s="16">
        <v>0</v>
      </c>
      <c r="X17" s="16">
        <v>0</v>
      </c>
    </row>
    <row r="18" spans="1:24">
      <c r="A18" s="22">
        <f t="shared" si="1"/>
        <v>0</v>
      </c>
      <c r="B18" s="15" t="s">
        <v>38</v>
      </c>
      <c r="C18" s="16">
        <v>89066</v>
      </c>
      <c r="D18" s="16">
        <v>274</v>
      </c>
      <c r="E18" s="16">
        <v>254</v>
      </c>
      <c r="F18" s="16">
        <v>20</v>
      </c>
      <c r="G18" s="16">
        <v>0</v>
      </c>
      <c r="H18" s="16">
        <v>0</v>
      </c>
      <c r="I18" s="16">
        <v>103</v>
      </c>
      <c r="J18" s="16">
        <v>1436</v>
      </c>
      <c r="K18" s="16">
        <v>79312</v>
      </c>
      <c r="L18" s="16">
        <v>0</v>
      </c>
      <c r="M18" s="16">
        <v>0</v>
      </c>
      <c r="N18" s="16">
        <v>0</v>
      </c>
      <c r="O18" s="16">
        <v>0</v>
      </c>
      <c r="P18" s="16">
        <v>6315</v>
      </c>
      <c r="Q18" s="16">
        <v>325</v>
      </c>
      <c r="R18" s="16">
        <v>805</v>
      </c>
      <c r="S18" s="16">
        <v>10</v>
      </c>
      <c r="T18" s="16">
        <v>212</v>
      </c>
      <c r="U18" s="16">
        <v>0</v>
      </c>
      <c r="V18" s="16">
        <v>0</v>
      </c>
      <c r="W18" s="16">
        <v>0</v>
      </c>
      <c r="X18" s="16">
        <v>0</v>
      </c>
    </row>
    <row r="19" spans="1:24">
      <c r="A19" s="22">
        <f t="shared" si="1"/>
        <v>0</v>
      </c>
      <c r="B19" s="15" t="s">
        <v>39</v>
      </c>
      <c r="C19" s="16">
        <v>33798</v>
      </c>
      <c r="D19" s="16">
        <v>149</v>
      </c>
      <c r="E19" s="16">
        <v>0</v>
      </c>
      <c r="F19" s="16">
        <v>12</v>
      </c>
      <c r="G19" s="16">
        <v>0</v>
      </c>
      <c r="H19" s="16">
        <v>0</v>
      </c>
      <c r="I19" s="16">
        <v>0</v>
      </c>
      <c r="J19" s="16">
        <v>156</v>
      </c>
      <c r="K19" s="16">
        <v>25</v>
      </c>
      <c r="L19" s="16">
        <v>28710</v>
      </c>
      <c r="M19" s="16">
        <v>0</v>
      </c>
      <c r="N19" s="16">
        <v>0</v>
      </c>
      <c r="O19" s="16">
        <v>2208</v>
      </c>
      <c r="P19" s="16">
        <v>28</v>
      </c>
      <c r="Q19" s="16">
        <v>444</v>
      </c>
      <c r="R19" s="16">
        <v>2</v>
      </c>
      <c r="S19" s="16">
        <v>176</v>
      </c>
      <c r="T19" s="16">
        <v>501</v>
      </c>
      <c r="U19" s="16">
        <v>1333</v>
      </c>
      <c r="V19" s="16">
        <v>54</v>
      </c>
      <c r="W19" s="16">
        <v>0</v>
      </c>
      <c r="X19" s="16">
        <v>0</v>
      </c>
    </row>
    <row r="20" spans="1:24">
      <c r="A20" s="22">
        <f t="shared" si="1"/>
        <v>0</v>
      </c>
      <c r="B20" s="15" t="s">
        <v>40</v>
      </c>
      <c r="C20" s="16">
        <v>80017</v>
      </c>
      <c r="D20" s="16">
        <v>0</v>
      </c>
      <c r="E20" s="16">
        <v>17</v>
      </c>
      <c r="F20" s="16">
        <v>3729</v>
      </c>
      <c r="G20" s="16">
        <v>114</v>
      </c>
      <c r="H20" s="16">
        <v>44</v>
      </c>
      <c r="I20" s="16">
        <v>173</v>
      </c>
      <c r="J20" s="16">
        <v>4117</v>
      </c>
      <c r="K20" s="16">
        <v>449</v>
      </c>
      <c r="L20" s="16">
        <v>86</v>
      </c>
      <c r="M20" s="16">
        <v>61683</v>
      </c>
      <c r="N20" s="16">
        <v>1366</v>
      </c>
      <c r="O20" s="16">
        <v>70</v>
      </c>
      <c r="P20" s="16">
        <v>4678</v>
      </c>
      <c r="Q20" s="16">
        <v>910</v>
      </c>
      <c r="R20" s="16">
        <v>1281</v>
      </c>
      <c r="S20" s="16">
        <v>272</v>
      </c>
      <c r="T20" s="16">
        <v>526</v>
      </c>
      <c r="U20" s="16">
        <v>126</v>
      </c>
      <c r="V20" s="16">
        <v>376</v>
      </c>
      <c r="W20" s="16">
        <v>0</v>
      </c>
      <c r="X20" s="16">
        <v>0</v>
      </c>
    </row>
    <row r="21" spans="1:24">
      <c r="A21" s="22">
        <f t="shared" si="1"/>
        <v>0</v>
      </c>
      <c r="B21" s="15" t="s">
        <v>41</v>
      </c>
      <c r="C21" s="16">
        <v>75470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75160</v>
      </c>
      <c r="O21" s="16">
        <v>154</v>
      </c>
      <c r="P21" s="16">
        <v>56</v>
      </c>
      <c r="Q21" s="16">
        <v>89</v>
      </c>
      <c r="R21" s="16">
        <v>0</v>
      </c>
      <c r="S21" s="16">
        <v>0</v>
      </c>
      <c r="T21" s="16">
        <v>0</v>
      </c>
      <c r="U21" s="16">
        <v>0</v>
      </c>
      <c r="V21" s="16">
        <v>11</v>
      </c>
      <c r="W21" s="16">
        <v>0</v>
      </c>
      <c r="X21" s="16">
        <v>0</v>
      </c>
    </row>
    <row r="22" spans="1:24">
      <c r="A22" s="22">
        <f t="shared" si="1"/>
        <v>0</v>
      </c>
      <c r="B22" s="15" t="s">
        <v>42</v>
      </c>
      <c r="C22" s="16">
        <v>100993</v>
      </c>
      <c r="D22" s="16">
        <v>766</v>
      </c>
      <c r="E22" s="16">
        <v>1</v>
      </c>
      <c r="F22" s="16">
        <v>393</v>
      </c>
      <c r="G22" s="16">
        <v>0</v>
      </c>
      <c r="H22" s="16">
        <v>34</v>
      </c>
      <c r="I22" s="16">
        <v>227</v>
      </c>
      <c r="J22" s="16">
        <v>1105</v>
      </c>
      <c r="K22" s="16">
        <v>553</v>
      </c>
      <c r="L22" s="16">
        <v>209</v>
      </c>
      <c r="M22" s="16">
        <v>79</v>
      </c>
      <c r="N22" s="16">
        <v>1925</v>
      </c>
      <c r="O22" s="16">
        <v>93019</v>
      </c>
      <c r="P22" s="16">
        <v>844</v>
      </c>
      <c r="Q22" s="16">
        <v>52</v>
      </c>
      <c r="R22" s="16">
        <v>1113</v>
      </c>
      <c r="S22" s="16">
        <v>218</v>
      </c>
      <c r="T22" s="16">
        <v>260</v>
      </c>
      <c r="U22" s="16">
        <v>116</v>
      </c>
      <c r="V22" s="16">
        <v>79</v>
      </c>
      <c r="W22" s="16">
        <v>0</v>
      </c>
      <c r="X22" s="16">
        <v>0</v>
      </c>
    </row>
    <row r="23" spans="1:24">
      <c r="A23" s="22">
        <f t="shared" si="1"/>
        <v>0</v>
      </c>
      <c r="B23" s="15" t="s">
        <v>43</v>
      </c>
      <c r="C23" s="16">
        <v>127449</v>
      </c>
      <c r="D23" s="16">
        <v>160</v>
      </c>
      <c r="E23" s="16">
        <v>15</v>
      </c>
      <c r="F23" s="16">
        <v>4910</v>
      </c>
      <c r="G23" s="16">
        <v>241</v>
      </c>
      <c r="H23" s="16">
        <v>137</v>
      </c>
      <c r="I23" s="16">
        <v>483</v>
      </c>
      <c r="J23" s="16">
        <v>5061</v>
      </c>
      <c r="K23" s="16">
        <v>606</v>
      </c>
      <c r="L23" s="16">
        <v>69</v>
      </c>
      <c r="M23" s="16">
        <v>3126</v>
      </c>
      <c r="N23" s="16">
        <v>4752</v>
      </c>
      <c r="O23" s="16">
        <v>227</v>
      </c>
      <c r="P23" s="16">
        <v>99545</v>
      </c>
      <c r="Q23" s="16">
        <v>1206</v>
      </c>
      <c r="R23" s="16">
        <v>316</v>
      </c>
      <c r="S23" s="16">
        <v>4459</v>
      </c>
      <c r="T23" s="16">
        <v>893</v>
      </c>
      <c r="U23" s="16">
        <v>897</v>
      </c>
      <c r="V23" s="16">
        <v>346</v>
      </c>
      <c r="W23" s="16">
        <v>0</v>
      </c>
      <c r="X23" s="16">
        <v>0</v>
      </c>
    </row>
    <row r="24" spans="1:24">
      <c r="A24" s="22">
        <f t="shared" si="1"/>
        <v>0</v>
      </c>
      <c r="B24" s="15" t="s">
        <v>44</v>
      </c>
      <c r="C24" s="16">
        <v>125748</v>
      </c>
      <c r="D24" s="16">
        <v>176</v>
      </c>
      <c r="E24" s="16">
        <v>304</v>
      </c>
      <c r="F24" s="16">
        <v>2699</v>
      </c>
      <c r="G24" s="16">
        <v>22</v>
      </c>
      <c r="H24" s="16">
        <v>118</v>
      </c>
      <c r="I24" s="16">
        <v>181</v>
      </c>
      <c r="J24" s="16">
        <v>8367</v>
      </c>
      <c r="K24" s="16">
        <v>2809</v>
      </c>
      <c r="L24" s="16">
        <v>291</v>
      </c>
      <c r="M24" s="16">
        <v>20846</v>
      </c>
      <c r="N24" s="16">
        <v>2312</v>
      </c>
      <c r="O24" s="16">
        <v>152</v>
      </c>
      <c r="P24" s="16">
        <v>5204</v>
      </c>
      <c r="Q24" s="16">
        <v>80189</v>
      </c>
      <c r="R24" s="16">
        <v>435</v>
      </c>
      <c r="S24" s="16">
        <v>501</v>
      </c>
      <c r="T24" s="16">
        <v>314</v>
      </c>
      <c r="U24" s="16">
        <v>788</v>
      </c>
      <c r="V24" s="16">
        <v>40</v>
      </c>
      <c r="W24" s="16">
        <v>0</v>
      </c>
      <c r="X24" s="16">
        <v>0</v>
      </c>
    </row>
    <row r="25" spans="1:24" ht="30">
      <c r="A25" s="22">
        <f t="shared" si="1"/>
        <v>0</v>
      </c>
      <c r="B25" s="15" t="s">
        <v>45</v>
      </c>
      <c r="C25" s="16">
        <v>82695</v>
      </c>
      <c r="D25" s="16">
        <v>113</v>
      </c>
      <c r="E25" s="16">
        <v>0</v>
      </c>
      <c r="F25" s="16">
        <v>2063</v>
      </c>
      <c r="G25" s="16">
        <v>31</v>
      </c>
      <c r="H25" s="16">
        <v>0</v>
      </c>
      <c r="I25" s="16">
        <v>0</v>
      </c>
      <c r="J25" s="16">
        <v>0</v>
      </c>
      <c r="K25" s="16">
        <v>2136</v>
      </c>
      <c r="L25" s="16">
        <v>4</v>
      </c>
      <c r="M25" s="16">
        <v>45</v>
      </c>
      <c r="N25" s="16">
        <v>97</v>
      </c>
      <c r="O25" s="16">
        <v>7</v>
      </c>
      <c r="P25" s="16">
        <v>596</v>
      </c>
      <c r="Q25" s="16">
        <v>9</v>
      </c>
      <c r="R25" s="16">
        <v>74528</v>
      </c>
      <c r="S25" s="16">
        <v>2794</v>
      </c>
      <c r="T25" s="16">
        <v>0</v>
      </c>
      <c r="U25" s="16">
        <v>0</v>
      </c>
      <c r="V25" s="16">
        <v>272</v>
      </c>
      <c r="W25" s="16">
        <v>0</v>
      </c>
      <c r="X25" s="16">
        <v>0</v>
      </c>
    </row>
    <row r="26" spans="1:24">
      <c r="A26" s="22">
        <f t="shared" si="1"/>
        <v>0</v>
      </c>
      <c r="B26" s="15" t="s">
        <v>46</v>
      </c>
      <c r="C26" s="16">
        <v>39330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4</v>
      </c>
      <c r="L26" s="16">
        <v>7</v>
      </c>
      <c r="M26" s="16">
        <v>450</v>
      </c>
      <c r="N26" s="16">
        <v>0</v>
      </c>
      <c r="O26" s="16">
        <v>0</v>
      </c>
      <c r="P26" s="16">
        <v>19</v>
      </c>
      <c r="Q26" s="16">
        <v>29</v>
      </c>
      <c r="R26" s="16">
        <v>246</v>
      </c>
      <c r="S26" s="16">
        <v>37171</v>
      </c>
      <c r="T26" s="16">
        <v>961</v>
      </c>
      <c r="U26" s="16">
        <v>443</v>
      </c>
      <c r="V26" s="16">
        <v>0</v>
      </c>
      <c r="W26" s="16">
        <v>0</v>
      </c>
      <c r="X26" s="16">
        <v>0</v>
      </c>
    </row>
    <row r="27" spans="1:24">
      <c r="A27" s="22">
        <f t="shared" si="1"/>
        <v>0</v>
      </c>
      <c r="B27" s="15" t="s">
        <v>47</v>
      </c>
      <c r="C27" s="16">
        <v>92279</v>
      </c>
      <c r="D27" s="16">
        <v>74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8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531</v>
      </c>
      <c r="S27" s="16">
        <v>0</v>
      </c>
      <c r="T27" s="16">
        <v>91666</v>
      </c>
      <c r="U27" s="16">
        <v>0</v>
      </c>
      <c r="V27" s="16">
        <v>0</v>
      </c>
      <c r="W27" s="16">
        <v>0</v>
      </c>
      <c r="X27" s="16">
        <v>0</v>
      </c>
    </row>
    <row r="28" spans="1:24">
      <c r="A28" s="22">
        <f t="shared" si="1"/>
        <v>0</v>
      </c>
      <c r="B28" s="15" t="s">
        <v>48</v>
      </c>
      <c r="C28" s="16">
        <v>14614</v>
      </c>
      <c r="D28" s="16">
        <v>2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11</v>
      </c>
      <c r="L28" s="16">
        <v>827</v>
      </c>
      <c r="M28" s="16">
        <v>55</v>
      </c>
      <c r="N28" s="16">
        <v>0</v>
      </c>
      <c r="O28" s="16">
        <v>0</v>
      </c>
      <c r="P28" s="16">
        <v>12</v>
      </c>
      <c r="Q28" s="16">
        <v>234</v>
      </c>
      <c r="R28" s="16">
        <v>20</v>
      </c>
      <c r="S28" s="16">
        <v>686</v>
      </c>
      <c r="T28" s="16">
        <v>0</v>
      </c>
      <c r="U28" s="16">
        <v>12767</v>
      </c>
      <c r="V28" s="16">
        <v>0</v>
      </c>
      <c r="W28" s="16">
        <v>0</v>
      </c>
      <c r="X28" s="16">
        <v>0</v>
      </c>
    </row>
    <row r="29" spans="1:24">
      <c r="A29" s="22">
        <f t="shared" si="1"/>
        <v>0</v>
      </c>
      <c r="B29" s="15" t="s">
        <v>49</v>
      </c>
      <c r="C29" s="16">
        <v>14118</v>
      </c>
      <c r="D29" s="16">
        <v>0</v>
      </c>
      <c r="E29" s="16">
        <v>0</v>
      </c>
      <c r="F29" s="16">
        <v>4</v>
      </c>
      <c r="G29" s="16">
        <v>0</v>
      </c>
      <c r="H29" s="16">
        <v>0</v>
      </c>
      <c r="I29" s="16">
        <v>0</v>
      </c>
      <c r="J29" s="16">
        <v>534</v>
      </c>
      <c r="K29" s="16">
        <v>0</v>
      </c>
      <c r="L29" s="16">
        <v>34</v>
      </c>
      <c r="M29" s="16">
        <v>383</v>
      </c>
      <c r="N29" s="16">
        <v>0</v>
      </c>
      <c r="O29" s="16">
        <v>0</v>
      </c>
      <c r="P29" s="16">
        <v>0</v>
      </c>
      <c r="Q29" s="16">
        <v>172</v>
      </c>
      <c r="R29" s="16">
        <v>0</v>
      </c>
      <c r="S29" s="16">
        <v>0</v>
      </c>
      <c r="T29" s="16">
        <v>0</v>
      </c>
      <c r="U29" s="16">
        <v>25</v>
      </c>
      <c r="V29" s="16">
        <v>12966</v>
      </c>
      <c r="W29" s="16">
        <v>0</v>
      </c>
      <c r="X29" s="16">
        <v>0</v>
      </c>
    </row>
    <row r="30" spans="1:24" ht="30">
      <c r="A30" s="22">
        <f t="shared" si="1"/>
        <v>0</v>
      </c>
      <c r="B30" s="15" t="s">
        <v>50</v>
      </c>
      <c r="C30" s="16">
        <v>809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809</v>
      </c>
      <c r="X30" s="16">
        <v>0</v>
      </c>
    </row>
    <row r="31" spans="1:24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2" spans="1:24">
      <c r="A32" s="22">
        <f t="shared" si="1"/>
        <v>0</v>
      </c>
    </row>
    <row r="33" spans="2:25">
      <c r="B33" s="17" t="s">
        <v>52</v>
      </c>
      <c r="Y33" s="18" t="s">
        <v>0</v>
      </c>
    </row>
  </sheetData>
  <hyperlinks>
    <hyperlink ref="B33" r:id="rId1" xr:uid="{35BF7BD6-EDB9-4E33-A0C1-E333B2B07291}"/>
    <hyperlink ref="Y33" r:id="rId2" xr:uid="{B61ED5EC-D7C7-42A0-8363-805CBE4F5CAE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9E80-B90A-47FF-ACB0-B755C3A25805}">
  <dimension ref="A1:Z31"/>
  <sheetViews>
    <sheetView workbookViewId="0">
      <selection activeCell="S22" sqref="S22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119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17.480419661200536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78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PaysBas!D11/PaysBas!D$10</f>
        <v>0.89894355568970719</v>
      </c>
      <c r="E10" s="625">
        <f>PaysBas!E11/PaysBas!E$10</f>
        <v>0</v>
      </c>
      <c r="F10" s="625">
        <f>PaysBas!F11/PaysBas!F$10</f>
        <v>4.7195391853664974E-4</v>
      </c>
      <c r="G10" s="625">
        <f>PaysBas!G11/PaysBas!G$10</f>
        <v>0</v>
      </c>
      <c r="H10" s="625">
        <f>PaysBas!H11/PaysBas!H$10</f>
        <v>0</v>
      </c>
      <c r="I10" s="625">
        <f>PaysBas!I11/PaysBas!I$10</f>
        <v>0</v>
      </c>
      <c r="J10" s="625">
        <f>PaysBas!J11/PaysBas!J$10</f>
        <v>0</v>
      </c>
      <c r="K10" s="625">
        <f>PaysBas!K11/PaysBas!K$10</f>
        <v>0</v>
      </c>
      <c r="L10" s="625">
        <f>PaysBas!L11/PaysBas!L$10</f>
        <v>0</v>
      </c>
      <c r="M10" s="625">
        <f>PaysBas!M11/PaysBas!M$10</f>
        <v>0</v>
      </c>
      <c r="N10" s="625">
        <f>PaysBas!N11/PaysBas!N$10</f>
        <v>0</v>
      </c>
      <c r="O10" s="625">
        <f>PaysBas!O11/PaysBas!O$10</f>
        <v>0</v>
      </c>
      <c r="P10" s="625">
        <f>PaysBas!P11/PaysBas!P$10</f>
        <v>8.0788495718209723E-6</v>
      </c>
      <c r="Q10" s="625">
        <f>PaysBas!Q11/PaysBas!Q$10</f>
        <v>8.2420817143529965E-5</v>
      </c>
      <c r="R10" s="625">
        <f>PaysBas!R11/PaysBas!R$10</f>
        <v>0</v>
      </c>
      <c r="S10" s="625">
        <f>PaysBas!S11/PaysBas!S$10</f>
        <v>0</v>
      </c>
      <c r="T10" s="625">
        <f>PaysBas!T11/PaysBas!T$10</f>
        <v>0</v>
      </c>
      <c r="U10" s="625">
        <f>PaysBas!U11/PaysBas!U$10</f>
        <v>0</v>
      </c>
      <c r="V10" s="625">
        <f>PaysBas!V11/PaysBas!V$10</f>
        <v>0</v>
      </c>
      <c r="W10" s="626">
        <f>PaysBas!W11/PaysBas!W$10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PaysBas!D12/PaysBas!D$10</f>
        <v>0</v>
      </c>
      <c r="E11" s="628">
        <f>PaysBas!E12/PaysBas!E$10</f>
        <v>0.88576392659354974</v>
      </c>
      <c r="F11" s="629">
        <f>PaysBas!F12/PaysBas!F$10</f>
        <v>6.0679789526140674E-4</v>
      </c>
      <c r="G11" s="629">
        <f>PaysBas!G12/PaysBas!G$10</f>
        <v>0</v>
      </c>
      <c r="H11" s="629">
        <f>PaysBas!H12/PaysBas!H$10</f>
        <v>2.1704111911827046E-2</v>
      </c>
      <c r="I11" s="629">
        <f>PaysBas!I12/PaysBas!I$10</f>
        <v>4.0486175764667693E-3</v>
      </c>
      <c r="J11" s="629">
        <f>PaysBas!J12/PaysBas!J$10</f>
        <v>5.4837789817719187E-6</v>
      </c>
      <c r="K11" s="629">
        <f>PaysBas!K12/PaysBas!K$10</f>
        <v>0</v>
      </c>
      <c r="L11" s="629">
        <f>PaysBas!L12/PaysBas!L$10</f>
        <v>0</v>
      </c>
      <c r="M11" s="629">
        <f>PaysBas!M12/PaysBas!M$10</f>
        <v>0</v>
      </c>
      <c r="N11" s="629">
        <f>PaysBas!N12/PaysBas!N$10</f>
        <v>0</v>
      </c>
      <c r="O11" s="629">
        <f>PaysBas!O12/PaysBas!O$10</f>
        <v>0</v>
      </c>
      <c r="P11" s="629">
        <f>PaysBas!P12/PaysBas!P$10</f>
        <v>5.8975601874293104E-3</v>
      </c>
      <c r="Q11" s="629">
        <f>PaysBas!Q12/PaysBas!Q$10</f>
        <v>0</v>
      </c>
      <c r="R11" s="629">
        <f>PaysBas!R12/PaysBas!R$10</f>
        <v>1.1888062008131435E-5</v>
      </c>
      <c r="S11" s="629">
        <f>PaysBas!S12/PaysBas!S$10</f>
        <v>0</v>
      </c>
      <c r="T11" s="629">
        <f>PaysBas!T12/PaysBas!T$10</f>
        <v>0</v>
      </c>
      <c r="U11" s="629">
        <f>PaysBas!U12/PaysBas!U$10</f>
        <v>0</v>
      </c>
      <c r="V11" s="629">
        <f>PaysBas!V12/PaysBas!V$10</f>
        <v>0</v>
      </c>
      <c r="W11" s="630">
        <f>PaysBas!W12/PaysBas!W$10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PaysBas!D13/PaysBas!D$10</f>
        <v>1.2677331723513431E-2</v>
      </c>
      <c r="E12" s="629">
        <f>PaysBas!E13/PaysBas!E$10</f>
        <v>1.8677380823107829E-2</v>
      </c>
      <c r="F12" s="628">
        <f>PaysBas!F13/PaysBas!F$10</f>
        <v>0.92722822343060662</v>
      </c>
      <c r="G12" s="629">
        <f>PaysBas!G13/PaysBas!G$10</f>
        <v>1.5982951518380393E-3</v>
      </c>
      <c r="H12" s="629">
        <f>PaysBas!H13/PaysBas!H$10</f>
        <v>0.22865621025858415</v>
      </c>
      <c r="I12" s="629">
        <f>PaysBas!I13/PaysBas!I$10</f>
        <v>8.3278526098208867E-3</v>
      </c>
      <c r="J12" s="629">
        <f>PaysBas!J13/PaysBas!J$10</f>
        <v>3.9071925245124921E-2</v>
      </c>
      <c r="K12" s="629">
        <f>PaysBas!K13/PaysBas!K$10</f>
        <v>5.4020787746170678E-3</v>
      </c>
      <c r="L12" s="629">
        <f>PaysBas!L13/PaysBas!L$10</f>
        <v>0</v>
      </c>
      <c r="M12" s="629">
        <f>PaysBas!M13/PaysBas!M$10</f>
        <v>3.4984369886357225E-3</v>
      </c>
      <c r="N12" s="629">
        <f>PaysBas!N13/PaysBas!N$10</f>
        <v>0</v>
      </c>
      <c r="O12" s="629">
        <f>PaysBas!O13/PaysBas!O$10</f>
        <v>0</v>
      </c>
      <c r="P12" s="629">
        <f>PaysBas!P13/PaysBas!P$10</f>
        <v>1.06317660365164E-2</v>
      </c>
      <c r="Q12" s="629">
        <f>PaysBas!Q13/PaysBas!Q$10</f>
        <v>9.4195219592605676E-4</v>
      </c>
      <c r="R12" s="629">
        <f>PaysBas!R13/PaysBas!R$10</f>
        <v>3.5664186024394303E-5</v>
      </c>
      <c r="S12" s="629">
        <f>PaysBas!S13/PaysBas!S$10</f>
        <v>0</v>
      </c>
      <c r="T12" s="629">
        <f>PaysBas!T13/PaysBas!T$10</f>
        <v>0</v>
      </c>
      <c r="U12" s="629">
        <f>PaysBas!U13/PaysBas!U$10</f>
        <v>0</v>
      </c>
      <c r="V12" s="629">
        <f>PaysBas!V13/PaysBas!V$10</f>
        <v>1.8126045733407696E-3</v>
      </c>
      <c r="W12" s="630">
        <f>PaysBas!W13/PaysBas!W$10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PaysBas!D14/PaysBas!D$10</f>
        <v>1.0262601871415635E-2</v>
      </c>
      <c r="E13" s="629">
        <f>PaysBas!E14/PaysBas!E$10</f>
        <v>2.1717884678032359E-2</v>
      </c>
      <c r="F13" s="629">
        <f>PaysBas!F14/PaysBas!F$10</f>
        <v>3.5469828660207836E-4</v>
      </c>
      <c r="G13" s="628">
        <f>PaysBas!G14/PaysBas!G$10</f>
        <v>0.83793287160362284</v>
      </c>
      <c r="H13" s="629">
        <f>PaysBas!H14/PaysBas!H$10</f>
        <v>2.2212802034760493E-2</v>
      </c>
      <c r="I13" s="629">
        <f>PaysBas!I14/PaysBas!I$10</f>
        <v>0</v>
      </c>
      <c r="J13" s="629">
        <f>PaysBas!J14/PaysBas!J$10</f>
        <v>0</v>
      </c>
      <c r="K13" s="629">
        <f>PaysBas!K14/PaysBas!K$10</f>
        <v>1.3676148796498905E-4</v>
      </c>
      <c r="L13" s="629">
        <f>PaysBas!L14/PaysBas!L$10</f>
        <v>0</v>
      </c>
      <c r="M13" s="629">
        <f>PaysBas!M14/PaysBas!M$10</f>
        <v>0</v>
      </c>
      <c r="N13" s="629">
        <f>PaysBas!N14/PaysBas!N$10</f>
        <v>0</v>
      </c>
      <c r="O13" s="629">
        <f>PaysBas!O14/PaysBas!O$10</f>
        <v>0</v>
      </c>
      <c r="P13" s="629">
        <f>PaysBas!P14/PaysBas!P$10</f>
        <v>0</v>
      </c>
      <c r="Q13" s="629">
        <f>PaysBas!Q14/PaysBas!Q$10</f>
        <v>0</v>
      </c>
      <c r="R13" s="629">
        <f>PaysBas!R14/PaysBas!R$10</f>
        <v>0</v>
      </c>
      <c r="S13" s="629">
        <f>PaysBas!S14/PaysBas!S$10</f>
        <v>0</v>
      </c>
      <c r="T13" s="629">
        <f>PaysBas!T14/PaysBas!T$10</f>
        <v>0</v>
      </c>
      <c r="U13" s="629">
        <f>PaysBas!U14/PaysBas!U$10</f>
        <v>0</v>
      </c>
      <c r="V13" s="629">
        <f>PaysBas!V14/PaysBas!V$10</f>
        <v>0</v>
      </c>
      <c r="W13" s="630">
        <f>PaysBas!W14/PaysBas!W$10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PaysBas!D15/PaysBas!D$10</f>
        <v>0</v>
      </c>
      <c r="E14" s="629">
        <f>PaysBas!E15/PaysBas!E$10</f>
        <v>2.1717884678032359E-4</v>
      </c>
      <c r="F14" s="629">
        <f>PaysBas!F15/PaysBas!F$10</f>
        <v>1.0406437334193209E-3</v>
      </c>
      <c r="G14" s="629">
        <f>PaysBas!G15/PaysBas!G$10</f>
        <v>6.9259456579648371E-4</v>
      </c>
      <c r="H14" s="628">
        <f>PaysBas!H15/PaysBas!H$10</f>
        <v>0.69130987706655367</v>
      </c>
      <c r="I14" s="629">
        <f>PaysBas!I15/PaysBas!I$10</f>
        <v>1.6228635855035576E-4</v>
      </c>
      <c r="J14" s="629">
        <f>PaysBas!J15/PaysBas!J$10</f>
        <v>1.3572352979885498E-2</v>
      </c>
      <c r="K14" s="629">
        <f>PaysBas!K15/PaysBas!K$10</f>
        <v>1.9374544128373451E-4</v>
      </c>
      <c r="L14" s="629">
        <f>PaysBas!L15/PaysBas!L$10</f>
        <v>0</v>
      </c>
      <c r="M14" s="629">
        <f>PaysBas!M15/PaysBas!M$10</f>
        <v>4.5141122434009322E-5</v>
      </c>
      <c r="N14" s="629">
        <f>PaysBas!N15/PaysBas!N$10</f>
        <v>0</v>
      </c>
      <c r="O14" s="629">
        <f>PaysBas!O15/PaysBas!O$10</f>
        <v>0</v>
      </c>
      <c r="P14" s="629">
        <f>PaysBas!P15/PaysBas!P$10</f>
        <v>0</v>
      </c>
      <c r="Q14" s="629">
        <f>PaysBas!Q15/PaysBas!Q$10</f>
        <v>0</v>
      </c>
      <c r="R14" s="629">
        <f>PaysBas!R15/PaysBas!R$10</f>
        <v>4.7314486792363109E-2</v>
      </c>
      <c r="S14" s="629">
        <f>PaysBas!S15/PaysBas!S$10</f>
        <v>4.3206809393160364E-5</v>
      </c>
      <c r="T14" s="629">
        <f>PaysBas!T15/PaysBas!T$10</f>
        <v>0</v>
      </c>
      <c r="U14" s="629">
        <f>PaysBas!U15/PaysBas!U$10</f>
        <v>8.4612595189169587E-4</v>
      </c>
      <c r="V14" s="629">
        <f>PaysBas!V15/PaysBas!V$10</f>
        <v>9.7601784718349136E-4</v>
      </c>
      <c r="W14" s="630">
        <f>PaysBas!W15/PaysBas!W$10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PaysBas!D16/PaysBas!D$10</f>
        <v>3.8937518865076971E-3</v>
      </c>
      <c r="E15" s="629">
        <f>PaysBas!E16/PaysBas!E$10</f>
        <v>0</v>
      </c>
      <c r="F15" s="629">
        <f>PaysBas!F16/PaysBas!F$10</f>
        <v>3.5176689580371405E-5</v>
      </c>
      <c r="G15" s="629">
        <f>PaysBas!G16/PaysBas!G$10</f>
        <v>0.13803942461374533</v>
      </c>
      <c r="H15" s="629">
        <f>PaysBas!H16/PaysBas!H$10</f>
        <v>0</v>
      </c>
      <c r="I15" s="631">
        <f>PaysBas!I16/PaysBas!I$10</f>
        <v>0.97410251373028012</v>
      </c>
      <c r="J15" s="629">
        <f>PaysBas!J16/PaysBas!J$10</f>
        <v>1.6451336945315757E-5</v>
      </c>
      <c r="K15" s="629">
        <f>PaysBas!K16/PaysBas!K$10</f>
        <v>5.459062727935813E-3</v>
      </c>
      <c r="L15" s="629">
        <f>PaysBas!L16/PaysBas!L$10</f>
        <v>0</v>
      </c>
      <c r="M15" s="629">
        <f>PaysBas!M16/PaysBas!M$10</f>
        <v>2.3247678053514801E-3</v>
      </c>
      <c r="N15" s="629">
        <f>PaysBas!N16/PaysBas!N$10</f>
        <v>0</v>
      </c>
      <c r="O15" s="629">
        <f>PaysBas!O16/PaysBas!O$10</f>
        <v>1.067490984028851E-2</v>
      </c>
      <c r="P15" s="629">
        <f>PaysBas!P16/PaysBas!P$10</f>
        <v>6.5842624010340927E-3</v>
      </c>
      <c r="Q15" s="629">
        <f>PaysBas!Q16/PaysBas!Q$10</f>
        <v>2.0251972212410219E-3</v>
      </c>
      <c r="R15" s="629">
        <f>PaysBas!R16/PaysBas!R$10</f>
        <v>1.0104852706911719E-2</v>
      </c>
      <c r="S15" s="629">
        <f>PaysBas!S16/PaysBas!S$10</f>
        <v>0</v>
      </c>
      <c r="T15" s="629">
        <f>PaysBas!T16/PaysBas!T$10</f>
        <v>0</v>
      </c>
      <c r="U15" s="629">
        <f>PaysBas!U16/PaysBas!U$10</f>
        <v>0</v>
      </c>
      <c r="V15" s="629">
        <f>PaysBas!V16/PaysBas!V$10</f>
        <v>0</v>
      </c>
      <c r="W15" s="630">
        <f>PaysBas!W16/PaysBas!W$10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PaysBas!D17/PaysBas!D$10</f>
        <v>2.2487171747660732E-2</v>
      </c>
      <c r="E16" s="629">
        <f>PaysBas!E17/PaysBas!E$10</f>
        <v>9.4472798349440768E-3</v>
      </c>
      <c r="F16" s="629">
        <f>PaysBas!F17/PaysBas!F$10</f>
        <v>2.9721371304615475E-2</v>
      </c>
      <c r="G16" s="629">
        <f>PaysBas!G17/PaysBas!G$10</f>
        <v>0</v>
      </c>
      <c r="H16" s="629">
        <f>PaysBas!H17/PaysBas!H$10</f>
        <v>7.8846969054684191E-3</v>
      </c>
      <c r="I16" s="629">
        <f>PaysBas!I17/PaysBas!I$10</f>
        <v>3.3909307549732227E-3</v>
      </c>
      <c r="J16" s="628">
        <f>PaysBas!J17/PaysBas!J$10</f>
        <v>0.83340279453376909</v>
      </c>
      <c r="K16" s="629">
        <f>PaysBas!K17/PaysBas!K$10</f>
        <v>9.6758752735229756E-3</v>
      </c>
      <c r="L16" s="629">
        <f>PaysBas!L17/PaysBas!L$10</f>
        <v>3.0150431407768546E-2</v>
      </c>
      <c r="M16" s="629">
        <f>PaysBas!M17/PaysBas!M$10</f>
        <v>1.6070239586507318E-2</v>
      </c>
      <c r="N16" s="629">
        <f>PaysBas!N17/PaysBas!N$10</f>
        <v>0</v>
      </c>
      <c r="O16" s="629">
        <f>PaysBas!O17/PaysBas!O$10</f>
        <v>1.8238021638330758E-3</v>
      </c>
      <c r="P16" s="629">
        <f>PaysBas!P17/PaysBas!P$10</f>
        <v>2.9253514299563743E-2</v>
      </c>
      <c r="Q16" s="629">
        <f>PaysBas!Q17/PaysBas!Q$10</f>
        <v>1.1915695278464618E-2</v>
      </c>
      <c r="R16" s="629">
        <f>PaysBas!R17/PaysBas!R$10</f>
        <v>8.3216434056920043E-5</v>
      </c>
      <c r="S16" s="629">
        <f>PaysBas!S17/PaysBas!S$10</f>
        <v>0</v>
      </c>
      <c r="T16" s="629">
        <f>PaysBas!T17/PaysBas!T$10</f>
        <v>0</v>
      </c>
      <c r="U16" s="629">
        <f>PaysBas!U17/PaysBas!U$10</f>
        <v>2.2361900157137678E-3</v>
      </c>
      <c r="V16" s="629">
        <f>PaysBas!V17/PaysBas!V$10</f>
        <v>1.1154489682097044E-2</v>
      </c>
      <c r="W16" s="630">
        <f>PaysBas!W17/PaysBas!W$10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PaysBas!D18/PaysBas!D$10</f>
        <v>8.2704497434349534E-3</v>
      </c>
      <c r="E17" s="629">
        <f>PaysBas!E18/PaysBas!E$10</f>
        <v>2.7581713541101095E-2</v>
      </c>
      <c r="F17" s="629">
        <f>PaysBas!F18/PaysBas!F$10</f>
        <v>5.8627815967285682E-5</v>
      </c>
      <c r="G17" s="629">
        <f>PaysBas!G18/PaysBas!G$10</f>
        <v>0</v>
      </c>
      <c r="H17" s="629">
        <f>PaysBas!H18/PaysBas!H$10</f>
        <v>0</v>
      </c>
      <c r="I17" s="629">
        <f>PaysBas!I18/PaysBas!I$10</f>
        <v>8.7976289108877067E-4</v>
      </c>
      <c r="J17" s="629">
        <f>PaysBas!J18/PaysBas!J$10</f>
        <v>7.874706617824476E-3</v>
      </c>
      <c r="K17" s="628">
        <f>PaysBas!K18/PaysBas!K$10</f>
        <v>0.90390226112326766</v>
      </c>
      <c r="L17" s="629">
        <f>PaysBas!L18/PaysBas!L$10</f>
        <v>0</v>
      </c>
      <c r="M17" s="629">
        <f>PaysBas!M18/PaysBas!M$10</f>
        <v>0</v>
      </c>
      <c r="N17" s="629">
        <f>PaysBas!N18/PaysBas!N$10</f>
        <v>0</v>
      </c>
      <c r="O17" s="629">
        <f>PaysBas!O18/PaysBas!O$10</f>
        <v>0</v>
      </c>
      <c r="P17" s="629">
        <f>PaysBas!P18/PaysBas!P$10</f>
        <v>5.1017935046049442E-2</v>
      </c>
      <c r="Q17" s="629">
        <f>PaysBas!Q18/PaysBas!Q$10</f>
        <v>3.8266807959496055E-3</v>
      </c>
      <c r="R17" s="629">
        <f>PaysBas!R18/PaysBas!R$10</f>
        <v>9.5698899165458044E-3</v>
      </c>
      <c r="S17" s="629">
        <f>PaysBas!S18/PaysBas!S$10</f>
        <v>2.1603404696580181E-4</v>
      </c>
      <c r="T17" s="629">
        <f>PaysBas!T18/PaysBas!T$10</f>
        <v>2.2237839992447525E-3</v>
      </c>
      <c r="U17" s="629">
        <f>PaysBas!U18/PaysBas!U$10</f>
        <v>0</v>
      </c>
      <c r="V17" s="629">
        <f>PaysBas!V18/PaysBas!V$10</f>
        <v>0</v>
      </c>
      <c r="W17" s="630">
        <f>PaysBas!W18/PaysBas!W$10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PaysBas!D19/PaysBas!D$10</f>
        <v>4.4974343495321461E-3</v>
      </c>
      <c r="E18" s="629">
        <f>PaysBas!E19/PaysBas!E$10</f>
        <v>0</v>
      </c>
      <c r="F18" s="629">
        <f>PaysBas!F19/PaysBas!F$10</f>
        <v>3.5176689580371405E-5</v>
      </c>
      <c r="G18" s="629">
        <f>PaysBas!G19/PaysBas!G$10</f>
        <v>0</v>
      </c>
      <c r="H18" s="629">
        <f>PaysBas!H19/PaysBas!H$10</f>
        <v>0</v>
      </c>
      <c r="I18" s="629">
        <f>PaysBas!I19/PaysBas!I$10</f>
        <v>0</v>
      </c>
      <c r="J18" s="629">
        <f>PaysBas!J19/PaysBas!J$10</f>
        <v>8.5546952115641932E-4</v>
      </c>
      <c r="K18" s="629">
        <f>PaysBas!K19/PaysBas!K$10</f>
        <v>2.8491976659372721E-4</v>
      </c>
      <c r="L18" s="628">
        <f>PaysBas!L19/PaysBas!L$10</f>
        <v>0.92087115501812233</v>
      </c>
      <c r="M18" s="629">
        <f>PaysBas!M19/PaysBas!M$10</f>
        <v>0</v>
      </c>
      <c r="N18" s="629">
        <f>PaysBas!N19/PaysBas!N$10</f>
        <v>0</v>
      </c>
      <c r="O18" s="629">
        <f>PaysBas!O19/PaysBas!O$10</f>
        <v>2.2751159196290571E-2</v>
      </c>
      <c r="P18" s="629">
        <f>PaysBas!P19/PaysBas!P$10</f>
        <v>2.2620778801098724E-4</v>
      </c>
      <c r="Q18" s="629">
        <f>PaysBas!Q19/PaysBas!Q$10</f>
        <v>5.2278346873896146E-3</v>
      </c>
      <c r="R18" s="629">
        <f>PaysBas!R19/PaysBas!R$10</f>
        <v>2.377612401626287E-5</v>
      </c>
      <c r="S18" s="629">
        <f>PaysBas!S19/PaysBas!S$10</f>
        <v>3.8021992265981118E-3</v>
      </c>
      <c r="T18" s="629">
        <f>PaysBas!T19/PaysBas!T$10</f>
        <v>5.255263130290665E-3</v>
      </c>
      <c r="U18" s="629">
        <f>PaysBas!U19/PaysBas!U$10</f>
        <v>8.0563278133687896E-2</v>
      </c>
      <c r="V18" s="629">
        <f>PaysBas!V19/PaysBas!V$10</f>
        <v>3.7646402677077523E-3</v>
      </c>
      <c r="W18" s="630">
        <f>PaysBas!W19/PaysBas!W$10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PaysBas!D20/PaysBas!D$10</f>
        <v>0</v>
      </c>
      <c r="E19" s="629">
        <f>PaysBas!E20/PaysBas!E$10</f>
        <v>1.8460201976327505E-3</v>
      </c>
      <c r="F19" s="629">
        <f>PaysBas!F20/PaysBas!F$10</f>
        <v>1.0931156287100416E-2</v>
      </c>
      <c r="G19" s="629">
        <f>PaysBas!G20/PaysBas!G$10</f>
        <v>6.0735215769845497E-3</v>
      </c>
      <c r="H19" s="629">
        <f>PaysBas!H20/PaysBas!H$10</f>
        <v>3.7303942348452736E-3</v>
      </c>
      <c r="I19" s="629">
        <f>PaysBas!I20/PaysBas!I$10</f>
        <v>1.4776600015374496E-3</v>
      </c>
      <c r="J19" s="629">
        <f>PaysBas!J20/PaysBas!J$10</f>
        <v>2.2576718067954988E-2</v>
      </c>
      <c r="K19" s="629">
        <f>PaysBas!K20/PaysBas!K$10</f>
        <v>5.1171590080233403E-3</v>
      </c>
      <c r="L19" s="629">
        <f>PaysBas!L20/PaysBas!L$10</f>
        <v>2.7584437245405267E-3</v>
      </c>
      <c r="M19" s="628">
        <f>PaysBas!M20/PaysBas!M$10</f>
        <v>0.69610996377424927</v>
      </c>
      <c r="N19" s="629">
        <f>PaysBas!N20/PaysBas!N$10</f>
        <v>1.5955707143858338E-2</v>
      </c>
      <c r="O19" s="629">
        <f>PaysBas!O20/PaysBas!O$10</f>
        <v>7.2127769191138592E-4</v>
      </c>
      <c r="P19" s="629">
        <f>PaysBas!P20/PaysBas!P$10</f>
        <v>3.779285829697851E-2</v>
      </c>
      <c r="Q19" s="629">
        <f>PaysBas!Q20/PaysBas!Q$10</f>
        <v>1.0714706228658895E-2</v>
      </c>
      <c r="R19" s="629">
        <f>PaysBas!R20/PaysBas!R$10</f>
        <v>1.5228607432416368E-2</v>
      </c>
      <c r="S19" s="629">
        <f>PaysBas!S20/PaysBas!S$10</f>
        <v>5.876126077469809E-3</v>
      </c>
      <c r="T19" s="629">
        <f>PaysBas!T20/PaysBas!T$10</f>
        <v>5.5175018094468864E-3</v>
      </c>
      <c r="U19" s="629">
        <f>PaysBas!U20/PaysBas!U$10</f>
        <v>7.6151335670252632E-3</v>
      </c>
      <c r="V19" s="629">
        <f>PaysBas!V20/PaysBas!V$10</f>
        <v>2.6213050752928055E-2</v>
      </c>
      <c r="W19" s="630">
        <f>PaysBas!W20/PaysBas!W$10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PaysBas!D21/PaysBas!D$10</f>
        <v>0</v>
      </c>
      <c r="E20" s="629">
        <f>PaysBas!E21/PaysBas!E$10</f>
        <v>0</v>
      </c>
      <c r="F20" s="629">
        <f>PaysBas!F21/PaysBas!F$10</f>
        <v>0</v>
      </c>
      <c r="G20" s="629">
        <f>PaysBas!G21/PaysBas!G$10</f>
        <v>0</v>
      </c>
      <c r="H20" s="629">
        <f>PaysBas!H21/PaysBas!H$10</f>
        <v>0</v>
      </c>
      <c r="I20" s="629">
        <f>PaysBas!I21/PaysBas!I$10</f>
        <v>0</v>
      </c>
      <c r="J20" s="629">
        <f>PaysBas!J21/PaysBas!J$10</f>
        <v>0</v>
      </c>
      <c r="K20" s="629">
        <f>PaysBas!K21/PaysBas!K$10</f>
        <v>0</v>
      </c>
      <c r="L20" s="629">
        <f>PaysBas!L21/PaysBas!L$10</f>
        <v>0</v>
      </c>
      <c r="M20" s="629">
        <f>PaysBas!M21/PaysBas!M$10</f>
        <v>0</v>
      </c>
      <c r="N20" s="628">
        <f>PaysBas!N21/PaysBas!N$10</f>
        <v>0.87791431107788631</v>
      </c>
      <c r="O20" s="629">
        <f>PaysBas!O21/PaysBas!O$10</f>
        <v>1.586810922205049E-3</v>
      </c>
      <c r="P20" s="629">
        <f>PaysBas!P21/PaysBas!P$10</f>
        <v>4.5241557602197449E-4</v>
      </c>
      <c r="Q20" s="629">
        <f>PaysBas!Q21/PaysBas!Q$10</f>
        <v>1.0479218179677381E-3</v>
      </c>
      <c r="R20" s="629">
        <f>PaysBas!R21/PaysBas!R$10</f>
        <v>0</v>
      </c>
      <c r="S20" s="629">
        <f>PaysBas!S21/PaysBas!S$10</f>
        <v>0</v>
      </c>
      <c r="T20" s="629">
        <f>PaysBas!T21/PaysBas!T$10</f>
        <v>0</v>
      </c>
      <c r="U20" s="629">
        <f>PaysBas!U21/PaysBas!U$10</f>
        <v>0</v>
      </c>
      <c r="V20" s="629">
        <f>PaysBas!V21/PaysBas!V$10</f>
        <v>7.668711656441718E-4</v>
      </c>
      <c r="W20" s="630">
        <f>PaysBas!W21/PaysBas!W$10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PaysBas!D22/PaysBas!D$10</f>
        <v>2.3121038333836403E-2</v>
      </c>
      <c r="E21" s="629">
        <f>PaysBas!E22/PaysBas!E$10</f>
        <v>1.085894233901618E-4</v>
      </c>
      <c r="F21" s="629">
        <f>PaysBas!F22/PaysBas!F$10</f>
        <v>1.1520365837571636E-3</v>
      </c>
      <c r="G21" s="629">
        <f>PaysBas!G22/PaysBas!G$10</f>
        <v>0</v>
      </c>
      <c r="H21" s="629">
        <f>PaysBas!H22/PaysBas!H$10</f>
        <v>2.8825773632895294E-3</v>
      </c>
      <c r="I21" s="629">
        <f>PaysBas!I22/PaysBas!I$10</f>
        <v>1.9388949153121449E-3</v>
      </c>
      <c r="J21" s="629">
        <f>PaysBas!J22/PaysBas!J$10</f>
        <v>6.0595757748579705E-3</v>
      </c>
      <c r="K21" s="629">
        <f>PaysBas!K22/PaysBas!K$10</f>
        <v>6.3024252370532455E-3</v>
      </c>
      <c r="L21" s="629">
        <f>PaysBas!L22/PaysBas!L$10</f>
        <v>6.7036597491740707E-3</v>
      </c>
      <c r="M21" s="629">
        <f>PaysBas!M22/PaysBas!M$10</f>
        <v>8.9153716807168415E-4</v>
      </c>
      <c r="N21" s="629">
        <f>PaysBas!N22/PaysBas!N$10</f>
        <v>2.248516563098631E-2</v>
      </c>
      <c r="O21" s="631">
        <f>PaysBas!O22/PaysBas!O$10</f>
        <v>0.95846470891293145</v>
      </c>
      <c r="P21" s="629">
        <f>PaysBas!P22/PaysBas!P$10</f>
        <v>6.8185490386169006E-3</v>
      </c>
      <c r="Q21" s="629">
        <f>PaysBas!Q22/PaysBas!Q$10</f>
        <v>6.122689273519369E-4</v>
      </c>
      <c r="R21" s="629">
        <f>PaysBas!R22/PaysBas!R$10</f>
        <v>1.3231413015050287E-2</v>
      </c>
      <c r="S21" s="629">
        <f>PaysBas!S22/PaysBas!S$10</f>
        <v>4.7095422238544798E-3</v>
      </c>
      <c r="T21" s="629">
        <f>PaysBas!T22/PaysBas!T$10</f>
        <v>2.7272822632246965E-3</v>
      </c>
      <c r="U21" s="629">
        <f>PaysBas!U22/PaysBas!U$10</f>
        <v>7.0107578871026234E-3</v>
      </c>
      <c r="V21" s="629">
        <f>PaysBas!V22/PaysBas!V$10</f>
        <v>5.5075292805354158E-3</v>
      </c>
      <c r="W21" s="630">
        <f>PaysBas!W22/PaysBas!W$10</f>
        <v>0</v>
      </c>
      <c r="X21" s="584"/>
      <c r="Y21" s="22">
        <f>SUM(D21:X21)</f>
        <v>1.0707275517283967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PaysBas!D23/PaysBas!D$10</f>
        <v>4.8294597041955928E-3</v>
      </c>
      <c r="E22" s="629">
        <f>PaysBas!E23/PaysBas!E$10</f>
        <v>1.628841350852427E-3</v>
      </c>
      <c r="F22" s="629">
        <f>PaysBas!F23/PaysBas!F$10</f>
        <v>1.4393128819968634E-2</v>
      </c>
      <c r="G22" s="629">
        <f>PaysBas!G23/PaysBas!G$10</f>
        <v>1.2839637719765583E-2</v>
      </c>
      <c r="H22" s="629">
        <f>PaysBas!H23/PaysBas!H$10</f>
        <v>1.1615091140313692E-2</v>
      </c>
      <c r="I22" s="629">
        <f>PaysBas!I23/PaysBas!I$10</f>
        <v>4.1254900620958856E-3</v>
      </c>
      <c r="J22" s="629">
        <f>PaysBas!J23/PaysBas!J$10</f>
        <v>2.7753405426747681E-2</v>
      </c>
      <c r="K22" s="629">
        <f>PaysBas!K23/PaysBas!K$10</f>
        <v>6.9064551422319473E-3</v>
      </c>
      <c r="L22" s="629">
        <f>PaysBas!L23/PaysBas!L$10</f>
        <v>2.2131699650383297E-3</v>
      </c>
      <c r="M22" s="629">
        <f>PaysBas!M23/PaysBas!M$10</f>
        <v>3.5277787182178284E-2</v>
      </c>
      <c r="N22" s="629">
        <f>PaysBas!N23/PaysBas!N$10</f>
        <v>5.5506237443349066E-2</v>
      </c>
      <c r="O22" s="629">
        <f>PaysBas!O23/PaysBas!O$10</f>
        <v>2.3390005151983514E-3</v>
      </c>
      <c r="P22" s="628">
        <f>PaysBas!P23/PaysBas!P$10</f>
        <v>0.80420908062691876</v>
      </c>
      <c r="Q22" s="629">
        <f>PaysBas!Q23/PaysBas!Q$10</f>
        <v>1.4199929353585305E-2</v>
      </c>
      <c r="R22" s="629">
        <f>PaysBas!R23/PaysBas!R$10</f>
        <v>3.7566275945695332E-3</v>
      </c>
      <c r="S22" s="629">
        <f>PaysBas!S23/PaysBas!S$10</f>
        <v>9.6329581542051027E-2</v>
      </c>
      <c r="T22" s="629">
        <f>PaysBas!T23/PaysBas!T$10</f>
        <v>9.3671656194602073E-3</v>
      </c>
      <c r="U22" s="629">
        <f>PaysBas!U23/PaysBas!U$10</f>
        <v>5.4212498489060804E-2</v>
      </c>
      <c r="V22" s="629">
        <f>PaysBas!V23/PaysBas!V$10</f>
        <v>2.4121583937534857E-2</v>
      </c>
      <c r="W22" s="630">
        <f>PaysBas!W23/PaysBas!W$10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PaysBas!D24/PaysBas!D$10</f>
        <v>5.312405674615152E-3</v>
      </c>
      <c r="E23" s="629">
        <f>PaysBas!E24/PaysBas!E$10</f>
        <v>3.3011184710609189E-2</v>
      </c>
      <c r="F23" s="629">
        <f>PaysBas!F24/PaysBas!F$10</f>
        <v>7.9118237647852023E-3</v>
      </c>
      <c r="G23" s="629">
        <f>PaysBas!G24/PaysBas!G$10</f>
        <v>1.1720831113478955E-3</v>
      </c>
      <c r="H23" s="629">
        <f>PaysBas!H24/PaysBas!H$10</f>
        <v>1.0004239084357779E-2</v>
      </c>
      <c r="I23" s="629">
        <f>PaysBas!I24/PaysBas!I$10</f>
        <v>1.5459910998744416E-3</v>
      </c>
      <c r="J23" s="629">
        <f>PaysBas!J24/PaysBas!J$10</f>
        <v>4.5882778740485644E-2</v>
      </c>
      <c r="K23" s="629">
        <f>PaysBas!K24/PaysBas!K$10</f>
        <v>3.2013584974471189E-2</v>
      </c>
      <c r="L23" s="629">
        <f>PaysBas!L24/PaysBas!L$10</f>
        <v>9.3338037655964334E-3</v>
      </c>
      <c r="M23" s="629">
        <f>PaysBas!M24/PaysBas!M$10</f>
        <v>0.23525295956483958</v>
      </c>
      <c r="N23" s="629">
        <f>PaysBas!N24/PaysBas!N$10</f>
        <v>2.7005559968228753E-2</v>
      </c>
      <c r="O23" s="629">
        <f>PaysBas!O24/PaysBas!O$10</f>
        <v>1.5662029881504378E-3</v>
      </c>
      <c r="P23" s="629">
        <f>PaysBas!P24/PaysBas!P$10</f>
        <v>4.2042333171756339E-2</v>
      </c>
      <c r="Q23" s="628">
        <f>PaysBas!Q24/PaysBas!Q$10</f>
        <v>0.9441775579889321</v>
      </c>
      <c r="R23" s="629">
        <f>PaysBas!R24/PaysBas!R$10</f>
        <v>5.1713069735371741E-3</v>
      </c>
      <c r="S23" s="629">
        <f>PaysBas!S24/PaysBas!S$10</f>
        <v>1.0823305752986671E-2</v>
      </c>
      <c r="T23" s="629">
        <f>PaysBas!T24/PaysBas!T$10</f>
        <v>3.2937178102021335E-3</v>
      </c>
      <c r="U23" s="629">
        <f>PaysBas!U24/PaysBas!U$10</f>
        <v>4.7624803577904024E-2</v>
      </c>
      <c r="V23" s="629">
        <f>PaysBas!V24/PaysBas!V$10</f>
        <v>2.788622420524261E-3</v>
      </c>
      <c r="W23" s="630">
        <f>PaysBas!W24/PaysBas!W$10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PaysBas!D25/PaysBas!D$10</f>
        <v>3.4108059160881375E-3</v>
      </c>
      <c r="E24" s="629">
        <f>PaysBas!E25/PaysBas!E$10</f>
        <v>0</v>
      </c>
      <c r="F24" s="629">
        <f>PaysBas!F25/PaysBas!F$10</f>
        <v>6.047459217025518E-3</v>
      </c>
      <c r="G24" s="629">
        <f>PaysBas!G25/PaysBas!G$10</f>
        <v>1.6515716568993074E-3</v>
      </c>
      <c r="H24" s="629">
        <f>PaysBas!H25/PaysBas!H$10</f>
        <v>0</v>
      </c>
      <c r="I24" s="629">
        <f>PaysBas!I25/PaysBas!I$10</f>
        <v>0</v>
      </c>
      <c r="J24" s="629">
        <f>PaysBas!J25/PaysBas!J$10</f>
        <v>0</v>
      </c>
      <c r="K24" s="629">
        <f>PaysBas!K25/PaysBas!K$10</f>
        <v>2.4343544857768053E-2</v>
      </c>
      <c r="L24" s="629">
        <f>PaysBas!L25/PaysBas!L$10</f>
        <v>1.2829970811816403E-4</v>
      </c>
      <c r="M24" s="629">
        <f>PaysBas!M25/PaysBas!M$10</f>
        <v>5.0783762738260488E-4</v>
      </c>
      <c r="N24" s="629">
        <f>PaysBas!N25/PaysBas!N$10</f>
        <v>1.1330187356912583E-3</v>
      </c>
      <c r="O24" s="629">
        <f>PaysBas!O25/PaysBas!O$10</f>
        <v>7.2127769191138595E-5</v>
      </c>
      <c r="P24" s="629">
        <f>PaysBas!P25/PaysBas!P$10</f>
        <v>4.8149943448053002E-3</v>
      </c>
      <c r="Q24" s="629">
        <f>PaysBas!Q25/PaysBas!Q$10</f>
        <v>1.0596962204168139E-4</v>
      </c>
      <c r="R24" s="628">
        <f>PaysBas!R25/PaysBas!R$10</f>
        <v>0.88599348534201949</v>
      </c>
      <c r="S24" s="629">
        <f>PaysBas!S25/PaysBas!S$10</f>
        <v>6.0359912722245022E-2</v>
      </c>
      <c r="T24" s="629">
        <f>PaysBas!T25/PaysBas!T$10</f>
        <v>0</v>
      </c>
      <c r="U24" s="629">
        <f>PaysBas!U25/PaysBas!U$10</f>
        <v>0</v>
      </c>
      <c r="V24" s="629">
        <f>PaysBas!V25/PaysBas!V$10</f>
        <v>1.8962632459564976E-2</v>
      </c>
      <c r="W24" s="630">
        <f>PaysBas!W25/PaysBas!W$10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PaysBas!D26/PaysBas!D$10</f>
        <v>0</v>
      </c>
      <c r="E25" s="629">
        <f>PaysBas!E26/PaysBas!E$10</f>
        <v>0</v>
      </c>
      <c r="F25" s="629">
        <f>PaysBas!F26/PaysBas!F$10</f>
        <v>0</v>
      </c>
      <c r="G25" s="629">
        <f>PaysBas!G26/PaysBas!G$10</f>
        <v>0</v>
      </c>
      <c r="H25" s="629">
        <f>PaysBas!H26/PaysBas!H$10</f>
        <v>0</v>
      </c>
      <c r="I25" s="629">
        <f>PaysBas!I26/PaysBas!I$10</f>
        <v>0</v>
      </c>
      <c r="J25" s="629">
        <f>PaysBas!J26/PaysBas!J$10</f>
        <v>0</v>
      </c>
      <c r="K25" s="629">
        <f>PaysBas!K26/PaysBas!K$10</f>
        <v>4.5587162654996354E-5</v>
      </c>
      <c r="L25" s="629">
        <f>PaysBas!L26/PaysBas!L$10</f>
        <v>2.2452448920678707E-4</v>
      </c>
      <c r="M25" s="629">
        <f>PaysBas!M26/PaysBas!M$10</f>
        <v>5.0783762738260485E-3</v>
      </c>
      <c r="N25" s="629">
        <f>PaysBas!N26/PaysBas!N$10</f>
        <v>0</v>
      </c>
      <c r="O25" s="629">
        <f>PaysBas!O26/PaysBas!O$10</f>
        <v>0</v>
      </c>
      <c r="P25" s="629">
        <f>PaysBas!P26/PaysBas!P$10</f>
        <v>1.5349814186459848E-4</v>
      </c>
      <c r="Q25" s="629">
        <f>PaysBas!Q26/PaysBas!Q$10</f>
        <v>3.4145767102319559E-4</v>
      </c>
      <c r="R25" s="629">
        <f>PaysBas!R26/PaysBas!R$10</f>
        <v>2.9244632540003329E-3</v>
      </c>
      <c r="S25" s="628">
        <f>PaysBas!S26/PaysBas!S$10</f>
        <v>0.80302015597658194</v>
      </c>
      <c r="T25" s="629">
        <f>PaysBas!T26/PaysBas!T$10</f>
        <v>1.0080454826765128E-2</v>
      </c>
      <c r="U25" s="629">
        <f>PaysBas!U26/PaysBas!U$10</f>
        <v>2.677384262057295E-2</v>
      </c>
      <c r="V25" s="629">
        <f>PaysBas!V26/PaysBas!V$10</f>
        <v>0</v>
      </c>
      <c r="W25" s="630">
        <f>PaysBas!W26/PaysBas!W$10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PaysBas!D27/PaysBas!D$10</f>
        <v>2.2336251131904617E-3</v>
      </c>
      <c r="E26" s="629">
        <f>PaysBas!E27/PaysBas!E$10</f>
        <v>0</v>
      </c>
      <c r="F26" s="629">
        <f>PaysBas!F27/PaysBas!F$10</f>
        <v>0</v>
      </c>
      <c r="G26" s="629">
        <f>PaysBas!G27/PaysBas!G$10</f>
        <v>0</v>
      </c>
      <c r="H26" s="629">
        <f>PaysBas!H27/PaysBas!H$10</f>
        <v>0</v>
      </c>
      <c r="I26" s="629">
        <f>PaysBas!I27/PaysBas!I$10</f>
        <v>0</v>
      </c>
      <c r="J26" s="629">
        <f>PaysBas!J27/PaysBas!J$10</f>
        <v>0</v>
      </c>
      <c r="K26" s="629">
        <f>PaysBas!K27/PaysBas!K$10</f>
        <v>9.1174325309992707E-5</v>
      </c>
      <c r="L26" s="629">
        <f>PaysBas!L27/PaysBas!L$10</f>
        <v>0</v>
      </c>
      <c r="M26" s="629">
        <f>PaysBas!M27/PaysBas!M$10</f>
        <v>0</v>
      </c>
      <c r="N26" s="629">
        <f>PaysBas!N27/PaysBas!N$10</f>
        <v>0</v>
      </c>
      <c r="O26" s="629">
        <f>PaysBas!O27/PaysBas!O$10</f>
        <v>0</v>
      </c>
      <c r="P26" s="629">
        <f>PaysBas!P27/PaysBas!P$10</f>
        <v>0</v>
      </c>
      <c r="Q26" s="629">
        <f>PaysBas!Q27/PaysBas!Q$10</f>
        <v>0</v>
      </c>
      <c r="R26" s="629">
        <f>PaysBas!R27/PaysBas!R$10</f>
        <v>6.3125609263177916E-3</v>
      </c>
      <c r="S26" s="629">
        <f>PaysBas!S27/PaysBas!S$10</f>
        <v>0</v>
      </c>
      <c r="T26" s="628">
        <f>PaysBas!T27/PaysBas!T$10</f>
        <v>0.96153483054136557</v>
      </c>
      <c r="U26" s="629">
        <f>PaysBas!U27/PaysBas!U$10</f>
        <v>0</v>
      </c>
      <c r="V26" s="629">
        <f>PaysBas!V27/PaysBas!V$10</f>
        <v>0</v>
      </c>
      <c r="W26" s="630">
        <f>PaysBas!W27/PaysBas!W$10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PaysBas!D28/PaysBas!D$10</f>
        <v>6.0368246302444913E-5</v>
      </c>
      <c r="E27" s="629">
        <f>PaysBas!E28/PaysBas!E$10</f>
        <v>0</v>
      </c>
      <c r="F27" s="629">
        <f>PaysBas!F28/PaysBas!F$10</f>
        <v>0</v>
      </c>
      <c r="G27" s="629">
        <f>PaysBas!G28/PaysBas!G$10</f>
        <v>0</v>
      </c>
      <c r="H27" s="629">
        <f>PaysBas!H28/PaysBas!H$10</f>
        <v>0</v>
      </c>
      <c r="I27" s="629">
        <f>PaysBas!I28/PaysBas!I$10</f>
        <v>0</v>
      </c>
      <c r="J27" s="629">
        <f>PaysBas!J28/PaysBas!J$10</f>
        <v>0</v>
      </c>
      <c r="K27" s="629">
        <f>PaysBas!K28/PaysBas!K$10</f>
        <v>1.2536469730123998E-4</v>
      </c>
      <c r="L27" s="629">
        <f>PaysBas!L28/PaysBas!L$10</f>
        <v>2.6525964653430413E-2</v>
      </c>
      <c r="M27" s="629">
        <f>PaysBas!M28/PaysBas!M$10</f>
        <v>6.2069043346762813E-4</v>
      </c>
      <c r="N27" s="629">
        <f>PaysBas!N28/PaysBas!N$10</f>
        <v>0</v>
      </c>
      <c r="O27" s="629">
        <f>PaysBas!O28/PaysBas!O$10</f>
        <v>0</v>
      </c>
      <c r="P27" s="629">
        <f>PaysBas!P28/PaysBas!P$10</f>
        <v>9.6946194861851674E-5</v>
      </c>
      <c r="Q27" s="629">
        <f>PaysBas!Q28/PaysBas!Q$10</f>
        <v>2.7552101730837159E-3</v>
      </c>
      <c r="R27" s="629">
        <f>PaysBas!R28/PaysBas!R$10</f>
        <v>2.3776124016262868E-4</v>
      </c>
      <c r="S27" s="629">
        <f>PaysBas!S28/PaysBas!S$10</f>
        <v>1.4819935621854003E-2</v>
      </c>
      <c r="T27" s="629">
        <f>PaysBas!T28/PaysBas!T$10</f>
        <v>0</v>
      </c>
      <c r="U27" s="628">
        <f>PaysBas!U28/PaysBas!U$10</f>
        <v>0.77160643055723432</v>
      </c>
      <c r="V27" s="629">
        <f>PaysBas!V28/PaysBas!V$10</f>
        <v>0</v>
      </c>
      <c r="W27" s="630">
        <f>PaysBas!W28/PaysBas!W$10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PaysBas!D29/PaysBas!D$10</f>
        <v>0</v>
      </c>
      <c r="E28" s="629">
        <f>PaysBas!E29/PaysBas!E$10</f>
        <v>0</v>
      </c>
      <c r="F28" s="629">
        <f>PaysBas!F29/PaysBas!F$10</f>
        <v>1.1725563193457135E-5</v>
      </c>
      <c r="G28" s="629">
        <f>PaysBas!G29/PaysBas!G$10</f>
        <v>0</v>
      </c>
      <c r="H28" s="629">
        <f>PaysBas!H29/PaysBas!H$10</f>
        <v>0</v>
      </c>
      <c r="I28" s="629">
        <f>PaysBas!I29/PaysBas!I$10</f>
        <v>0</v>
      </c>
      <c r="J28" s="629">
        <f>PaysBas!J29/PaysBas!J$10</f>
        <v>2.9283379762662046E-3</v>
      </c>
      <c r="K28" s="629">
        <f>PaysBas!K29/PaysBas!K$10</f>
        <v>0</v>
      </c>
      <c r="L28" s="629">
        <f>PaysBas!L29/PaysBas!L$10</f>
        <v>1.0905475190043942E-3</v>
      </c>
      <c r="M28" s="629">
        <f>PaysBas!M29/PaysBas!M$10</f>
        <v>4.3222624730563921E-3</v>
      </c>
      <c r="N28" s="629">
        <f>PaysBas!N29/PaysBas!N$10</f>
        <v>0</v>
      </c>
      <c r="O28" s="629">
        <f>PaysBas!O29/PaysBas!O$10</f>
        <v>0</v>
      </c>
      <c r="P28" s="629">
        <f>PaysBas!P29/PaysBas!P$10</f>
        <v>0</v>
      </c>
      <c r="Q28" s="629">
        <f>PaysBas!Q29/PaysBas!Q$10</f>
        <v>2.0251972212410219E-3</v>
      </c>
      <c r="R28" s="629">
        <f>PaysBas!R29/PaysBas!R$10</f>
        <v>0</v>
      </c>
      <c r="S28" s="629">
        <f>PaysBas!S29/PaysBas!S$10</f>
        <v>0</v>
      </c>
      <c r="T28" s="629">
        <f>PaysBas!T29/PaysBas!T$10</f>
        <v>0</v>
      </c>
      <c r="U28" s="629">
        <f>PaysBas!U29/PaysBas!U$10</f>
        <v>1.5109391998065999E-3</v>
      </c>
      <c r="V28" s="628">
        <f>PaysBas!V29/PaysBas!V$10</f>
        <v>0.90393195761293921</v>
      </c>
      <c r="W28" s="630">
        <f>PaysBas!W29/PaysBas!W$10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PaysBas!D30/PaysBas!D$10</f>
        <v>0</v>
      </c>
      <c r="E29" s="629">
        <f>PaysBas!E30/PaysBas!E$10</f>
        <v>0</v>
      </c>
      <c r="F29" s="629">
        <f>PaysBas!F30/PaysBas!F$10</f>
        <v>0</v>
      </c>
      <c r="G29" s="629">
        <f>PaysBas!G30/PaysBas!G$10</f>
        <v>0</v>
      </c>
      <c r="H29" s="629">
        <f>PaysBas!H30/PaysBas!H$10</f>
        <v>0</v>
      </c>
      <c r="I29" s="629">
        <f>PaysBas!I30/PaysBas!I$10</f>
        <v>0</v>
      </c>
      <c r="J29" s="629">
        <f>PaysBas!J30/PaysBas!J$10</f>
        <v>0</v>
      </c>
      <c r="K29" s="629">
        <f>PaysBas!K30/PaysBas!K$10</f>
        <v>0</v>
      </c>
      <c r="L29" s="629">
        <f>PaysBas!L30/PaysBas!L$10</f>
        <v>0</v>
      </c>
      <c r="M29" s="629">
        <f>PaysBas!M30/PaysBas!M$10</f>
        <v>0</v>
      </c>
      <c r="N29" s="629">
        <f>PaysBas!N30/PaysBas!N$10</f>
        <v>0</v>
      </c>
      <c r="O29" s="629">
        <f>PaysBas!O30/PaysBas!O$10</f>
        <v>0</v>
      </c>
      <c r="P29" s="629">
        <f>PaysBas!P30/PaysBas!P$10</f>
        <v>0</v>
      </c>
      <c r="Q29" s="629">
        <f>PaysBas!Q30/PaysBas!Q$10</f>
        <v>0</v>
      </c>
      <c r="R29" s="629">
        <f>PaysBas!R30/PaysBas!R$10</f>
        <v>0</v>
      </c>
      <c r="S29" s="629">
        <f>PaysBas!S30/PaysBas!S$10</f>
        <v>0</v>
      </c>
      <c r="T29" s="629">
        <f>PaysBas!T30/PaysBas!T$10</f>
        <v>0</v>
      </c>
      <c r="U29" s="629">
        <f>PaysBas!U30/PaysBas!U$10</f>
        <v>0</v>
      </c>
      <c r="V29" s="629">
        <f>PaysBas!V30/PaysBas!V$10</f>
        <v>0</v>
      </c>
      <c r="W29" s="632">
        <f>PaysBas!W30/PaysBas!W$10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0.99999999999999967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1.0000000000000002</v>
      </c>
      <c r="I30" s="634">
        <f t="shared" si="1"/>
        <v>1.0000000000000002</v>
      </c>
      <c r="J30" s="634">
        <f t="shared" si="1"/>
        <v>1</v>
      </c>
      <c r="K30" s="634">
        <f t="shared" si="1"/>
        <v>1</v>
      </c>
      <c r="L30" s="634">
        <f t="shared" si="1"/>
        <v>0.99999999999999978</v>
      </c>
      <c r="M30" s="634">
        <f t="shared" si="1"/>
        <v>0.99999999999999989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34">
        <f t="shared" si="1"/>
        <v>0.99999999999999989</v>
      </c>
      <c r="S30" s="634">
        <f t="shared" si="1"/>
        <v>1</v>
      </c>
      <c r="T30" s="634">
        <f t="shared" si="1"/>
        <v>1</v>
      </c>
      <c r="U30" s="634">
        <f t="shared" si="1"/>
        <v>0.99999999999999989</v>
      </c>
      <c r="V30" s="634">
        <f t="shared" si="1"/>
        <v>1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C6697F25-9F45-4570-BFEC-D45131167870}"/>
  </hyperlinks>
  <pageMargins left="0.7" right="0.7" top="0.75" bottom="0.75" header="0.3" footer="0.3"/>
  <pageSetup paperSize="9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CE722-8953-466D-B095-C6DC0C253503}">
  <dimension ref="A1:Y33"/>
  <sheetViews>
    <sheetView topLeftCell="A2" workbookViewId="0">
      <selection activeCell="D4" sqref="D4:D5"/>
    </sheetView>
  </sheetViews>
  <sheetFormatPr baseColWidth="10" defaultColWidth="9.140625" defaultRowHeight="15"/>
  <cols>
    <col min="2" max="2" width="70" customWidth="1"/>
    <col min="3" max="24" width="10.7109375" customWidth="1"/>
  </cols>
  <sheetData>
    <row r="1" spans="1:24">
      <c r="B1" s="9" t="s">
        <v>0</v>
      </c>
    </row>
    <row r="2" spans="1:24">
      <c r="B2" s="10" t="s">
        <v>67</v>
      </c>
      <c r="E2">
        <v>-37217</v>
      </c>
      <c r="F2">
        <v>-502598</v>
      </c>
    </row>
    <row r="3" spans="1:24">
      <c r="B3" s="10" t="s">
        <v>2</v>
      </c>
      <c r="D3" s="22"/>
    </row>
    <row r="4" spans="1:24">
      <c r="B4" s="10" t="s">
        <v>3</v>
      </c>
      <c r="D4" s="22">
        <f>D11+E12+F13+G14+H15+I16+J17+K18+L19+M20+N21+O22+P23+Q24+R25+S26++T27+U28+V29+W30</f>
        <v>3589590</v>
      </c>
    </row>
    <row r="5" spans="1:24">
      <c r="B5" s="10" t="s">
        <v>4</v>
      </c>
      <c r="D5">
        <f>D4/C10</f>
        <v>0.93763027758071071</v>
      </c>
    </row>
    <row r="6" spans="1:24">
      <c r="B6" s="10" t="s">
        <v>68</v>
      </c>
    </row>
    <row r="8" spans="1:24" ht="190.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4">
      <c r="A10" s="22">
        <f>SUM(D10:W10)-C10</f>
        <v>0</v>
      </c>
      <c r="B10" s="15" t="s">
        <v>30</v>
      </c>
      <c r="C10" s="16">
        <v>3828364</v>
      </c>
      <c r="D10" s="16">
        <v>35137</v>
      </c>
      <c r="E10" s="25">
        <f>SUM(E11:E31)</f>
        <v>38976</v>
      </c>
      <c r="F10" s="25">
        <f>SUM(F11:F31)</f>
        <v>540633</v>
      </c>
      <c r="G10" s="16">
        <v>124400</v>
      </c>
      <c r="H10" s="16">
        <v>46412</v>
      </c>
      <c r="I10" s="16">
        <v>337354</v>
      </c>
      <c r="J10" s="16">
        <v>365268</v>
      </c>
      <c r="K10" s="16">
        <v>183040</v>
      </c>
      <c r="L10" s="16">
        <v>108922</v>
      </c>
      <c r="M10" s="16">
        <v>230822</v>
      </c>
      <c r="N10" s="16">
        <v>324689</v>
      </c>
      <c r="O10" s="16">
        <v>336378</v>
      </c>
      <c r="P10" s="16">
        <v>275342</v>
      </c>
      <c r="Q10" s="16">
        <v>189553</v>
      </c>
      <c r="R10" s="16">
        <v>170791</v>
      </c>
      <c r="S10" s="16">
        <v>161754</v>
      </c>
      <c r="T10" s="16">
        <v>251594</v>
      </c>
      <c r="U10" s="16">
        <v>53296</v>
      </c>
      <c r="V10" s="16">
        <v>50085</v>
      </c>
      <c r="W10" s="16">
        <v>3918</v>
      </c>
      <c r="X10" s="16">
        <v>0</v>
      </c>
    </row>
    <row r="11" spans="1:24">
      <c r="A11" s="22">
        <f t="shared" ref="A11:A31" si="1">SUM(D11:W11)-C11</f>
        <v>0</v>
      </c>
      <c r="B11" s="15" t="s">
        <v>31</v>
      </c>
      <c r="C11" s="16">
        <v>31942</v>
      </c>
      <c r="D11" s="16">
        <v>31925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10</v>
      </c>
      <c r="Q11" s="16">
        <v>7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1:24">
      <c r="A12" s="22">
        <f t="shared" si="1"/>
        <v>0</v>
      </c>
      <c r="B12" s="15" t="s">
        <v>32</v>
      </c>
      <c r="C12" s="16">
        <v>36085</v>
      </c>
      <c r="D12" s="16">
        <v>0</v>
      </c>
      <c r="E12" s="25">
        <v>35732</v>
      </c>
      <c r="F12" s="16">
        <v>0</v>
      </c>
      <c r="G12" s="16">
        <v>7</v>
      </c>
      <c r="H12" s="16">
        <v>224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122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1:24">
      <c r="A13" s="22">
        <f t="shared" si="1"/>
        <v>0</v>
      </c>
      <c r="B13" s="15" t="s">
        <v>33</v>
      </c>
      <c r="C13" s="16">
        <v>511373</v>
      </c>
      <c r="D13" s="19">
        <v>0</v>
      </c>
      <c r="E13" s="16">
        <v>0</v>
      </c>
      <c r="F13" s="25">
        <v>504083</v>
      </c>
      <c r="G13" s="16">
        <v>0</v>
      </c>
      <c r="H13" s="16">
        <v>495</v>
      </c>
      <c r="I13" s="16">
        <v>10</v>
      </c>
      <c r="J13" s="16">
        <v>0</v>
      </c>
      <c r="K13" s="16">
        <v>0</v>
      </c>
      <c r="L13" s="16">
        <v>0</v>
      </c>
      <c r="M13" s="16">
        <v>6764</v>
      </c>
      <c r="N13" s="16">
        <v>0</v>
      </c>
      <c r="O13" s="16">
        <v>0</v>
      </c>
      <c r="P13" s="16">
        <v>2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19</v>
      </c>
      <c r="W13" s="16">
        <v>0</v>
      </c>
      <c r="X13" s="16">
        <v>0</v>
      </c>
    </row>
    <row r="14" spans="1:24">
      <c r="A14" s="22">
        <f t="shared" si="1"/>
        <v>0</v>
      </c>
      <c r="B14" s="15" t="s">
        <v>34</v>
      </c>
      <c r="C14" s="16">
        <v>121886</v>
      </c>
      <c r="D14" s="16">
        <v>0</v>
      </c>
      <c r="E14" s="16">
        <v>0</v>
      </c>
      <c r="F14" s="16">
        <v>9</v>
      </c>
      <c r="G14" s="16">
        <v>121698</v>
      </c>
      <c r="H14" s="16">
        <v>149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30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</row>
    <row r="15" spans="1:24" ht="30">
      <c r="A15" s="22">
        <f t="shared" si="1"/>
        <v>0</v>
      </c>
      <c r="B15" s="15" t="s">
        <v>35</v>
      </c>
      <c r="C15" s="16">
        <v>42920</v>
      </c>
      <c r="D15" s="16">
        <v>0</v>
      </c>
      <c r="E15" s="16">
        <v>0</v>
      </c>
      <c r="F15" s="16">
        <v>0</v>
      </c>
      <c r="G15" s="16">
        <v>0</v>
      </c>
      <c r="H15" s="16">
        <v>42909</v>
      </c>
      <c r="I15" s="16">
        <v>0</v>
      </c>
      <c r="J15" s="16">
        <v>4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7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</row>
    <row r="16" spans="1:24">
      <c r="A16" s="22">
        <f t="shared" si="1"/>
        <v>0</v>
      </c>
      <c r="B16" s="15" t="s">
        <v>36</v>
      </c>
      <c r="C16" s="16">
        <v>336117</v>
      </c>
      <c r="D16" s="16">
        <v>528</v>
      </c>
      <c r="E16" s="16">
        <v>225</v>
      </c>
      <c r="F16" s="16">
        <v>489</v>
      </c>
      <c r="G16" s="16">
        <v>997</v>
      </c>
      <c r="H16" s="16">
        <v>590</v>
      </c>
      <c r="I16" s="16">
        <v>328960</v>
      </c>
      <c r="J16" s="16">
        <v>372</v>
      </c>
      <c r="K16" s="16">
        <v>525</v>
      </c>
      <c r="L16" s="16">
        <v>0</v>
      </c>
      <c r="M16" s="16">
        <v>114</v>
      </c>
      <c r="N16" s="16">
        <v>0</v>
      </c>
      <c r="O16" s="16">
        <v>0</v>
      </c>
      <c r="P16" s="16">
        <v>2687</v>
      </c>
      <c r="Q16" s="16">
        <v>114</v>
      </c>
      <c r="R16" s="16">
        <v>0</v>
      </c>
      <c r="S16" s="16">
        <v>102</v>
      </c>
      <c r="T16" s="16">
        <v>80</v>
      </c>
      <c r="U16" s="16">
        <v>113</v>
      </c>
      <c r="V16" s="16">
        <v>221</v>
      </c>
      <c r="W16" s="16">
        <v>0</v>
      </c>
      <c r="X16" s="16">
        <v>0</v>
      </c>
    </row>
    <row r="17" spans="1:24">
      <c r="A17" s="22">
        <f t="shared" si="1"/>
        <v>0</v>
      </c>
      <c r="B17" s="15" t="s">
        <v>37</v>
      </c>
      <c r="C17" s="16">
        <v>380642</v>
      </c>
      <c r="D17" s="16">
        <v>220</v>
      </c>
      <c r="E17" s="16">
        <v>341</v>
      </c>
      <c r="F17" s="16">
        <v>11167</v>
      </c>
      <c r="G17" s="16">
        <v>0</v>
      </c>
      <c r="H17" s="16">
        <v>310</v>
      </c>
      <c r="I17" s="16">
        <v>745</v>
      </c>
      <c r="J17" s="16">
        <v>342074</v>
      </c>
      <c r="K17" s="16">
        <v>789</v>
      </c>
      <c r="L17" s="16">
        <v>427</v>
      </c>
      <c r="M17" s="16">
        <v>11819</v>
      </c>
      <c r="N17" s="16">
        <v>0</v>
      </c>
      <c r="O17" s="16">
        <v>227</v>
      </c>
      <c r="P17" s="16">
        <v>5964</v>
      </c>
      <c r="Q17" s="16">
        <v>3728</v>
      </c>
      <c r="R17" s="16">
        <v>0</v>
      </c>
      <c r="S17" s="16">
        <v>42</v>
      </c>
      <c r="T17" s="16">
        <v>711</v>
      </c>
      <c r="U17" s="16">
        <v>900</v>
      </c>
      <c r="V17" s="16">
        <v>1178</v>
      </c>
      <c r="W17" s="16">
        <v>0</v>
      </c>
      <c r="X17" s="16">
        <v>0</v>
      </c>
    </row>
    <row r="18" spans="1:24">
      <c r="A18" s="22">
        <f t="shared" si="1"/>
        <v>0</v>
      </c>
      <c r="B18" s="15" t="s">
        <v>38</v>
      </c>
      <c r="C18" s="16">
        <v>179248</v>
      </c>
      <c r="D18" s="16">
        <v>209</v>
      </c>
      <c r="E18" s="16">
        <v>800</v>
      </c>
      <c r="F18" s="16">
        <v>1488</v>
      </c>
      <c r="G18" s="16">
        <v>237</v>
      </c>
      <c r="H18" s="16">
        <v>317</v>
      </c>
      <c r="I18" s="16">
        <v>93</v>
      </c>
      <c r="J18" s="16">
        <v>5</v>
      </c>
      <c r="K18" s="16">
        <v>175794</v>
      </c>
      <c r="L18" s="16">
        <v>0</v>
      </c>
      <c r="M18" s="16">
        <v>303</v>
      </c>
      <c r="N18" s="16">
        <v>0</v>
      </c>
      <c r="O18" s="16">
        <v>0</v>
      </c>
      <c r="P18" s="16">
        <v>0</v>
      </c>
      <c r="Q18" s="16">
        <v>2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</row>
    <row r="19" spans="1:24">
      <c r="A19" s="22">
        <f t="shared" si="1"/>
        <v>0</v>
      </c>
      <c r="B19" s="15" t="s">
        <v>39</v>
      </c>
      <c r="C19" s="16">
        <v>143063</v>
      </c>
      <c r="D19" s="16">
        <v>694</v>
      </c>
      <c r="E19" s="16">
        <v>232</v>
      </c>
      <c r="F19" s="16">
        <v>4536</v>
      </c>
      <c r="G19" s="16">
        <v>365</v>
      </c>
      <c r="H19" s="16">
        <v>218</v>
      </c>
      <c r="I19" s="16">
        <v>3708</v>
      </c>
      <c r="J19" s="16">
        <v>10456</v>
      </c>
      <c r="K19" s="16">
        <v>3630</v>
      </c>
      <c r="L19" s="16">
        <v>106934</v>
      </c>
      <c r="M19" s="16">
        <v>2016</v>
      </c>
      <c r="N19" s="16">
        <v>3</v>
      </c>
      <c r="O19" s="16">
        <v>15</v>
      </c>
      <c r="P19" s="16">
        <v>1002</v>
      </c>
      <c r="Q19" s="16">
        <v>1994</v>
      </c>
      <c r="R19" s="16">
        <v>0</v>
      </c>
      <c r="S19" s="16">
        <v>5177</v>
      </c>
      <c r="T19" s="16">
        <v>1282</v>
      </c>
      <c r="U19" s="16">
        <v>371</v>
      </c>
      <c r="V19" s="16">
        <v>430</v>
      </c>
      <c r="W19" s="16">
        <v>0</v>
      </c>
      <c r="X19" s="16">
        <v>0</v>
      </c>
    </row>
    <row r="20" spans="1:24">
      <c r="A20" s="22">
        <f t="shared" si="1"/>
        <v>0</v>
      </c>
      <c r="B20" s="15" t="s">
        <v>40</v>
      </c>
      <c r="C20" s="16">
        <v>221767</v>
      </c>
      <c r="D20" s="16">
        <v>89</v>
      </c>
      <c r="E20" s="16">
        <v>64</v>
      </c>
      <c r="F20" s="16">
        <v>2028</v>
      </c>
      <c r="G20" s="16">
        <v>364</v>
      </c>
      <c r="H20" s="16">
        <v>253</v>
      </c>
      <c r="I20" s="16">
        <v>483</v>
      </c>
      <c r="J20" s="16">
        <v>3271</v>
      </c>
      <c r="K20" s="16">
        <v>804</v>
      </c>
      <c r="L20" s="16">
        <v>144</v>
      </c>
      <c r="M20" s="16">
        <v>188967</v>
      </c>
      <c r="N20" s="16">
        <v>6183</v>
      </c>
      <c r="O20" s="16">
        <v>112</v>
      </c>
      <c r="P20" s="16">
        <v>8642</v>
      </c>
      <c r="Q20" s="16">
        <v>2612</v>
      </c>
      <c r="R20" s="16">
        <v>1632</v>
      </c>
      <c r="S20" s="16">
        <v>2748</v>
      </c>
      <c r="T20" s="16">
        <v>1112</v>
      </c>
      <c r="U20" s="16">
        <v>1792</v>
      </c>
      <c r="V20" s="16">
        <v>467</v>
      </c>
      <c r="W20" s="16">
        <v>0</v>
      </c>
      <c r="X20" s="16">
        <v>0</v>
      </c>
    </row>
    <row r="21" spans="1:24">
      <c r="A21" s="22">
        <f t="shared" si="1"/>
        <v>0</v>
      </c>
      <c r="B21" s="15" t="s">
        <v>41</v>
      </c>
      <c r="C21" s="16">
        <v>298542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62</v>
      </c>
      <c r="K21" s="16">
        <v>18</v>
      </c>
      <c r="L21" s="16">
        <v>0</v>
      </c>
      <c r="M21" s="16">
        <v>54</v>
      </c>
      <c r="N21" s="16">
        <v>298177</v>
      </c>
      <c r="O21" s="16">
        <v>0</v>
      </c>
      <c r="P21" s="16">
        <v>228</v>
      </c>
      <c r="Q21" s="16">
        <v>1</v>
      </c>
      <c r="R21" s="16">
        <v>0</v>
      </c>
      <c r="S21" s="16">
        <v>0</v>
      </c>
      <c r="T21" s="16">
        <v>0</v>
      </c>
      <c r="U21" s="16">
        <v>0</v>
      </c>
      <c r="V21" s="16">
        <v>2</v>
      </c>
      <c r="W21" s="16">
        <v>0</v>
      </c>
      <c r="X21" s="16">
        <v>0</v>
      </c>
    </row>
    <row r="22" spans="1:24">
      <c r="A22" s="22">
        <f t="shared" si="1"/>
        <v>0</v>
      </c>
      <c r="B22" s="15" t="s">
        <v>42</v>
      </c>
      <c r="C22" s="16">
        <v>364309</v>
      </c>
      <c r="D22" s="16">
        <v>480</v>
      </c>
      <c r="E22" s="16">
        <v>56</v>
      </c>
      <c r="F22" s="16">
        <v>2505</v>
      </c>
      <c r="G22" s="16">
        <v>135</v>
      </c>
      <c r="H22" s="16">
        <v>404</v>
      </c>
      <c r="I22" s="16">
        <v>1480</v>
      </c>
      <c r="J22" s="16">
        <v>2534</v>
      </c>
      <c r="K22" s="16">
        <v>1066</v>
      </c>
      <c r="L22" s="16">
        <v>1072</v>
      </c>
      <c r="M22" s="16">
        <v>787</v>
      </c>
      <c r="N22" s="16">
        <v>11487</v>
      </c>
      <c r="O22" s="16">
        <v>335711</v>
      </c>
      <c r="P22" s="16">
        <v>2269</v>
      </c>
      <c r="Q22" s="16">
        <v>2727</v>
      </c>
      <c r="R22" s="16">
        <v>0</v>
      </c>
      <c r="S22" s="16">
        <v>385</v>
      </c>
      <c r="T22" s="16">
        <v>527</v>
      </c>
      <c r="U22" s="16">
        <v>260</v>
      </c>
      <c r="V22" s="16">
        <v>424</v>
      </c>
      <c r="W22" s="16">
        <v>0</v>
      </c>
      <c r="X22" s="16">
        <v>0</v>
      </c>
    </row>
    <row r="23" spans="1:24">
      <c r="A23" s="22">
        <f t="shared" si="1"/>
        <v>0</v>
      </c>
      <c r="B23" s="15" t="s">
        <v>43</v>
      </c>
      <c r="C23" s="16">
        <v>304092</v>
      </c>
      <c r="D23" s="16">
        <v>428</v>
      </c>
      <c r="E23" s="16">
        <v>1342</v>
      </c>
      <c r="F23" s="16">
        <v>12661</v>
      </c>
      <c r="G23" s="16">
        <v>407</v>
      </c>
      <c r="H23" s="16">
        <v>307</v>
      </c>
      <c r="I23" s="16">
        <v>1316</v>
      </c>
      <c r="J23" s="16">
        <v>2501</v>
      </c>
      <c r="K23" s="16">
        <v>54</v>
      </c>
      <c r="L23" s="16">
        <v>69</v>
      </c>
      <c r="M23" s="16">
        <v>15926</v>
      </c>
      <c r="N23" s="16">
        <v>3425</v>
      </c>
      <c r="O23" s="16">
        <v>237</v>
      </c>
      <c r="P23" s="16">
        <v>246807</v>
      </c>
      <c r="Q23" s="16">
        <v>2564</v>
      </c>
      <c r="R23" s="16">
        <v>1757</v>
      </c>
      <c r="S23" s="16">
        <v>10471</v>
      </c>
      <c r="T23" s="16">
        <v>1191</v>
      </c>
      <c r="U23" s="16">
        <v>2534</v>
      </c>
      <c r="V23" s="16">
        <v>95</v>
      </c>
      <c r="W23" s="16">
        <v>0</v>
      </c>
      <c r="X23" s="16">
        <v>0</v>
      </c>
    </row>
    <row r="24" spans="1:24">
      <c r="A24" s="22">
        <f t="shared" si="1"/>
        <v>0</v>
      </c>
      <c r="B24" s="15" t="s">
        <v>44</v>
      </c>
      <c r="C24" s="16">
        <v>198647</v>
      </c>
      <c r="D24" s="16">
        <v>286</v>
      </c>
      <c r="E24" s="16">
        <v>184</v>
      </c>
      <c r="F24" s="16">
        <v>1667</v>
      </c>
      <c r="G24" s="16">
        <v>190</v>
      </c>
      <c r="H24" s="16">
        <v>236</v>
      </c>
      <c r="I24" s="16">
        <v>559</v>
      </c>
      <c r="J24" s="16">
        <v>2786</v>
      </c>
      <c r="K24" s="16">
        <v>360</v>
      </c>
      <c r="L24" s="16">
        <v>276</v>
      </c>
      <c r="M24" s="16">
        <v>3174</v>
      </c>
      <c r="N24" s="16">
        <v>5414</v>
      </c>
      <c r="O24" s="16">
        <v>76</v>
      </c>
      <c r="P24" s="16">
        <v>6361</v>
      </c>
      <c r="Q24" s="16">
        <v>175755</v>
      </c>
      <c r="R24" s="16">
        <v>0</v>
      </c>
      <c r="S24" s="16">
        <v>367</v>
      </c>
      <c r="T24" s="16">
        <v>244</v>
      </c>
      <c r="U24" s="16">
        <v>478</v>
      </c>
      <c r="V24" s="16">
        <v>234</v>
      </c>
      <c r="W24" s="16">
        <v>0</v>
      </c>
      <c r="X24" s="16">
        <v>0</v>
      </c>
    </row>
    <row r="25" spans="1:24" ht="30">
      <c r="A25" s="22">
        <f t="shared" si="1"/>
        <v>0</v>
      </c>
      <c r="B25" s="15" t="s">
        <v>45</v>
      </c>
      <c r="C25" s="16">
        <v>167402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167402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1:24">
      <c r="A26" s="22">
        <f t="shared" si="1"/>
        <v>0</v>
      </c>
      <c r="B26" s="15" t="s">
        <v>46</v>
      </c>
      <c r="C26" s="16">
        <v>143490</v>
      </c>
      <c r="D26" s="16">
        <v>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281</v>
      </c>
      <c r="N26" s="16">
        <v>0</v>
      </c>
      <c r="O26" s="16">
        <v>0</v>
      </c>
      <c r="P26" s="16">
        <v>677</v>
      </c>
      <c r="Q26" s="16">
        <v>47</v>
      </c>
      <c r="R26" s="16">
        <v>0</v>
      </c>
      <c r="S26" s="16">
        <v>142451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</row>
    <row r="27" spans="1:24">
      <c r="A27" s="22">
        <f t="shared" si="1"/>
        <v>0</v>
      </c>
      <c r="B27" s="15" t="s">
        <v>47</v>
      </c>
      <c r="C27" s="16">
        <v>246804</v>
      </c>
      <c r="D27" s="16">
        <v>18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1</v>
      </c>
      <c r="N27" s="16">
        <v>0</v>
      </c>
      <c r="O27" s="16">
        <v>0</v>
      </c>
      <c r="P27" s="16">
        <v>338</v>
      </c>
      <c r="Q27" s="16">
        <v>0</v>
      </c>
      <c r="R27" s="16">
        <v>0</v>
      </c>
      <c r="S27" s="16">
        <v>0</v>
      </c>
      <c r="T27" s="16">
        <v>246447</v>
      </c>
      <c r="U27" s="16">
        <v>0</v>
      </c>
      <c r="V27" s="16">
        <v>0</v>
      </c>
      <c r="W27" s="16">
        <v>0</v>
      </c>
      <c r="X27" s="16">
        <v>0</v>
      </c>
    </row>
    <row r="28" spans="1:24">
      <c r="A28" s="22">
        <f t="shared" si="1"/>
        <v>0</v>
      </c>
      <c r="B28" s="15" t="s">
        <v>48</v>
      </c>
      <c r="C28" s="16">
        <v>48733</v>
      </c>
      <c r="D28" s="16">
        <v>226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1203</v>
      </c>
      <c r="K28" s="16">
        <v>0</v>
      </c>
      <c r="L28" s="16">
        <v>0</v>
      </c>
      <c r="M28" s="16">
        <v>473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46831</v>
      </c>
      <c r="V28" s="16">
        <v>0</v>
      </c>
      <c r="W28" s="16">
        <v>0</v>
      </c>
      <c r="X28" s="16">
        <v>0</v>
      </c>
    </row>
    <row r="29" spans="1:24">
      <c r="A29" s="22">
        <f t="shared" si="1"/>
        <v>0</v>
      </c>
      <c r="B29" s="15" t="s">
        <v>49</v>
      </c>
      <c r="C29" s="16">
        <v>47384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143</v>
      </c>
      <c r="N29" s="16">
        <v>0</v>
      </c>
      <c r="O29" s="16">
        <v>0</v>
      </c>
      <c r="P29" s="16">
        <v>196</v>
      </c>
      <c r="Q29" s="16">
        <v>2</v>
      </c>
      <c r="R29" s="16">
        <v>0</v>
      </c>
      <c r="S29" s="16">
        <v>11</v>
      </c>
      <c r="T29" s="16">
        <v>0</v>
      </c>
      <c r="U29" s="16">
        <v>17</v>
      </c>
      <c r="V29" s="16">
        <v>47015</v>
      </c>
      <c r="W29" s="16">
        <v>0</v>
      </c>
      <c r="X29" s="16">
        <v>0</v>
      </c>
    </row>
    <row r="30" spans="1:24" ht="30">
      <c r="A30" s="22">
        <f t="shared" si="1"/>
        <v>0</v>
      </c>
      <c r="B30" s="15" t="s">
        <v>50</v>
      </c>
      <c r="C30" s="16">
        <v>3918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3918</v>
      </c>
      <c r="X30" s="16">
        <v>0</v>
      </c>
    </row>
    <row r="31" spans="1:24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>
      <c r="B33" s="17" t="s">
        <v>52</v>
      </c>
      <c r="Y33" s="18" t="s">
        <v>0</v>
      </c>
    </row>
  </sheetData>
  <hyperlinks>
    <hyperlink ref="B33" r:id="rId1" xr:uid="{ADD13D75-7CEE-43C9-A11A-41448DEAD544}"/>
    <hyperlink ref="Y33" r:id="rId2" xr:uid="{371A30A3-5E3E-4D39-9731-F46BA7056279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E5EF-2CAE-4924-849B-462F2A9EF8F3}">
  <dimension ref="A1:Z31"/>
  <sheetViews>
    <sheetView topLeftCell="A6" workbookViewId="0">
      <selection activeCell="C34" sqref="C34"/>
    </sheetView>
  </sheetViews>
  <sheetFormatPr baseColWidth="10" defaultColWidth="9.140625" defaultRowHeight="15"/>
  <cols>
    <col min="1" max="1" width="2.140625" customWidth="1"/>
    <col min="2" max="2" width="3.2851562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121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19.049602459845726</v>
      </c>
    </row>
    <row r="5" spans="2:24">
      <c r="C5" s="5" t="s">
        <v>4</v>
      </c>
      <c r="R5" s="37" t="s">
        <v>91</v>
      </c>
    </row>
    <row r="6" spans="2:24">
      <c r="C6" s="6" t="s">
        <v>5</v>
      </c>
      <c r="F6">
        <v>1</v>
      </c>
      <c r="R6" s="37" t="s">
        <v>65</v>
      </c>
    </row>
    <row r="7" spans="2:24" ht="15.75">
      <c r="B7" s="607" t="s">
        <v>79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Allemagne!D11/Allemagne!D$10</f>
        <v>0.95077695357462588</v>
      </c>
      <c r="E10" s="625">
        <f>Allemagne!E11/Allemagne!E$10</f>
        <v>0</v>
      </c>
      <c r="F10" s="625">
        <f>Allemagne!F11/Allemagne!F$10</f>
        <v>0</v>
      </c>
      <c r="G10" s="625">
        <f>Allemagne!G11/Allemagne!G$10</f>
        <v>0</v>
      </c>
      <c r="H10" s="625">
        <f>Allemagne!H11/Allemagne!H$10</f>
        <v>0</v>
      </c>
      <c r="I10" s="625">
        <f>Allemagne!I11/Allemagne!I$10</f>
        <v>0</v>
      </c>
      <c r="J10" s="625">
        <f>Allemagne!J11/Allemagne!J$10</f>
        <v>0</v>
      </c>
      <c r="K10" s="625">
        <f>Allemagne!K11/Allemagne!K$10</f>
        <v>0</v>
      </c>
      <c r="L10" s="625">
        <f>Allemagne!L11/Allemagne!L$10</f>
        <v>0</v>
      </c>
      <c r="M10" s="625">
        <f>Allemagne!M11/Allemagne!M$10</f>
        <v>0</v>
      </c>
      <c r="N10" s="625">
        <f>Allemagne!N11/Allemagne!N$10</f>
        <v>0</v>
      </c>
      <c r="O10" s="625">
        <f>Allemagne!O11/Allemagne!O$10</f>
        <v>0</v>
      </c>
      <c r="P10" s="625">
        <f>Allemagne!P11/Allemagne!P$10</f>
        <v>0</v>
      </c>
      <c r="Q10" s="625">
        <f>Allemagne!Q11/Allemagne!Q$10</f>
        <v>0</v>
      </c>
      <c r="R10" s="625">
        <f>Allemagne!R11/Allemagne!R$10</f>
        <v>0</v>
      </c>
      <c r="S10" s="625">
        <f>Allemagne!S11/Allemagne!S$10</f>
        <v>0</v>
      </c>
      <c r="T10" s="625">
        <f>Allemagne!T11/Allemagne!T$10</f>
        <v>0</v>
      </c>
      <c r="U10" s="625">
        <f>Allemagne!U11/Allemagne!U$10</f>
        <v>0</v>
      </c>
      <c r="V10" s="625">
        <f>Allemagne!V11/Allemagne!V$10</f>
        <v>0</v>
      </c>
      <c r="W10" s="626">
        <f>Allemagne!W11/Allemagne!W$10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Allemagne!D12/Allemagne!D$10</f>
        <v>0</v>
      </c>
      <c r="E11" s="628">
        <f>Allemagne!E12/Allemagne!E$10</f>
        <v>0.83610451306413303</v>
      </c>
      <c r="F11" s="629">
        <f>Allemagne!F12/Allemagne!F$10</f>
        <v>4.4230356532944565E-4</v>
      </c>
      <c r="G11" s="629">
        <f>Allemagne!G12/Allemagne!G$10</f>
        <v>0</v>
      </c>
      <c r="H11" s="629">
        <f>Allemagne!H12/Allemagne!H$10</f>
        <v>0</v>
      </c>
      <c r="I11" s="629">
        <f>Allemagne!I12/Allemagne!I$10</f>
        <v>5.3061451272363601E-4</v>
      </c>
      <c r="J11" s="629">
        <f>Allemagne!J12/Allemagne!J$10</f>
        <v>0</v>
      </c>
      <c r="K11" s="629">
        <f>Allemagne!K12/Allemagne!K$10</f>
        <v>0</v>
      </c>
      <c r="L11" s="629">
        <f>Allemagne!L12/Allemagne!L$10</f>
        <v>0</v>
      </c>
      <c r="M11" s="629">
        <f>Allemagne!M12/Allemagne!M$10</f>
        <v>0</v>
      </c>
      <c r="N11" s="629">
        <f>Allemagne!N12/Allemagne!N$10</f>
        <v>0</v>
      </c>
      <c r="O11" s="629">
        <f>Allemagne!O12/Allemagne!O$10</f>
        <v>0</v>
      </c>
      <c r="P11" s="629">
        <f>Allemagne!P12/Allemagne!P$10</f>
        <v>0</v>
      </c>
      <c r="Q11" s="629">
        <f>Allemagne!Q12/Allemagne!Q$10</f>
        <v>0</v>
      </c>
      <c r="R11" s="629">
        <f>Allemagne!R12/Allemagne!R$10</f>
        <v>0</v>
      </c>
      <c r="S11" s="629">
        <f>Allemagne!S12/Allemagne!S$10</f>
        <v>0</v>
      </c>
      <c r="T11" s="629">
        <f>Allemagne!T12/Allemagne!T$10</f>
        <v>0</v>
      </c>
      <c r="U11" s="629">
        <f>Allemagne!U12/Allemagne!U$10</f>
        <v>0</v>
      </c>
      <c r="V11" s="629">
        <f>Allemagne!V12/Allemagne!V$10</f>
        <v>0</v>
      </c>
      <c r="W11" s="630">
        <f>Allemagne!W12/Allemagne!W$10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Allemagne!D13/Allemagne!D$10</f>
        <v>2.1166389563882851E-2</v>
      </c>
      <c r="E12" s="629">
        <f>Allemagne!E13/Allemagne!E$10</f>
        <v>5.7897862232779096E-2</v>
      </c>
      <c r="F12" s="628">
        <f>Allemagne!F13/Allemagne!F$10</f>
        <v>0.90029782445082318</v>
      </c>
      <c r="G12" s="629">
        <f>Allemagne!G13/Allemagne!G$10</f>
        <v>8.6616194020274605E-3</v>
      </c>
      <c r="H12" s="629">
        <f>Allemagne!H13/Allemagne!H$10</f>
        <v>5.3807293585223384E-3</v>
      </c>
      <c r="I12" s="629">
        <f>Allemagne!I13/Allemagne!I$10</f>
        <v>1.1406822980331148E-2</v>
      </c>
      <c r="J12" s="629">
        <f>Allemagne!J13/Allemagne!J$10</f>
        <v>8.1256790887438562E-3</v>
      </c>
      <c r="K12" s="629">
        <f>Allemagne!K13/Allemagne!K$10</f>
        <v>3.1931436110795432E-3</v>
      </c>
      <c r="L12" s="629">
        <f>Allemagne!L13/Allemagne!L$10</f>
        <v>3.1021301934269414E-3</v>
      </c>
      <c r="M12" s="629">
        <f>Allemagne!M13/Allemagne!M$10</f>
        <v>3.1013194294602802E-3</v>
      </c>
      <c r="N12" s="629">
        <f>Allemagne!N13/Allemagne!N$10</f>
        <v>1.7852243289373816E-3</v>
      </c>
      <c r="O12" s="629">
        <f>Allemagne!O13/Allemagne!O$10</f>
        <v>0</v>
      </c>
      <c r="P12" s="629">
        <f>Allemagne!P13/Allemagne!P$10</f>
        <v>3.108248712579188E-3</v>
      </c>
      <c r="Q12" s="629">
        <f>Allemagne!Q13/Allemagne!Q$10</f>
        <v>1.735143713630753E-3</v>
      </c>
      <c r="R12" s="629">
        <f>Allemagne!R13/Allemagne!R$10</f>
        <v>0</v>
      </c>
      <c r="S12" s="629">
        <f>Allemagne!S13/Allemagne!S$10</f>
        <v>1.4148644612248533E-4</v>
      </c>
      <c r="T12" s="629">
        <f>Allemagne!T13/Allemagne!T$10</f>
        <v>9.9212672617579492E-4</v>
      </c>
      <c r="U12" s="629">
        <f>Allemagne!U13/Allemagne!U$10</f>
        <v>6.7881799012103178E-4</v>
      </c>
      <c r="V12" s="629">
        <f>Allemagne!V13/Allemagne!V$10</f>
        <v>8.3306060515902537E-4</v>
      </c>
      <c r="W12" s="630">
        <f>Allemagne!W13/Allemagne!W$10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Allemagne!D14/Allemagne!D$10</f>
        <v>7.7375623481263592E-3</v>
      </c>
      <c r="E13" s="629">
        <f>Allemagne!E14/Allemagne!E$10</f>
        <v>2.4346793349168647E-2</v>
      </c>
      <c r="F13" s="629">
        <f>Allemagne!F14/Allemagne!F$10</f>
        <v>1.222631837191987E-3</v>
      </c>
      <c r="G13" s="628">
        <f>Allemagne!G14/Allemagne!G$10</f>
        <v>0.82844860772488127</v>
      </c>
      <c r="H13" s="629">
        <f>Allemagne!H14/Allemagne!H$10</f>
        <v>1.3682050202599589E-2</v>
      </c>
      <c r="I13" s="629">
        <f>Allemagne!I14/Allemagne!I$10</f>
        <v>0</v>
      </c>
      <c r="J13" s="629">
        <f>Allemagne!J14/Allemagne!J$10</f>
        <v>0</v>
      </c>
      <c r="K13" s="629">
        <f>Allemagne!K14/Allemagne!K$10</f>
        <v>0</v>
      </c>
      <c r="L13" s="629">
        <f>Allemagne!L14/Allemagne!L$10</f>
        <v>0</v>
      </c>
      <c r="M13" s="629">
        <f>Allemagne!M14/Allemagne!M$10</f>
        <v>0</v>
      </c>
      <c r="N13" s="629">
        <f>Allemagne!N14/Allemagne!N$10</f>
        <v>0</v>
      </c>
      <c r="O13" s="629">
        <f>Allemagne!O14/Allemagne!O$10</f>
        <v>0</v>
      </c>
      <c r="P13" s="629">
        <f>Allemagne!P14/Allemagne!P$10</f>
        <v>0</v>
      </c>
      <c r="Q13" s="629">
        <f>Allemagne!Q14/Allemagne!Q$10</f>
        <v>0</v>
      </c>
      <c r="R13" s="629">
        <f>Allemagne!R14/Allemagne!R$10</f>
        <v>0</v>
      </c>
      <c r="S13" s="629">
        <f>Allemagne!S14/Allemagne!S$10</f>
        <v>0</v>
      </c>
      <c r="T13" s="629">
        <f>Allemagne!T14/Allemagne!T$10</f>
        <v>0</v>
      </c>
      <c r="U13" s="629">
        <f>Allemagne!U14/Allemagne!U$10</f>
        <v>0</v>
      </c>
      <c r="V13" s="629">
        <f>Allemagne!V14/Allemagne!V$10</f>
        <v>0</v>
      </c>
      <c r="W13" s="630">
        <f>Allemagne!W14/Allemagne!W$10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Allemagne!D15/Allemagne!D$10</f>
        <v>0</v>
      </c>
      <c r="E14" s="629">
        <f>Allemagne!E15/Allemagne!E$10</f>
        <v>0</v>
      </c>
      <c r="F14" s="629">
        <f>Allemagne!F15/Allemagne!F$10</f>
        <v>0</v>
      </c>
      <c r="G14" s="629">
        <f>Allemagne!G15/Allemagne!G$10</f>
        <v>3.5114846657256511E-2</v>
      </c>
      <c r="H14" s="628">
        <f>Allemagne!H15/Allemagne!H$10</f>
        <v>0.92787980845129714</v>
      </c>
      <c r="I14" s="629">
        <f>Allemagne!I15/Allemagne!I$10</f>
        <v>0</v>
      </c>
      <c r="J14" s="629">
        <f>Allemagne!J15/Allemagne!J$10</f>
        <v>0</v>
      </c>
      <c r="K14" s="629">
        <f>Allemagne!K15/Allemagne!K$10</f>
        <v>0</v>
      </c>
      <c r="L14" s="629">
        <f>Allemagne!L15/Allemagne!L$10</f>
        <v>0</v>
      </c>
      <c r="M14" s="629">
        <f>Allemagne!M15/Allemagne!M$10</f>
        <v>0</v>
      </c>
      <c r="N14" s="629">
        <f>Allemagne!N15/Allemagne!N$10</f>
        <v>0</v>
      </c>
      <c r="O14" s="629">
        <f>Allemagne!O15/Allemagne!O$10</f>
        <v>0</v>
      </c>
      <c r="P14" s="629">
        <f>Allemagne!P15/Allemagne!P$10</f>
        <v>0</v>
      </c>
      <c r="Q14" s="629">
        <f>Allemagne!Q15/Allemagne!Q$10</f>
        <v>0</v>
      </c>
      <c r="R14" s="629">
        <f>Allemagne!R15/Allemagne!R$10</f>
        <v>0</v>
      </c>
      <c r="S14" s="629">
        <f>Allemagne!S15/Allemagne!S$10</f>
        <v>0</v>
      </c>
      <c r="T14" s="629">
        <f>Allemagne!T15/Allemagne!T$10</f>
        <v>0</v>
      </c>
      <c r="U14" s="629">
        <f>Allemagne!U15/Allemagne!U$10</f>
        <v>0</v>
      </c>
      <c r="V14" s="629">
        <f>Allemagne!V15/Allemagne!V$10</f>
        <v>0</v>
      </c>
      <c r="W14" s="630">
        <f>Allemagne!W15/Allemagne!W$10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Allemagne!D16/Allemagne!D$10</f>
        <v>1.0375367694078527E-2</v>
      </c>
      <c r="E15" s="629">
        <f>Allemagne!E16/Allemagne!E$10</f>
        <v>2.0783847980997625E-3</v>
      </c>
      <c r="F15" s="629">
        <f>Allemagne!F16/Allemagne!F$10</f>
        <v>1.6553639130666951E-3</v>
      </c>
      <c r="G15" s="629">
        <f>Allemagne!G16/Allemagne!G$10</f>
        <v>7.368150904658026E-2</v>
      </c>
      <c r="H15" s="629">
        <f>Allemagne!H16/Allemagne!H$10</f>
        <v>2.9192759038046624E-2</v>
      </c>
      <c r="I15" s="631">
        <f>Allemagne!I16/Allemagne!I$10</f>
        <v>0.98359262140237802</v>
      </c>
      <c r="J15" s="629">
        <f>Allemagne!J16/Allemagne!J$10</f>
        <v>4.1195052276341449E-4</v>
      </c>
      <c r="K15" s="629">
        <f>Allemagne!K16/Allemagne!K$10</f>
        <v>2.2812128402069998E-3</v>
      </c>
      <c r="L15" s="629">
        <f>Allemagne!L16/Allemagne!L$10</f>
        <v>2.4010295614759609E-4</v>
      </c>
      <c r="M15" s="629">
        <f>Allemagne!M16/Allemagne!M$10</f>
        <v>1.5426085220264531E-3</v>
      </c>
      <c r="N15" s="629">
        <f>Allemagne!N16/Allemagne!N$10</f>
        <v>0</v>
      </c>
      <c r="O15" s="629">
        <f>Allemagne!O16/Allemagne!O$10</f>
        <v>0</v>
      </c>
      <c r="P15" s="629">
        <f>Allemagne!P16/Allemagne!P$10</f>
        <v>1.5620266835249647E-3</v>
      </c>
      <c r="Q15" s="629">
        <f>Allemagne!Q16/Allemagne!Q$10</f>
        <v>1.9784870393228706E-3</v>
      </c>
      <c r="R15" s="629">
        <f>Allemagne!R16/Allemagne!R$10</f>
        <v>7.0760937389436035E-4</v>
      </c>
      <c r="S15" s="629">
        <f>Allemagne!S16/Allemagne!S$10</f>
        <v>1.5720716235831703E-5</v>
      </c>
      <c r="T15" s="629">
        <f>Allemagne!T16/Allemagne!T$10</f>
        <v>0</v>
      </c>
      <c r="U15" s="629">
        <f>Allemagne!U16/Allemagne!U$10</f>
        <v>1.0037840492215257E-2</v>
      </c>
      <c r="V15" s="629">
        <f>Allemagne!V16/Allemagne!V$10</f>
        <v>2.8363730128033479E-3</v>
      </c>
      <c r="W15" s="630">
        <f>Allemagne!W16/Allemagne!W$10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Allemagne!D17/Allemagne!D$10</f>
        <v>0</v>
      </c>
      <c r="E16" s="629">
        <f>Allemagne!E17/Allemagne!E$10</f>
        <v>1.1480601741884403E-2</v>
      </c>
      <c r="F16" s="629">
        <f>Allemagne!F17/Allemagne!F$10</f>
        <v>3.3876523755933065E-2</v>
      </c>
      <c r="G16" s="629">
        <f>Allemagne!G17/Allemagne!G$10</f>
        <v>1.5719235211086873E-3</v>
      </c>
      <c r="H16" s="629">
        <f>Allemagne!H17/Allemagne!H$10</f>
        <v>4.6834710308898599E-3</v>
      </c>
      <c r="I16" s="629">
        <f>Allemagne!I17/Allemagne!I$10</f>
        <v>1.2084676075119459E-3</v>
      </c>
      <c r="J16" s="628">
        <f>Allemagne!J17/Allemagne!J$10</f>
        <v>0.9577058133594295</v>
      </c>
      <c r="K16" s="629">
        <f>Allemagne!K17/Allemagne!K$10</f>
        <v>7.3203926014419043E-3</v>
      </c>
      <c r="L16" s="629">
        <f>Allemagne!L17/Allemagne!L$10</f>
        <v>5.4935556366569986E-3</v>
      </c>
      <c r="M16" s="629">
        <f>Allemagne!M17/Allemagne!M$10</f>
        <v>1.0337731431534268E-2</v>
      </c>
      <c r="N16" s="629">
        <f>Allemagne!N17/Allemagne!N$10</f>
        <v>6.4139796249247248E-4</v>
      </c>
      <c r="O16" s="629">
        <f>Allemagne!O17/Allemagne!O$10</f>
        <v>0</v>
      </c>
      <c r="P16" s="629">
        <f>Allemagne!P17/Allemagne!P$10</f>
        <v>2.1599694443346899E-4</v>
      </c>
      <c r="Q16" s="629">
        <f>Allemagne!Q17/Allemagne!Q$10</f>
        <v>1.8691588785046728E-4</v>
      </c>
      <c r="R16" s="629">
        <f>Allemagne!R17/Allemagne!R$10</f>
        <v>0</v>
      </c>
      <c r="S16" s="629">
        <f>Allemagne!S17/Allemagne!S$10</f>
        <v>0</v>
      </c>
      <c r="T16" s="629">
        <f>Allemagne!T17/Allemagne!T$10</f>
        <v>0</v>
      </c>
      <c r="U16" s="629">
        <f>Allemagne!U17/Allemagne!U$10</f>
        <v>2.5693983072879054E-2</v>
      </c>
      <c r="V16" s="629">
        <f>Allemagne!V17/Allemagne!V$10</f>
        <v>5.2859678874971486E-3</v>
      </c>
      <c r="W16" s="630">
        <f>Allemagne!W17/Allemagne!W$10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Allemagne!D18/Allemagne!D$10</f>
        <v>0</v>
      </c>
      <c r="E17" s="629">
        <f>Allemagne!E18/Allemagne!E$10</f>
        <v>4.9485352335708625E-4</v>
      </c>
      <c r="F17" s="629">
        <f>Allemagne!F18/Allemagne!F$10</f>
        <v>3.2694192926971551E-4</v>
      </c>
      <c r="G17" s="629">
        <f>Allemagne!G18/Allemagne!G$10</f>
        <v>2.6690619786988324E-3</v>
      </c>
      <c r="H17" s="629">
        <f>Allemagne!H18/Allemagne!H$10</f>
        <v>0</v>
      </c>
      <c r="I17" s="629">
        <f>Allemagne!I18/Allemagne!I$10</f>
        <v>4.2782531392376931E-4</v>
      </c>
      <c r="J17" s="629">
        <f>Allemagne!J18/Allemagne!J$10</f>
        <v>2.498506904218805E-2</v>
      </c>
      <c r="K17" s="628">
        <f>Allemagne!K18/Allemagne!K$10</f>
        <v>0.97361775964387576</v>
      </c>
      <c r="L17" s="629">
        <f>Allemagne!L18/Allemagne!L$10</f>
        <v>0</v>
      </c>
      <c r="M17" s="629">
        <f>Allemagne!M18/Allemagne!M$10</f>
        <v>0</v>
      </c>
      <c r="N17" s="629">
        <f>Allemagne!N18/Allemagne!N$10</f>
        <v>0</v>
      </c>
      <c r="O17" s="629">
        <f>Allemagne!O18/Allemagne!O$10</f>
        <v>0</v>
      </c>
      <c r="P17" s="629">
        <f>Allemagne!P18/Allemagne!P$10</f>
        <v>0</v>
      </c>
      <c r="Q17" s="629">
        <f>Allemagne!Q18/Allemagne!Q$10</f>
        <v>3.985187797566567E-4</v>
      </c>
      <c r="R17" s="629">
        <f>Allemagne!R18/Allemagne!R$10</f>
        <v>0</v>
      </c>
      <c r="S17" s="629">
        <f>Allemagne!S18/Allemagne!S$10</f>
        <v>0</v>
      </c>
      <c r="T17" s="629">
        <f>Allemagne!T18/Allemagne!T$10</f>
        <v>0</v>
      </c>
      <c r="U17" s="629">
        <f>Allemagne!U18/Allemagne!U$10</f>
        <v>0</v>
      </c>
      <c r="V17" s="629">
        <f>Allemagne!V18/Allemagne!V$10</f>
        <v>0</v>
      </c>
      <c r="W17" s="630">
        <f>Allemagne!W18/Allemagne!W$10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Allemagne!D19/Allemagne!D$10</f>
        <v>6.1868525386878119E-3</v>
      </c>
      <c r="E18" s="629">
        <f>Allemagne!E19/Allemagne!E$10</f>
        <v>3.5629453681710215E-3</v>
      </c>
      <c r="F18" s="629">
        <f>Allemagne!F19/Allemagne!F$10</f>
        <v>3.1475087427999728E-3</v>
      </c>
      <c r="G18" s="629">
        <f>Allemagne!G19/Allemagne!G$10</f>
        <v>0</v>
      </c>
      <c r="H18" s="629">
        <f>Allemagne!H19/Allemagne!H$10</f>
        <v>0</v>
      </c>
      <c r="I18" s="629">
        <f>Allemagne!I19/Allemagne!I$10</f>
        <v>1.2279142126902988E-3</v>
      </c>
      <c r="J18" s="629">
        <f>Allemagne!J19/Allemagne!J$10</f>
        <v>0</v>
      </c>
      <c r="K18" s="629">
        <f>Allemagne!K19/Allemagne!K$10</f>
        <v>1.1364486810265734E-4</v>
      </c>
      <c r="L18" s="628">
        <f>Allemagne!L19/Allemagne!L$10</f>
        <v>0.97558633141891238</v>
      </c>
      <c r="M18" s="629">
        <f>Allemagne!M19/Allemagne!M$10</f>
        <v>0</v>
      </c>
      <c r="N18" s="629">
        <f>Allemagne!N19/Allemagne!N$10</f>
        <v>0</v>
      </c>
      <c r="O18" s="629">
        <f>Allemagne!O19/Allemagne!O$10</f>
        <v>0</v>
      </c>
      <c r="P18" s="629">
        <f>Allemagne!P19/Allemagne!P$10</f>
        <v>0</v>
      </c>
      <c r="Q18" s="629">
        <f>Allemagne!Q19/Allemagne!Q$10</f>
        <v>0</v>
      </c>
      <c r="R18" s="629">
        <f>Allemagne!R19/Allemagne!R$10</f>
        <v>0</v>
      </c>
      <c r="S18" s="629">
        <f>Allemagne!S19/Allemagne!S$10</f>
        <v>0</v>
      </c>
      <c r="T18" s="629">
        <f>Allemagne!T19/Allemagne!T$10</f>
        <v>0</v>
      </c>
      <c r="U18" s="629">
        <f>Allemagne!U19/Allemagne!U$10</f>
        <v>0</v>
      </c>
      <c r="V18" s="629">
        <f>Allemagne!V19/Allemagne!V$10</f>
        <v>0</v>
      </c>
      <c r="W18" s="630">
        <f>Allemagne!W19/Allemagne!W$10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Allemagne!D20/Allemagne!D$10</f>
        <v>3.1973398132753552E-5</v>
      </c>
      <c r="E19" s="629">
        <f>Allemagne!E20/Allemagne!E$10</f>
        <v>1.6825019794140933E-3</v>
      </c>
      <c r="F19" s="629">
        <f>Allemagne!F20/Allemagne!F$10</f>
        <v>3.728347023921671E-3</v>
      </c>
      <c r="G19" s="629">
        <f>Allemagne!G20/Allemagne!G$10</f>
        <v>1.6232516360836647E-3</v>
      </c>
      <c r="H19" s="629">
        <f>Allemagne!H20/Allemagne!H$10</f>
        <v>3.8151870757248857E-4</v>
      </c>
      <c r="I19" s="629">
        <f>Allemagne!I20/Allemagne!I$10</f>
        <v>5.3339259917768646E-4</v>
      </c>
      <c r="J19" s="629">
        <f>Allemagne!J20/Allemagne!J$10</f>
        <v>2.3727630546940773E-3</v>
      </c>
      <c r="K19" s="629">
        <f>Allemagne!K20/Allemagne!K$10</f>
        <v>2.1010441468735188E-3</v>
      </c>
      <c r="L19" s="629">
        <f>Allemagne!L20/Allemagne!L$10</f>
        <v>3.8416472983615374E-4</v>
      </c>
      <c r="M19" s="628">
        <f>Allemagne!M20/Allemagne!M$10</f>
        <v>0.96611736062580311</v>
      </c>
      <c r="N19" s="629">
        <f>Allemagne!N20/Allemagne!N$10</f>
        <v>3.3637759810716335E-3</v>
      </c>
      <c r="O19" s="629">
        <f>Allemagne!O20/Allemagne!O$10</f>
        <v>0</v>
      </c>
      <c r="P19" s="629">
        <f>Allemagne!P20/Allemagne!P$10</f>
        <v>2.387029646897678E-2</v>
      </c>
      <c r="Q19" s="629">
        <f>Allemagne!Q20/Allemagne!Q$10</f>
        <v>4.6164697584200314E-3</v>
      </c>
      <c r="R19" s="629">
        <f>Allemagne!R20/Allemagne!R$10</f>
        <v>1.5663898413025158E-3</v>
      </c>
      <c r="S19" s="629">
        <f>Allemagne!S20/Allemagne!S$10</f>
        <v>1.0585282265460013E-3</v>
      </c>
      <c r="T19" s="629">
        <f>Allemagne!T20/Allemagne!T$10</f>
        <v>6.4848506682998889E-4</v>
      </c>
      <c r="U19" s="629">
        <f>Allemagne!U20/Allemagne!U$10</f>
        <v>4.0440220688061469E-4</v>
      </c>
      <c r="V19" s="629">
        <f>Allemagne!V20/Allemagne!V$10</f>
        <v>2.3008340523439745E-3</v>
      </c>
      <c r="W19" s="630">
        <f>Allemagne!W20/Allemagne!W$10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Allemagne!D21/Allemagne!D$10</f>
        <v>0</v>
      </c>
      <c r="E20" s="629">
        <f>Allemagne!E21/Allemagne!E$10</f>
        <v>0</v>
      </c>
      <c r="F20" s="629">
        <f>Allemagne!F21/Allemagne!F$10</f>
        <v>0</v>
      </c>
      <c r="G20" s="629">
        <f>Allemagne!G21/Allemagne!G$10</f>
        <v>0</v>
      </c>
      <c r="H20" s="629">
        <f>Allemagne!H21/Allemagne!H$10</f>
        <v>0</v>
      </c>
      <c r="I20" s="629">
        <f>Allemagne!I21/Allemagne!I$10</f>
        <v>0</v>
      </c>
      <c r="J20" s="629">
        <f>Allemagne!J21/Allemagne!J$10</f>
        <v>0</v>
      </c>
      <c r="K20" s="629">
        <f>Allemagne!K21/Allemagne!K$10</f>
        <v>0</v>
      </c>
      <c r="L20" s="629">
        <f>Allemagne!L21/Allemagne!L$10</f>
        <v>0</v>
      </c>
      <c r="M20" s="629">
        <f>Allemagne!M21/Allemagne!M$10</f>
        <v>0</v>
      </c>
      <c r="N20" s="628">
        <f>Allemagne!N21/Allemagne!N$10</f>
        <v>0.96821160431447029</v>
      </c>
      <c r="O20" s="629">
        <f>Allemagne!O21/Allemagne!O$10</f>
        <v>0</v>
      </c>
      <c r="P20" s="629">
        <f>Allemagne!P21/Allemagne!P$10</f>
        <v>0</v>
      </c>
      <c r="Q20" s="629">
        <f>Allemagne!Q21/Allemagne!Q$10</f>
        <v>9.9806030682419327E-4</v>
      </c>
      <c r="R20" s="629">
        <f>Allemagne!R21/Allemagne!R$10</f>
        <v>0</v>
      </c>
      <c r="S20" s="629">
        <f>Allemagne!S21/Allemagne!S$10</f>
        <v>0</v>
      </c>
      <c r="T20" s="629">
        <f>Allemagne!T21/Allemagne!T$10</f>
        <v>0</v>
      </c>
      <c r="U20" s="629">
        <f>Allemagne!U21/Allemagne!U$10</f>
        <v>0</v>
      </c>
      <c r="V20" s="629">
        <f>Allemagne!V21/Allemagne!V$10</f>
        <v>0</v>
      </c>
      <c r="W20" s="630">
        <f>Allemagne!W21/Allemagne!W$10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Allemagne!D22/Allemagne!D$10</f>
        <v>0</v>
      </c>
      <c r="E21" s="629">
        <f>Allemagne!E22/Allemagne!E$10</f>
        <v>4.1468725257323834E-2</v>
      </c>
      <c r="F21" s="629">
        <f>Allemagne!F22/Allemagne!F$10</f>
        <v>9.2586528783483845E-3</v>
      </c>
      <c r="G21" s="629">
        <f>Allemagne!G22/Allemagne!G$10</f>
        <v>5.2354677274477094E-3</v>
      </c>
      <c r="H21" s="629">
        <f>Allemagne!H22/Allemagne!H$10</f>
        <v>2.065463347892438E-3</v>
      </c>
      <c r="I21" s="629">
        <f>Allemagne!I22/Allemagne!I$10</f>
        <v>1.6668518724302701E-4</v>
      </c>
      <c r="J21" s="629">
        <f>Allemagne!J22/Allemagne!J$10</f>
        <v>0</v>
      </c>
      <c r="K21" s="629">
        <f>Allemagne!K22/Allemagne!K$10</f>
        <v>4.6400368098499607E-3</v>
      </c>
      <c r="L21" s="629">
        <f>Allemagne!L22/Allemagne!L$10</f>
        <v>8.9894546781659982E-3</v>
      </c>
      <c r="M21" s="629">
        <f>Allemagne!M22/Allemagne!M$10</f>
        <v>0</v>
      </c>
      <c r="N21" s="629">
        <f>Allemagne!N22/Allemagne!N$10</f>
        <v>2.4362432608672414E-2</v>
      </c>
      <c r="O21" s="631">
        <f>Allemagne!O22/Allemagne!O$10</f>
        <v>1</v>
      </c>
      <c r="P21" s="629">
        <f>Allemagne!P22/Allemagne!P$10</f>
        <v>0</v>
      </c>
      <c r="Q21" s="629">
        <f>Allemagne!Q22/Allemagne!Q$10</f>
        <v>3.9816610827014638E-3</v>
      </c>
      <c r="R21" s="629">
        <f>Allemagne!R22/Allemagne!R$10</f>
        <v>0</v>
      </c>
      <c r="S21" s="629">
        <f>Allemagne!S22/Allemagne!S$10</f>
        <v>0</v>
      </c>
      <c r="T21" s="629">
        <f>Allemagne!T22/Allemagne!T$10</f>
        <v>0</v>
      </c>
      <c r="U21" s="629">
        <f>Allemagne!U22/Allemagne!U$10</f>
        <v>0</v>
      </c>
      <c r="V21" s="629">
        <f>Allemagne!V22/Allemagne!V$10</f>
        <v>0</v>
      </c>
      <c r="W21" s="630">
        <f>Allemagne!W22/Allemagne!W$10</f>
        <v>0</v>
      </c>
      <c r="X21" s="584"/>
      <c r="Y21" s="22">
        <f>SUM(D21:X21)</f>
        <v>1.1001685795776452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Allemagne!D23/Allemagne!D$10</f>
        <v>2.9895127254124568E-3</v>
      </c>
      <c r="E22" s="629">
        <f>Allemagne!E23/Allemagne!E$10</f>
        <v>2.0091053048297704E-2</v>
      </c>
      <c r="F22" s="629">
        <f>Allemagne!F23/Allemagne!F$10</f>
        <v>3.3410543348268214E-2</v>
      </c>
      <c r="G22" s="629">
        <f>Allemagne!G23/Allemagne!G$10</f>
        <v>2.2013345309893493E-2</v>
      </c>
      <c r="H22" s="629">
        <f>Allemagne!H23/Allemagne!H$10</f>
        <v>8.4855022891122452E-3</v>
      </c>
      <c r="I22" s="629">
        <f>Allemagne!I23/Allemagne!I$10</f>
        <v>7.8897655295032782E-4</v>
      </c>
      <c r="J22" s="629">
        <f>Allemagne!J23/Allemagne!J$10</f>
        <v>8.0051520799004122E-4</v>
      </c>
      <c r="K22" s="629">
        <f>Allemagne!K23/Allemagne!K$10</f>
        <v>4.9892868923117858E-4</v>
      </c>
      <c r="L22" s="629">
        <f>Allemagne!L23/Allemagne!L$10</f>
        <v>0</v>
      </c>
      <c r="M22" s="629">
        <f>Allemagne!M23/Allemagne!M$10</f>
        <v>1.2878687848817924E-2</v>
      </c>
      <c r="N22" s="629">
        <f>Allemagne!N23/Allemagne!N$10</f>
        <v>1.3184291451234158E-3</v>
      </c>
      <c r="O22" s="629">
        <f>Allemagne!O23/Allemagne!O$10</f>
        <v>0</v>
      </c>
      <c r="P22" s="628">
        <f>Allemagne!P23/Allemagne!P$10</f>
        <v>0.93674713869901349</v>
      </c>
      <c r="Q22" s="629">
        <f>Allemagne!Q23/Allemagne!Q$10</f>
        <v>7.0534297302063128E-6</v>
      </c>
      <c r="R22" s="629">
        <f>Allemagne!R23/Allemagne!R$10</f>
        <v>2.7114304645133899E-3</v>
      </c>
      <c r="S22" s="629">
        <f>Allemagne!S23/Allemagne!S$10</f>
        <v>6.9490806001121411E-2</v>
      </c>
      <c r="T22" s="629">
        <f>Allemagne!T23/Allemagne!T$10</f>
        <v>1.0076460269204442E-2</v>
      </c>
      <c r="U22" s="629">
        <f>Allemagne!U23/Allemagne!U$10</f>
        <v>4.8239406106473327E-3</v>
      </c>
      <c r="V22" s="629">
        <f>Allemagne!V23/Allemagne!V$10</f>
        <v>0</v>
      </c>
      <c r="W22" s="630">
        <f>Allemagne!W23/Allemagne!W$10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Allemagne!D24/Allemagne!D$10</f>
        <v>7.3538815705333162E-4</v>
      </c>
      <c r="E23" s="629">
        <f>Allemagne!E24/Allemagne!E$10</f>
        <v>7.9176563737133805E-4</v>
      </c>
      <c r="F23" s="629">
        <f>Allemagne!F24/Allemagne!F$10</f>
        <v>1.0457607873204967E-2</v>
      </c>
      <c r="G23" s="629">
        <f>Allemagne!G24/Allemagne!G$10</f>
        <v>1.7047350186064417E-2</v>
      </c>
      <c r="H23" s="629">
        <f>Allemagne!H24/Allemagne!H$10</f>
        <v>6.7094669262747989E-3</v>
      </c>
      <c r="I23" s="629">
        <f>Allemagne!I24/Allemagne!I$10</f>
        <v>1.166796310701189E-4</v>
      </c>
      <c r="J23" s="629">
        <f>Allemagne!J24/Allemagne!J$10</f>
        <v>5.5982097241910299E-3</v>
      </c>
      <c r="K23" s="629">
        <f>Allemagne!K24/Allemagne!K$10</f>
        <v>6.2338367893384483E-3</v>
      </c>
      <c r="L23" s="629">
        <f>Allemagne!L24/Allemagne!L$10</f>
        <v>4.6099767580338449E-4</v>
      </c>
      <c r="M23" s="629">
        <f>Allemagne!M24/Allemagne!M$10</f>
        <v>5.4426062676924964E-4</v>
      </c>
      <c r="N23" s="629">
        <f>Allemagne!N24/Allemagne!N$10</f>
        <v>3.1713565923238918E-4</v>
      </c>
      <c r="O23" s="629">
        <f>Allemagne!O24/Allemagne!O$10</f>
        <v>0</v>
      </c>
      <c r="P23" s="629">
        <f>Allemagne!P24/Allemagne!P$10</f>
        <v>6.0716214258432445E-3</v>
      </c>
      <c r="Q23" s="628">
        <f>Allemagne!Q24/Allemagne!Q$10</f>
        <v>0.98539587374360782</v>
      </c>
      <c r="R23" s="629">
        <f>Allemagne!R24/Allemagne!R$10</f>
        <v>0</v>
      </c>
      <c r="S23" s="629">
        <f>Allemagne!S24/Allemagne!S$10</f>
        <v>1.048047749055447E-5</v>
      </c>
      <c r="T23" s="629">
        <f>Allemagne!T24/Allemagne!T$10</f>
        <v>0</v>
      </c>
      <c r="U23" s="629">
        <f>Allemagne!U24/Allemagne!U$10</f>
        <v>5.0550275860076837E-4</v>
      </c>
      <c r="V23" s="629">
        <f>Allemagne!V24/Allemagne!V$10</f>
        <v>5.950432893993038E-5</v>
      </c>
      <c r="W23" s="630">
        <f>Allemagne!W24/Allemagne!W$10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Allemagne!D25/Allemagne!D$10</f>
        <v>0</v>
      </c>
      <c r="E24" s="629">
        <f>Allemagne!E25/Allemagne!E$10</f>
        <v>0</v>
      </c>
      <c r="F24" s="629">
        <f>Allemagne!F25/Allemagne!F$10</f>
        <v>0</v>
      </c>
      <c r="G24" s="629">
        <f>Allemagne!G25/Allemagne!G$10</f>
        <v>0</v>
      </c>
      <c r="H24" s="629">
        <f>Allemagne!H25/Allemagne!H$10</f>
        <v>0</v>
      </c>
      <c r="I24" s="629">
        <f>Allemagne!I25/Allemagne!I$10</f>
        <v>0</v>
      </c>
      <c r="J24" s="629">
        <f>Allemagne!J25/Allemagne!J$10</f>
        <v>0</v>
      </c>
      <c r="K24" s="629">
        <f>Allemagne!K25/Allemagne!K$10</f>
        <v>0</v>
      </c>
      <c r="L24" s="629">
        <f>Allemagne!L25/Allemagne!L$10</f>
        <v>0</v>
      </c>
      <c r="M24" s="629">
        <f>Allemagne!M25/Allemagne!M$10</f>
        <v>0</v>
      </c>
      <c r="N24" s="629">
        <f>Allemagne!N25/Allemagne!N$10</f>
        <v>0</v>
      </c>
      <c r="O24" s="629">
        <f>Allemagne!O25/Allemagne!O$10</f>
        <v>0</v>
      </c>
      <c r="P24" s="629">
        <f>Allemagne!P25/Allemagne!P$10</f>
        <v>0</v>
      </c>
      <c r="Q24" s="629">
        <f>Allemagne!Q25/Allemagne!Q$10</f>
        <v>0</v>
      </c>
      <c r="R24" s="628">
        <f>Allemagne!R25/Allemagne!R$10</f>
        <v>0.99501457032028973</v>
      </c>
      <c r="S24" s="629">
        <f>Allemagne!S25/Allemagne!S$10</f>
        <v>0</v>
      </c>
      <c r="T24" s="629">
        <f>Allemagne!T25/Allemagne!T$10</f>
        <v>0</v>
      </c>
      <c r="U24" s="629">
        <f>Allemagne!U25/Allemagne!U$10</f>
        <v>0</v>
      </c>
      <c r="V24" s="629">
        <f>Allemagne!V25/Allemagne!V$10</f>
        <v>0</v>
      </c>
      <c r="W24" s="630">
        <f>Allemagne!W25/Allemagne!W$10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Allemagne!D26/Allemagne!D$10</f>
        <v>0</v>
      </c>
      <c r="E25" s="629">
        <f>Allemagne!E26/Allemagne!E$10</f>
        <v>0</v>
      </c>
      <c r="F25" s="629">
        <f>Allemagne!F26/Allemagne!F$10</f>
        <v>0</v>
      </c>
      <c r="G25" s="629">
        <f>Allemagne!G26/Allemagne!G$10</f>
        <v>0</v>
      </c>
      <c r="H25" s="629">
        <f>Allemagne!H26/Allemagne!H$10</f>
        <v>0</v>
      </c>
      <c r="I25" s="629">
        <f>Allemagne!I26/Allemagne!I$10</f>
        <v>0</v>
      </c>
      <c r="J25" s="629">
        <f>Allemagne!J26/Allemagne!J$10</f>
        <v>0</v>
      </c>
      <c r="K25" s="629">
        <f>Allemagne!K26/Allemagne!K$10</f>
        <v>0</v>
      </c>
      <c r="L25" s="629">
        <f>Allemagne!L26/Allemagne!L$10</f>
        <v>0</v>
      </c>
      <c r="M25" s="629">
        <f>Allemagne!M26/Allemagne!M$10</f>
        <v>0</v>
      </c>
      <c r="N25" s="629">
        <f>Allemagne!N26/Allemagne!N$10</f>
        <v>0</v>
      </c>
      <c r="O25" s="629">
        <f>Allemagne!O26/Allemagne!O$10</f>
        <v>0</v>
      </c>
      <c r="P25" s="629">
        <f>Allemagne!P26/Allemagne!P$10</f>
        <v>2.8424671065628827E-2</v>
      </c>
      <c r="Q25" s="629">
        <f>Allemagne!Q26/Allemagne!Q$10</f>
        <v>7.0181625815552817E-4</v>
      </c>
      <c r="R25" s="629">
        <f>Allemagne!R26/Allemagne!R$10</f>
        <v>0</v>
      </c>
      <c r="S25" s="628">
        <f>Allemagne!S26/Allemagne!S$10</f>
        <v>0.92928297813248373</v>
      </c>
      <c r="T25" s="629">
        <f>Allemagne!T26/Allemagne!T$10</f>
        <v>0</v>
      </c>
      <c r="U25" s="629">
        <f>Allemagne!U26/Allemagne!U$10</f>
        <v>0</v>
      </c>
      <c r="V25" s="629">
        <f>Allemagne!V26/Allemagne!V$10</f>
        <v>0</v>
      </c>
      <c r="W25" s="630">
        <f>Allemagne!W26/Allemagne!W$10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Allemagne!D27/Allemagne!D$10</f>
        <v>0</v>
      </c>
      <c r="E26" s="629">
        <f>Allemagne!E27/Allemagne!E$10</f>
        <v>0</v>
      </c>
      <c r="F26" s="629">
        <f>Allemagne!F27/Allemagne!F$10</f>
        <v>0</v>
      </c>
      <c r="G26" s="629">
        <f>Allemagne!G27/Allemagne!G$10</f>
        <v>0</v>
      </c>
      <c r="H26" s="629">
        <f>Allemagne!H27/Allemagne!H$10</f>
        <v>0</v>
      </c>
      <c r="I26" s="629">
        <f>Allemagne!I27/Allemagne!I$10</f>
        <v>0</v>
      </c>
      <c r="J26" s="629">
        <f>Allemagne!J27/Allemagne!J$10</f>
        <v>0</v>
      </c>
      <c r="K26" s="629">
        <f>Allemagne!K27/Allemagne!K$10</f>
        <v>0</v>
      </c>
      <c r="L26" s="629">
        <f>Allemagne!L27/Allemagne!L$10</f>
        <v>0</v>
      </c>
      <c r="M26" s="629">
        <f>Allemagne!M27/Allemagne!M$10</f>
        <v>0</v>
      </c>
      <c r="N26" s="629">
        <f>Allemagne!N27/Allemagne!N$10</f>
        <v>0</v>
      </c>
      <c r="O26" s="629">
        <f>Allemagne!O27/Allemagne!O$10</f>
        <v>0</v>
      </c>
      <c r="P26" s="629">
        <f>Allemagne!P27/Allemagne!P$10</f>
        <v>0</v>
      </c>
      <c r="Q26" s="629">
        <f>Allemagne!Q27/Allemagne!Q$10</f>
        <v>0</v>
      </c>
      <c r="R26" s="629">
        <f>Allemagne!R27/Allemagne!R$10</f>
        <v>0</v>
      </c>
      <c r="S26" s="629">
        <f>Allemagne!S27/Allemagne!S$10</f>
        <v>0</v>
      </c>
      <c r="T26" s="628">
        <f>Allemagne!T27/Allemagne!T$10</f>
        <v>0.98828292793778982</v>
      </c>
      <c r="U26" s="629">
        <f>Allemagne!U27/Allemagne!U$10</f>
        <v>0</v>
      </c>
      <c r="V26" s="629">
        <f>Allemagne!V27/Allemagne!V$10</f>
        <v>0</v>
      </c>
      <c r="W26" s="630">
        <f>Allemagne!W27/Allemagne!W$10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Allemagne!D28/Allemagne!D$10</f>
        <v>0</v>
      </c>
      <c r="E27" s="629">
        <f>Allemagne!E28/Allemagne!E$10</f>
        <v>0</v>
      </c>
      <c r="F27" s="629">
        <f>Allemagne!F28/Allemagne!F$10</f>
        <v>4.0301008230473405E-6</v>
      </c>
      <c r="G27" s="629">
        <f>Allemagne!G28/Allemagne!G$10</f>
        <v>3.933016809957654E-3</v>
      </c>
      <c r="H27" s="629">
        <f>Allemagne!H28/Allemagne!H$10</f>
        <v>1.5392306477924537E-3</v>
      </c>
      <c r="I27" s="629">
        <f>Allemagne!I28/Allemagne!I$10</f>
        <v>0</v>
      </c>
      <c r="J27" s="629">
        <f>Allemagne!J28/Allemagne!J$10</f>
        <v>0</v>
      </c>
      <c r="K27" s="629">
        <f>Allemagne!K28/Allemagne!K$10</f>
        <v>0</v>
      </c>
      <c r="L27" s="629">
        <f>Allemagne!L28/Allemagne!L$10</f>
        <v>0</v>
      </c>
      <c r="M27" s="629">
        <f>Allemagne!M28/Allemagne!M$10</f>
        <v>0</v>
      </c>
      <c r="N27" s="629">
        <f>Allemagne!N28/Allemagne!N$10</f>
        <v>0</v>
      </c>
      <c r="O27" s="629">
        <f>Allemagne!O28/Allemagne!O$10</f>
        <v>0</v>
      </c>
      <c r="P27" s="629">
        <f>Allemagne!P28/Allemagne!P$10</f>
        <v>0</v>
      </c>
      <c r="Q27" s="629">
        <f>Allemagne!Q28/Allemagne!Q$10</f>
        <v>0</v>
      </c>
      <c r="R27" s="629">
        <f>Allemagne!R28/Allemagne!R$10</f>
        <v>0</v>
      </c>
      <c r="S27" s="629">
        <f>Allemagne!S28/Allemagne!S$10</f>
        <v>0</v>
      </c>
      <c r="T27" s="629">
        <f>Allemagne!T28/Allemagne!T$10</f>
        <v>0</v>
      </c>
      <c r="U27" s="628">
        <f>Allemagne!U28/Allemagne!U$10</f>
        <v>0.95785551286865589</v>
      </c>
      <c r="V27" s="629">
        <f>Allemagne!V28/Allemagne!V$10</f>
        <v>0</v>
      </c>
      <c r="W27" s="630">
        <f>Allemagne!W28/Allemagne!W$10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Allemagne!D29/Allemagne!D$10</f>
        <v>0</v>
      </c>
      <c r="E28" s="629">
        <f>Allemagne!E29/Allemagne!E$10</f>
        <v>0</v>
      </c>
      <c r="F28" s="629">
        <f>Allemagne!F29/Allemagne!F$10</f>
        <v>2.1717205810196359E-3</v>
      </c>
      <c r="G28" s="629">
        <f>Allemagne!G29/Allemagne!G$10</f>
        <v>0</v>
      </c>
      <c r="H28" s="629">
        <f>Allemagne!H29/Allemagne!H$10</f>
        <v>0</v>
      </c>
      <c r="I28" s="629">
        <f>Allemagne!I29/Allemagne!I$10</f>
        <v>0</v>
      </c>
      <c r="J28" s="629">
        <f>Allemagne!J29/Allemagne!J$10</f>
        <v>0</v>
      </c>
      <c r="K28" s="629">
        <f>Allemagne!K29/Allemagne!K$10</f>
        <v>0</v>
      </c>
      <c r="L28" s="629">
        <f>Allemagne!L29/Allemagne!L$10</f>
        <v>5.7432627110504987E-3</v>
      </c>
      <c r="M28" s="629">
        <f>Allemagne!M29/Allemagne!M$10</f>
        <v>5.4780315155887197E-3</v>
      </c>
      <c r="N28" s="629">
        <f>Allemagne!N29/Allemagne!N$10</f>
        <v>0</v>
      </c>
      <c r="O28" s="629">
        <f>Allemagne!O29/Allemagne!O$10</f>
        <v>0</v>
      </c>
      <c r="P28" s="629">
        <f>Allemagne!P29/Allemagne!P$10</f>
        <v>0</v>
      </c>
      <c r="Q28" s="629">
        <f>Allemagne!Q29/Allemagne!Q$10</f>
        <v>0</v>
      </c>
      <c r="R28" s="629">
        <f>Allemagne!R29/Allemagne!R$10</f>
        <v>0</v>
      </c>
      <c r="S28" s="629">
        <f>Allemagne!S29/Allemagne!S$10</f>
        <v>0</v>
      </c>
      <c r="T28" s="629">
        <f>Allemagne!T29/Allemagne!T$10</f>
        <v>0</v>
      </c>
      <c r="U28" s="629">
        <f>Allemagne!U29/Allemagne!U$10</f>
        <v>0</v>
      </c>
      <c r="V28" s="628">
        <f>Allemagne!V29/Allemagne!V$10</f>
        <v>0.98868426011325661</v>
      </c>
      <c r="W28" s="630">
        <f>Allemagne!W29/Allemagne!W$10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Allemagne!D30/Allemagne!D$10</f>
        <v>0</v>
      </c>
      <c r="E29" s="629">
        <f>Allemagne!E30/Allemagne!E$10</f>
        <v>0</v>
      </c>
      <c r="F29" s="629">
        <f>Allemagne!F30/Allemagne!F$10</f>
        <v>0</v>
      </c>
      <c r="G29" s="629">
        <f>Allemagne!G30/Allemagne!G$10</f>
        <v>0</v>
      </c>
      <c r="H29" s="629">
        <f>Allemagne!H30/Allemagne!H$10</f>
        <v>0</v>
      </c>
      <c r="I29" s="629">
        <f>Allemagne!I30/Allemagne!I$10</f>
        <v>0</v>
      </c>
      <c r="J29" s="629">
        <f>Allemagne!J30/Allemagne!J$10</f>
        <v>0</v>
      </c>
      <c r="K29" s="629">
        <f>Allemagne!K30/Allemagne!K$10</f>
        <v>0</v>
      </c>
      <c r="L29" s="629">
        <f>Allemagne!L30/Allemagne!L$10</f>
        <v>0</v>
      </c>
      <c r="M29" s="629">
        <f>Allemagne!M30/Allemagne!M$10</f>
        <v>0</v>
      </c>
      <c r="N29" s="629">
        <f>Allemagne!N30/Allemagne!N$10</f>
        <v>0</v>
      </c>
      <c r="O29" s="629">
        <f>Allemagne!O30/Allemagne!O$10</f>
        <v>0</v>
      </c>
      <c r="P29" s="629">
        <f>Allemagne!P30/Allemagne!P$10</f>
        <v>0</v>
      </c>
      <c r="Q29" s="629">
        <f>Allemagne!Q30/Allemagne!Q$10</f>
        <v>0</v>
      </c>
      <c r="R29" s="629">
        <f>Allemagne!R30/Allemagne!R$10</f>
        <v>0</v>
      </c>
      <c r="S29" s="629">
        <f>Allemagne!S30/Allemagne!S$10</f>
        <v>0</v>
      </c>
      <c r="T29" s="629">
        <f>Allemagne!T30/Allemagne!T$10</f>
        <v>0</v>
      </c>
      <c r="U29" s="629">
        <f>Allemagne!U30/Allemagne!U$10</f>
        <v>0</v>
      </c>
      <c r="V29" s="629">
        <f>Allemagne!V30/Allemagne!V$10</f>
        <v>0</v>
      </c>
      <c r="W29" s="632">
        <f>Allemagne!W30/Allemagne!W$10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0.99999999999999989</v>
      </c>
      <c r="K30" s="634">
        <f t="shared" si="1"/>
        <v>0.99999999999999989</v>
      </c>
      <c r="L30" s="634">
        <f t="shared" si="1"/>
        <v>1</v>
      </c>
      <c r="M30" s="634">
        <f t="shared" si="1"/>
        <v>1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34">
        <f t="shared" si="1"/>
        <v>1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>
      <c r="B31" t="s">
        <v>122</v>
      </c>
      <c r="C31" s="613"/>
      <c r="Y31" s="8" t="s">
        <v>0</v>
      </c>
    </row>
  </sheetData>
  <hyperlinks>
    <hyperlink ref="Y31" r:id="rId1" xr:uid="{2D7099E6-9552-42DF-8B04-24BF930D584F}"/>
  </hyperlink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E4C4F-ECC4-4EFD-AA39-1819C60A2DF9}">
  <dimension ref="A1:Z31"/>
  <sheetViews>
    <sheetView workbookViewId="0">
      <selection activeCell="Z10" sqref="Z10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120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18.730705103514762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124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RU!D11/RU!D$10</f>
        <v>0.9085863904146626</v>
      </c>
      <c r="E10" s="625">
        <f>RU!E11/RU!E$10</f>
        <v>0</v>
      </c>
      <c r="F10" s="625">
        <f>RU!F11/RU!F$10</f>
        <v>0</v>
      </c>
      <c r="G10" s="625">
        <f>RU!G11/RU!G$10</f>
        <v>0</v>
      </c>
      <c r="H10" s="625">
        <f>RU!H11/RU!H$10</f>
        <v>0</v>
      </c>
      <c r="I10" s="625">
        <f>RU!I11/RU!I$10</f>
        <v>0</v>
      </c>
      <c r="J10" s="625">
        <f>RU!J11/RU!J$10</f>
        <v>0</v>
      </c>
      <c r="K10" s="625">
        <f>RU!K11/RU!K$10</f>
        <v>0</v>
      </c>
      <c r="L10" s="625">
        <f>RU!L11/RU!L$10</f>
        <v>0</v>
      </c>
      <c r="M10" s="625">
        <f>RU!M11/RU!M$10</f>
        <v>0</v>
      </c>
      <c r="N10" s="625">
        <f>RU!N11/RU!N$10</f>
        <v>0</v>
      </c>
      <c r="O10" s="625">
        <f>RU!O11/RU!O$10</f>
        <v>0</v>
      </c>
      <c r="P10" s="625">
        <f>RU!P11/RU!P$10</f>
        <v>3.6318469394425842E-5</v>
      </c>
      <c r="Q10" s="625">
        <f>RU!Q11/RU!Q$10</f>
        <v>3.6928985560766647E-5</v>
      </c>
      <c r="R10" s="625">
        <f>RU!R11/RU!R$10</f>
        <v>0</v>
      </c>
      <c r="S10" s="625">
        <f>RU!S11/RU!S$10</f>
        <v>0</v>
      </c>
      <c r="T10" s="625">
        <f>RU!T11/RU!T$10</f>
        <v>0</v>
      </c>
      <c r="U10" s="625">
        <f>RU!U11/RU!U$10</f>
        <v>0</v>
      </c>
      <c r="V10" s="625">
        <f>RU!V11/RU!V$10</f>
        <v>0</v>
      </c>
      <c r="W10" s="626">
        <f>RU!W11/RU!W$10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RU!D12/RU!D$10</f>
        <v>0</v>
      </c>
      <c r="E11" s="628">
        <f>RU!E12/RU!E$10</f>
        <v>0.91676929392446638</v>
      </c>
      <c r="F11" s="629">
        <f>RU!F12/RU!F$10</f>
        <v>0</v>
      </c>
      <c r="G11" s="629">
        <f>RU!G12/RU!G$10</f>
        <v>5.6270096463022508E-5</v>
      </c>
      <c r="H11" s="629">
        <f>RU!H12/RU!H$10</f>
        <v>4.8263380160303371E-3</v>
      </c>
      <c r="I11" s="629">
        <f>RU!I12/RU!I$10</f>
        <v>0</v>
      </c>
      <c r="J11" s="629">
        <f>RU!J12/RU!J$10</f>
        <v>0</v>
      </c>
      <c r="K11" s="629">
        <f>RU!K12/RU!K$10</f>
        <v>0</v>
      </c>
      <c r="L11" s="629">
        <f>RU!L12/RU!L$10</f>
        <v>0</v>
      </c>
      <c r="M11" s="629">
        <f>RU!M12/RU!M$10</f>
        <v>0</v>
      </c>
      <c r="N11" s="629">
        <f>RU!N12/RU!N$10</f>
        <v>0</v>
      </c>
      <c r="O11" s="629">
        <f>RU!O12/RU!O$10</f>
        <v>0</v>
      </c>
      <c r="P11" s="629">
        <f>RU!P12/RU!P$10</f>
        <v>4.4308532661199528E-4</v>
      </c>
      <c r="Q11" s="629">
        <f>RU!Q12/RU!Q$10</f>
        <v>0</v>
      </c>
      <c r="R11" s="629">
        <f>RU!R12/RU!R$10</f>
        <v>0</v>
      </c>
      <c r="S11" s="629">
        <f>RU!S12/RU!S$10</f>
        <v>0</v>
      </c>
      <c r="T11" s="629">
        <f>RU!T12/RU!T$10</f>
        <v>0</v>
      </c>
      <c r="U11" s="629">
        <f>RU!U12/RU!U$10</f>
        <v>0</v>
      </c>
      <c r="V11" s="629">
        <f>RU!V12/RU!V$10</f>
        <v>0</v>
      </c>
      <c r="W11" s="630">
        <f>RU!W12/RU!W$10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RU!D13/RU!D$10</f>
        <v>0</v>
      </c>
      <c r="E12" s="629">
        <f>RU!E13/RU!E$10</f>
        <v>0</v>
      </c>
      <c r="F12" s="628">
        <f>RU!F13/RU!F$10</f>
        <v>0.93239406399535363</v>
      </c>
      <c r="G12" s="629">
        <f>RU!G13/RU!G$10</f>
        <v>0</v>
      </c>
      <c r="H12" s="629">
        <f>RU!H13/RU!H$10</f>
        <v>1.0665345169352754E-2</v>
      </c>
      <c r="I12" s="629">
        <f>RU!I13/RU!I$10</f>
        <v>2.9642452735109115E-5</v>
      </c>
      <c r="J12" s="629">
        <f>RU!J13/RU!J$10</f>
        <v>0</v>
      </c>
      <c r="K12" s="629">
        <f>RU!K13/RU!K$10</f>
        <v>0</v>
      </c>
      <c r="L12" s="629">
        <f>RU!L13/RU!L$10</f>
        <v>0</v>
      </c>
      <c r="M12" s="629">
        <f>RU!M13/RU!M$10</f>
        <v>2.930396582648101E-2</v>
      </c>
      <c r="N12" s="629">
        <f>RU!N13/RU!N$10</f>
        <v>0</v>
      </c>
      <c r="O12" s="629">
        <f>RU!O13/RU!O$10</f>
        <v>0</v>
      </c>
      <c r="P12" s="629">
        <f>RU!P13/RU!P$10</f>
        <v>7.2636938788851685E-6</v>
      </c>
      <c r="Q12" s="629">
        <f>RU!Q13/RU!Q$10</f>
        <v>0</v>
      </c>
      <c r="R12" s="629">
        <f>RU!R13/RU!R$10</f>
        <v>0</v>
      </c>
      <c r="S12" s="629">
        <f>RU!S13/RU!S$10</f>
        <v>0</v>
      </c>
      <c r="T12" s="629">
        <f>RU!T13/RU!T$10</f>
        <v>0</v>
      </c>
      <c r="U12" s="629">
        <f>RU!U13/RU!U$10</f>
        <v>0</v>
      </c>
      <c r="V12" s="629">
        <f>RU!V13/RU!V$10</f>
        <v>3.7935509633622839E-4</v>
      </c>
      <c r="W12" s="630">
        <f>RU!W13/RU!W$10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RU!D14/RU!D$10</f>
        <v>0</v>
      </c>
      <c r="E13" s="629">
        <f>RU!E14/RU!E$10</f>
        <v>0</v>
      </c>
      <c r="F13" s="629">
        <f>RU!F14/RU!F$10</f>
        <v>1.6647152504564094E-5</v>
      </c>
      <c r="G13" s="628">
        <f>RU!G14/RU!G$10</f>
        <v>0.9782797427652733</v>
      </c>
      <c r="H13" s="629">
        <f>RU!H14/RU!H$10</f>
        <v>3.2103766267344651E-3</v>
      </c>
      <c r="I13" s="629">
        <f>RU!I14/RU!I$10</f>
        <v>0</v>
      </c>
      <c r="J13" s="629">
        <f>RU!J14/RU!J$10</f>
        <v>0</v>
      </c>
      <c r="K13" s="629">
        <f>RU!K14/RU!K$10</f>
        <v>0</v>
      </c>
      <c r="L13" s="629">
        <f>RU!L14/RU!L$10</f>
        <v>0</v>
      </c>
      <c r="M13" s="629">
        <f>RU!M14/RU!M$10</f>
        <v>0</v>
      </c>
      <c r="N13" s="629">
        <f>RU!N14/RU!N$10</f>
        <v>0</v>
      </c>
      <c r="O13" s="629">
        <f>RU!O14/RU!O$10</f>
        <v>0</v>
      </c>
      <c r="P13" s="629">
        <f>RU!P14/RU!P$10</f>
        <v>1.0895540818327752E-4</v>
      </c>
      <c r="Q13" s="629">
        <f>RU!Q14/RU!Q$10</f>
        <v>0</v>
      </c>
      <c r="R13" s="629">
        <f>RU!R14/RU!R$10</f>
        <v>0</v>
      </c>
      <c r="S13" s="629">
        <f>RU!S14/RU!S$10</f>
        <v>0</v>
      </c>
      <c r="T13" s="629">
        <f>RU!T14/RU!T$10</f>
        <v>0</v>
      </c>
      <c r="U13" s="629">
        <f>RU!U14/RU!U$10</f>
        <v>0</v>
      </c>
      <c r="V13" s="629">
        <f>RU!V14/RU!V$10</f>
        <v>0</v>
      </c>
      <c r="W13" s="630">
        <f>RU!W14/RU!W$10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RU!D15/RU!D$10</f>
        <v>0</v>
      </c>
      <c r="E14" s="629">
        <f>RU!E15/RU!E$10</f>
        <v>0</v>
      </c>
      <c r="F14" s="629">
        <f>RU!F15/RU!F$10</f>
        <v>0</v>
      </c>
      <c r="G14" s="629">
        <f>RU!G15/RU!G$10</f>
        <v>0</v>
      </c>
      <c r="H14" s="628">
        <f>RU!H15/RU!H$10</f>
        <v>0.92452383004395411</v>
      </c>
      <c r="I14" s="629">
        <f>RU!I15/RU!I$10</f>
        <v>0</v>
      </c>
      <c r="J14" s="629">
        <f>RU!J15/RU!J$10</f>
        <v>1.095086347558505E-5</v>
      </c>
      <c r="K14" s="629">
        <f>RU!K15/RU!K$10</f>
        <v>0</v>
      </c>
      <c r="L14" s="629">
        <f>RU!L15/RU!L$10</f>
        <v>0</v>
      </c>
      <c r="M14" s="629">
        <f>RU!M15/RU!M$10</f>
        <v>0</v>
      </c>
      <c r="N14" s="629">
        <f>RU!N15/RU!N$10</f>
        <v>0</v>
      </c>
      <c r="O14" s="629">
        <f>RU!O15/RU!O$10</f>
        <v>0</v>
      </c>
      <c r="P14" s="629">
        <f>RU!P15/RU!P$10</f>
        <v>2.5422928576098089E-5</v>
      </c>
      <c r="Q14" s="629">
        <f>RU!Q15/RU!Q$10</f>
        <v>0</v>
      </c>
      <c r="R14" s="629">
        <f>RU!R15/RU!R$10</f>
        <v>0</v>
      </c>
      <c r="S14" s="629">
        <f>RU!S15/RU!S$10</f>
        <v>0</v>
      </c>
      <c r="T14" s="629">
        <f>RU!T15/RU!T$10</f>
        <v>0</v>
      </c>
      <c r="U14" s="629">
        <f>RU!U15/RU!U$10</f>
        <v>0</v>
      </c>
      <c r="V14" s="629">
        <f>RU!V15/RU!V$10</f>
        <v>0</v>
      </c>
      <c r="W14" s="630">
        <f>RU!W15/RU!W$10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RU!D16/RU!D$10</f>
        <v>1.5026894726356831E-2</v>
      </c>
      <c r="E15" s="629">
        <f>RU!E16/RU!E$10</f>
        <v>5.772783251231527E-3</v>
      </c>
      <c r="F15" s="629">
        <f>RU!F16/RU!F$10</f>
        <v>9.0449528608131582E-4</v>
      </c>
      <c r="G15" s="629">
        <f>RU!G16/RU!G$10</f>
        <v>8.0144694533762061E-3</v>
      </c>
      <c r="H15" s="629">
        <f>RU!H16/RU!H$10</f>
        <v>1.2712229595794192E-2</v>
      </c>
      <c r="I15" s="631">
        <f>RU!I16/RU!I$10</f>
        <v>0.97511812517414942</v>
      </c>
      <c r="J15" s="629">
        <f>RU!J16/RU!J$10</f>
        <v>1.0184303032294095E-3</v>
      </c>
      <c r="K15" s="629">
        <f>RU!K16/RU!K$10</f>
        <v>2.8682255244755245E-3</v>
      </c>
      <c r="L15" s="629">
        <f>RU!L16/RU!L$10</f>
        <v>0</v>
      </c>
      <c r="M15" s="629">
        <f>RU!M16/RU!M$10</f>
        <v>4.9388706449125298E-4</v>
      </c>
      <c r="N15" s="629">
        <f>RU!N16/RU!N$10</f>
        <v>0</v>
      </c>
      <c r="O15" s="629">
        <f>RU!O16/RU!O$10</f>
        <v>0</v>
      </c>
      <c r="P15" s="629">
        <f>RU!P16/RU!P$10</f>
        <v>9.7587727262822242E-3</v>
      </c>
      <c r="Q15" s="629">
        <f>RU!Q16/RU!Q$10</f>
        <v>6.0141490770391397E-4</v>
      </c>
      <c r="R15" s="629">
        <f>RU!R16/RU!R$10</f>
        <v>0</v>
      </c>
      <c r="S15" s="629">
        <f>RU!S16/RU!S$10</f>
        <v>6.305871879520754E-4</v>
      </c>
      <c r="T15" s="629">
        <f>RU!T16/RU!T$10</f>
        <v>3.1797260665993623E-4</v>
      </c>
      <c r="U15" s="629">
        <f>RU!U16/RU!U$10</f>
        <v>2.1202341639147402E-3</v>
      </c>
      <c r="V15" s="629">
        <f>RU!V16/RU!V$10</f>
        <v>4.4124987521213938E-3</v>
      </c>
      <c r="W15" s="630">
        <f>RU!W16/RU!W$10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RU!D17/RU!D$10</f>
        <v>6.261206135982013E-3</v>
      </c>
      <c r="E16" s="629">
        <f>RU!E17/RU!E$10</f>
        <v>8.748973727422003E-3</v>
      </c>
      <c r="F16" s="629">
        <f>RU!F17/RU!F$10</f>
        <v>2.0655416890940803E-2</v>
      </c>
      <c r="G16" s="629">
        <f>RU!G17/RU!G$10</f>
        <v>0</v>
      </c>
      <c r="H16" s="629">
        <f>RU!H17/RU!H$10</f>
        <v>6.67930707575627E-3</v>
      </c>
      <c r="I16" s="629">
        <f>RU!I17/RU!I$10</f>
        <v>2.2083627287656292E-3</v>
      </c>
      <c r="J16" s="628">
        <f>RU!J17/RU!J$10</f>
        <v>0.93650141813682009</v>
      </c>
      <c r="K16" s="629">
        <f>RU!K17/RU!K$10</f>
        <v>4.3105332167832165E-3</v>
      </c>
      <c r="L16" s="629">
        <f>RU!L17/RU!L$10</f>
        <v>3.920236499513413E-3</v>
      </c>
      <c r="M16" s="629">
        <f>RU!M17/RU!M$10</f>
        <v>5.1203958028264204E-2</v>
      </c>
      <c r="N16" s="629">
        <f>RU!N17/RU!N$10</f>
        <v>0</v>
      </c>
      <c r="O16" s="629">
        <f>RU!O17/RU!O$10</f>
        <v>6.7483604754175358E-4</v>
      </c>
      <c r="P16" s="629">
        <f>RU!P17/RU!P$10</f>
        <v>2.1660335146835571E-2</v>
      </c>
      <c r="Q16" s="629">
        <f>RU!Q17/RU!Q$10</f>
        <v>1.966732259579115E-2</v>
      </c>
      <c r="R16" s="629">
        <f>RU!R17/RU!R$10</f>
        <v>0</v>
      </c>
      <c r="S16" s="629">
        <f>RU!S17/RU!S$10</f>
        <v>2.5965354798026635E-4</v>
      </c>
      <c r="T16" s="629">
        <f>RU!T17/RU!T$10</f>
        <v>2.8259815416901836E-3</v>
      </c>
      <c r="U16" s="629">
        <f>RU!U17/RU!U$10</f>
        <v>1.6886820774542181E-2</v>
      </c>
      <c r="V16" s="629">
        <f>RU!V17/RU!V$10</f>
        <v>2.3520015972846163E-2</v>
      </c>
      <c r="W16" s="630">
        <f>RU!W17/RU!W$10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RU!D18/RU!D$10</f>
        <v>5.9481458291829126E-3</v>
      </c>
      <c r="E17" s="629">
        <f>RU!E18/RU!E$10</f>
        <v>2.0525451559934318E-2</v>
      </c>
      <c r="F17" s="629">
        <f>RU!F18/RU!F$10</f>
        <v>2.7523292140879301E-3</v>
      </c>
      <c r="G17" s="629">
        <f>RU!G18/RU!G$10</f>
        <v>1.905144694533762E-3</v>
      </c>
      <c r="H17" s="629">
        <f>RU!H18/RU!H$10</f>
        <v>6.8301301387572178E-3</v>
      </c>
      <c r="I17" s="629">
        <f>RU!I18/RU!I$10</f>
        <v>2.7567481043651478E-4</v>
      </c>
      <c r="J17" s="629">
        <f>RU!J18/RU!J$10</f>
        <v>1.3688579344481312E-5</v>
      </c>
      <c r="K17" s="628">
        <f>RU!K18/RU!K$10</f>
        <v>0.96041302447552446</v>
      </c>
      <c r="L17" s="629">
        <f>RU!L18/RU!L$10</f>
        <v>0</v>
      </c>
      <c r="M17" s="629">
        <f>RU!M18/RU!M$10</f>
        <v>1.3126998293056988E-3</v>
      </c>
      <c r="N17" s="629">
        <f>RU!N18/RU!N$10</f>
        <v>0</v>
      </c>
      <c r="O17" s="629">
        <f>RU!O18/RU!O$10</f>
        <v>0</v>
      </c>
      <c r="P17" s="629">
        <f>RU!P18/RU!P$10</f>
        <v>0</v>
      </c>
      <c r="Q17" s="629">
        <f>RU!Q18/RU!Q$10</f>
        <v>1.0551138731647612E-5</v>
      </c>
      <c r="R17" s="629">
        <f>RU!R18/RU!R$10</f>
        <v>0</v>
      </c>
      <c r="S17" s="629">
        <f>RU!S18/RU!S$10</f>
        <v>0</v>
      </c>
      <c r="T17" s="629">
        <f>RU!T18/RU!T$10</f>
        <v>0</v>
      </c>
      <c r="U17" s="629">
        <f>RU!U18/RU!U$10</f>
        <v>0</v>
      </c>
      <c r="V17" s="629">
        <f>RU!V18/RU!V$10</f>
        <v>0</v>
      </c>
      <c r="W17" s="630">
        <f>RU!W18/RU!W$10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RU!D19/RU!D$10</f>
        <v>1.9751259356234171E-2</v>
      </c>
      <c r="E18" s="629">
        <f>RU!E19/RU!E$10</f>
        <v>5.9523809523809521E-3</v>
      </c>
      <c r="F18" s="629">
        <f>RU!F19/RU!F$10</f>
        <v>8.3901648623003044E-3</v>
      </c>
      <c r="G18" s="629">
        <f>RU!G19/RU!G$10</f>
        <v>2.9340836012861737E-3</v>
      </c>
      <c r="H18" s="629">
        <f>RU!H19/RU!H$10</f>
        <v>4.6970611048866668E-3</v>
      </c>
      <c r="I18" s="629">
        <f>RU!I19/RU!I$10</f>
        <v>1.099142147417846E-2</v>
      </c>
      <c r="J18" s="629">
        <f>RU!J19/RU!J$10</f>
        <v>2.8625557125179321E-2</v>
      </c>
      <c r="K18" s="629">
        <f>RU!K19/RU!K$10</f>
        <v>1.9831730769230768E-2</v>
      </c>
      <c r="L18" s="628">
        <f>RU!L19/RU!L$10</f>
        <v>0.98174840711701949</v>
      </c>
      <c r="M18" s="629">
        <f>RU!M19/RU!M$10</f>
        <v>8.7340028246874219E-3</v>
      </c>
      <c r="N18" s="629">
        <f>RU!N19/RU!N$10</f>
        <v>9.2396108275919414E-6</v>
      </c>
      <c r="O18" s="629">
        <f>RU!O19/RU!O$10</f>
        <v>4.4592690366195176E-5</v>
      </c>
      <c r="P18" s="629">
        <f>RU!P19/RU!P$10</f>
        <v>3.6391106333214691E-3</v>
      </c>
      <c r="Q18" s="629">
        <f>RU!Q19/RU!Q$10</f>
        <v>1.0519485315452669E-2</v>
      </c>
      <c r="R18" s="629">
        <f>RU!R19/RU!R$10</f>
        <v>0</v>
      </c>
      <c r="S18" s="629">
        <f>RU!S19/RU!S$10</f>
        <v>3.2005390902234254E-2</v>
      </c>
      <c r="T18" s="629">
        <f>RU!T19/RU!T$10</f>
        <v>5.0955110217254787E-3</v>
      </c>
      <c r="U18" s="629">
        <f>RU!U19/RU!U$10</f>
        <v>6.9611227859501653E-3</v>
      </c>
      <c r="V18" s="629">
        <f>RU!V19/RU!V$10</f>
        <v>8.585404811819906E-3</v>
      </c>
      <c r="W18" s="630">
        <f>RU!W19/RU!W$10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RU!D20/RU!D$10</f>
        <v>2.5329424822836326E-3</v>
      </c>
      <c r="E19" s="629">
        <f>RU!E20/RU!E$10</f>
        <v>1.6420361247947454E-3</v>
      </c>
      <c r="F19" s="629">
        <f>RU!F20/RU!F$10</f>
        <v>3.7511583643617761E-3</v>
      </c>
      <c r="G19" s="629">
        <f>RU!G20/RU!G$10</f>
        <v>2.9260450160771704E-3</v>
      </c>
      <c r="H19" s="629">
        <f>RU!H20/RU!H$10</f>
        <v>5.4511764198914075E-3</v>
      </c>
      <c r="I19" s="629">
        <f>RU!I20/RU!I$10</f>
        <v>1.4317304671057703E-3</v>
      </c>
      <c r="J19" s="629">
        <f>RU!J20/RU!J$10</f>
        <v>8.955068607159675E-3</v>
      </c>
      <c r="K19" s="629">
        <f>RU!K20/RU!K$10</f>
        <v>4.3924825174825174E-3</v>
      </c>
      <c r="L19" s="629">
        <f>RU!L20/RU!L$10</f>
        <v>1.3220469693909402E-3</v>
      </c>
      <c r="M19" s="628">
        <f>RU!M20/RU!M$10</f>
        <v>0.81866979750630353</v>
      </c>
      <c r="N19" s="629">
        <f>RU!N20/RU!N$10</f>
        <v>1.9042837915666994E-2</v>
      </c>
      <c r="O19" s="629">
        <f>RU!O20/RU!O$10</f>
        <v>3.329587547342573E-4</v>
      </c>
      <c r="P19" s="629">
        <f>RU!P20/RU!P$10</f>
        <v>3.1386421250662815E-2</v>
      </c>
      <c r="Q19" s="629">
        <f>RU!Q20/RU!Q$10</f>
        <v>1.3779787183531783E-2</v>
      </c>
      <c r="R19" s="629">
        <f>RU!R20/RU!R$10</f>
        <v>9.5555386407948899E-3</v>
      </c>
      <c r="S19" s="629">
        <f>RU!S20/RU!S$10</f>
        <v>1.6988760710708855E-2</v>
      </c>
      <c r="T19" s="629">
        <f>RU!T20/RU!T$10</f>
        <v>4.4198192325731137E-3</v>
      </c>
      <c r="U19" s="629">
        <f>RU!U20/RU!U$10</f>
        <v>3.3623536475532873E-2</v>
      </c>
      <c r="V19" s="629">
        <f>RU!V20/RU!V$10</f>
        <v>9.3241489467904559E-3</v>
      </c>
      <c r="W19" s="630">
        <f>RU!W20/RU!W$10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RU!D21/RU!D$10</f>
        <v>0</v>
      </c>
      <c r="E20" s="629">
        <f>RU!E21/RU!E$10</f>
        <v>0</v>
      </c>
      <c r="F20" s="629">
        <f>RU!F21/RU!F$10</f>
        <v>0</v>
      </c>
      <c r="G20" s="629">
        <f>RU!G21/RU!G$10</f>
        <v>0</v>
      </c>
      <c r="H20" s="629">
        <f>RU!H21/RU!H$10</f>
        <v>0</v>
      </c>
      <c r="I20" s="629">
        <f>RU!I21/RU!I$10</f>
        <v>0</v>
      </c>
      <c r="J20" s="629">
        <f>RU!J21/RU!J$10</f>
        <v>1.6973838387156827E-4</v>
      </c>
      <c r="K20" s="629">
        <f>RU!K21/RU!K$10</f>
        <v>9.8339160839160846E-5</v>
      </c>
      <c r="L20" s="629">
        <f>RU!L21/RU!L$10</f>
        <v>0</v>
      </c>
      <c r="M20" s="629">
        <f>RU!M21/RU!M$10</f>
        <v>2.3394650423269879E-4</v>
      </c>
      <c r="N20" s="628">
        <f>RU!N21/RU!N$10</f>
        <v>0.9183464792462942</v>
      </c>
      <c r="O20" s="629">
        <f>RU!O21/RU!O$10</f>
        <v>0</v>
      </c>
      <c r="P20" s="629">
        <f>RU!P21/RU!P$10</f>
        <v>8.2806110219290914E-4</v>
      </c>
      <c r="Q20" s="629">
        <f>RU!Q21/RU!Q$10</f>
        <v>5.2755693658238061E-6</v>
      </c>
      <c r="R20" s="629">
        <f>RU!R21/RU!R$10</f>
        <v>0</v>
      </c>
      <c r="S20" s="629">
        <f>RU!S21/RU!S$10</f>
        <v>0</v>
      </c>
      <c r="T20" s="629">
        <f>RU!T21/RU!T$10</f>
        <v>0</v>
      </c>
      <c r="U20" s="629">
        <f>RU!U21/RU!U$10</f>
        <v>0</v>
      </c>
      <c r="V20" s="629">
        <f>RU!V21/RU!V$10</f>
        <v>3.9932115403813516E-5</v>
      </c>
      <c r="W20" s="630">
        <f>RU!W21/RU!W$10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RU!D22/RU!D$10</f>
        <v>1.366081338759712E-2</v>
      </c>
      <c r="E21" s="629">
        <f>RU!E22/RU!E$10</f>
        <v>1.4367816091954023E-3</v>
      </c>
      <c r="F21" s="629">
        <f>RU!F22/RU!F$10</f>
        <v>4.6334574471036732E-3</v>
      </c>
      <c r="G21" s="629">
        <f>RU!G22/RU!G$10</f>
        <v>1.0852090032154342E-3</v>
      </c>
      <c r="H21" s="629">
        <f>RU!H22/RU!H$10</f>
        <v>8.704645350340429E-3</v>
      </c>
      <c r="I21" s="629">
        <f>RU!I22/RU!I$10</f>
        <v>4.3870830047961487E-3</v>
      </c>
      <c r="J21" s="629">
        <f>RU!J22/RU!J$10</f>
        <v>6.937372011783129E-3</v>
      </c>
      <c r="K21" s="629">
        <f>RU!K22/RU!K$10</f>
        <v>5.8238636363636366E-3</v>
      </c>
      <c r="L21" s="629">
        <f>RU!L22/RU!L$10</f>
        <v>9.8419052165770009E-3</v>
      </c>
      <c r="M21" s="629">
        <f>RU!M22/RU!M$10</f>
        <v>3.409553682058036E-3</v>
      </c>
      <c r="N21" s="629">
        <f>RU!N22/RU!N$10</f>
        <v>3.5378469858849543E-2</v>
      </c>
      <c r="O21" s="631">
        <f>RU!O22/RU!O$10</f>
        <v>0.99801711170171648</v>
      </c>
      <c r="P21" s="629">
        <f>RU!P22/RU!P$10</f>
        <v>8.2406607055952232E-3</v>
      </c>
      <c r="Q21" s="629">
        <f>RU!Q22/RU!Q$10</f>
        <v>1.438647766060152E-2</v>
      </c>
      <c r="R21" s="629">
        <f>RU!R22/RU!R$10</f>
        <v>0</v>
      </c>
      <c r="S21" s="629">
        <f>RU!S22/RU!S$10</f>
        <v>2.3801575231524414E-3</v>
      </c>
      <c r="T21" s="629">
        <f>RU!T22/RU!T$10</f>
        <v>2.0946445463723299E-3</v>
      </c>
      <c r="U21" s="629">
        <f>RU!U22/RU!U$10</f>
        <v>4.878414890423296E-3</v>
      </c>
      <c r="V21" s="629">
        <f>RU!V22/RU!V$10</f>
        <v>8.4656084656084662E-3</v>
      </c>
      <c r="W21" s="630">
        <f>RU!W22/RU!W$10</f>
        <v>0</v>
      </c>
      <c r="X21" s="584"/>
      <c r="Y21" s="22">
        <f>SUM(D21:X21)</f>
        <v>1.1337622297013492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RU!D23/RU!D$10</f>
        <v>1.2180891937274098E-2</v>
      </c>
      <c r="E22" s="629">
        <f>RU!E23/RU!E$10</f>
        <v>3.4431444991789822E-2</v>
      </c>
      <c r="F22" s="629">
        <f>RU!F23/RU!F$10</f>
        <v>2.3418844206698444E-2</v>
      </c>
      <c r="G22" s="629">
        <f>RU!G23/RU!G$10</f>
        <v>3.2717041800643088E-3</v>
      </c>
      <c r="H22" s="629">
        <f>RU!H23/RU!H$10</f>
        <v>6.6146686201844348E-3</v>
      </c>
      <c r="I22" s="629">
        <f>RU!I23/RU!I$10</f>
        <v>3.9009467799403594E-3</v>
      </c>
      <c r="J22" s="629">
        <f>RU!J23/RU!J$10</f>
        <v>6.8470273881095526E-3</v>
      </c>
      <c r="K22" s="629">
        <f>RU!K23/RU!K$10</f>
        <v>2.9501748251748252E-4</v>
      </c>
      <c r="L22" s="629">
        <f>RU!L23/RU!L$10</f>
        <v>6.3348083949982552E-4</v>
      </c>
      <c r="M22" s="629">
        <f>RU!M23/RU!M$10</f>
        <v>6.8996889377962237E-2</v>
      </c>
      <c r="N22" s="629">
        <f>RU!N23/RU!N$10</f>
        <v>1.0548555694834134E-2</v>
      </c>
      <c r="O22" s="629">
        <f>RU!O23/RU!O$10</f>
        <v>7.0456450778588373E-4</v>
      </c>
      <c r="P22" s="628">
        <f>RU!P23/RU!P$10</f>
        <v>0.89636524758300584</v>
      </c>
      <c r="Q22" s="629">
        <f>RU!Q23/RU!Q$10</f>
        <v>1.3526559853972241E-2</v>
      </c>
      <c r="R22" s="629">
        <f>RU!R23/RU!R$10</f>
        <v>1.0287427323453812E-2</v>
      </c>
      <c r="S22" s="629">
        <f>RU!S23/RU!S$10</f>
        <v>6.4734102402413535E-2</v>
      </c>
      <c r="T22" s="629">
        <f>RU!T23/RU!T$10</f>
        <v>4.7338171816498006E-3</v>
      </c>
      <c r="U22" s="629">
        <f>RU!U23/RU!U$10</f>
        <v>4.7545782047433205E-2</v>
      </c>
      <c r="V22" s="629">
        <f>RU!V23/RU!V$10</f>
        <v>1.8967754816811421E-3</v>
      </c>
      <c r="W22" s="630">
        <f>RU!W23/RU!W$10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RU!D24/RU!D$10</f>
        <v>8.1395679767766165E-3</v>
      </c>
      <c r="E23" s="629">
        <f>RU!E24/RU!E$10</f>
        <v>4.7208538587848936E-3</v>
      </c>
      <c r="F23" s="629">
        <f>RU!F24/RU!F$10</f>
        <v>3.0834225805675937E-3</v>
      </c>
      <c r="G23" s="629">
        <f>RU!G24/RU!G$10</f>
        <v>1.527331189710611E-3</v>
      </c>
      <c r="H23" s="629">
        <f>RU!H24/RU!H$10</f>
        <v>5.0848918383176768E-3</v>
      </c>
      <c r="I23" s="629">
        <f>RU!I24/RU!I$10</f>
        <v>1.6570131078925995E-3</v>
      </c>
      <c r="J23" s="629">
        <f>RU!J24/RU!J$10</f>
        <v>7.6272764107449872E-3</v>
      </c>
      <c r="K23" s="629">
        <f>RU!K24/RU!K$10</f>
        <v>1.966783216783217E-3</v>
      </c>
      <c r="L23" s="629">
        <f>RU!L24/RU!L$10</f>
        <v>2.5339233579993021E-3</v>
      </c>
      <c r="M23" s="629">
        <f>RU!M24/RU!M$10</f>
        <v>1.3750855637677518E-2</v>
      </c>
      <c r="N23" s="629">
        <f>RU!N24/RU!N$10</f>
        <v>1.6674417673527592E-2</v>
      </c>
      <c r="O23" s="629">
        <f>RU!O24/RU!O$10</f>
        <v>2.2593629785538889E-4</v>
      </c>
      <c r="P23" s="629">
        <f>RU!P24/RU!P$10</f>
        <v>2.3102178381794278E-2</v>
      </c>
      <c r="Q23" s="628">
        <f>RU!Q24/RU!Q$10</f>
        <v>0.92720769389036317</v>
      </c>
      <c r="R23" s="629">
        <f>RU!R24/RU!R$10</f>
        <v>0</v>
      </c>
      <c r="S23" s="629">
        <f>RU!S24/RU!S$10</f>
        <v>2.2688774311608985E-3</v>
      </c>
      <c r="T23" s="629">
        <f>RU!T24/RU!T$10</f>
        <v>9.6981645031280557E-4</v>
      </c>
      <c r="U23" s="629">
        <f>RU!U24/RU!U$10</f>
        <v>8.968778144701291E-3</v>
      </c>
      <c r="V23" s="629">
        <f>RU!V24/RU!V$10</f>
        <v>4.6720575022461816E-3</v>
      </c>
      <c r="W23" s="630">
        <f>RU!W24/RU!W$10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RU!D25/RU!D$10</f>
        <v>0</v>
      </c>
      <c r="E24" s="629">
        <f>RU!E25/RU!E$10</f>
        <v>0</v>
      </c>
      <c r="F24" s="629">
        <f>RU!F25/RU!F$10</f>
        <v>0</v>
      </c>
      <c r="G24" s="629">
        <f>RU!G25/RU!G$10</f>
        <v>0</v>
      </c>
      <c r="H24" s="629">
        <f>RU!H25/RU!H$10</f>
        <v>0</v>
      </c>
      <c r="I24" s="629">
        <f>RU!I25/RU!I$10</f>
        <v>0</v>
      </c>
      <c r="J24" s="629">
        <f>RU!J25/RU!J$10</f>
        <v>0</v>
      </c>
      <c r="K24" s="629">
        <f>RU!K25/RU!K$10</f>
        <v>0</v>
      </c>
      <c r="L24" s="629">
        <f>RU!L25/RU!L$10</f>
        <v>0</v>
      </c>
      <c r="M24" s="629">
        <f>RU!M25/RU!M$10</f>
        <v>0</v>
      </c>
      <c r="N24" s="629">
        <f>RU!N25/RU!N$10</f>
        <v>0</v>
      </c>
      <c r="O24" s="629">
        <f>RU!O25/RU!O$10</f>
        <v>0</v>
      </c>
      <c r="P24" s="629">
        <f>RU!P25/RU!P$10</f>
        <v>0</v>
      </c>
      <c r="Q24" s="629">
        <f>RU!Q25/RU!Q$10</f>
        <v>0</v>
      </c>
      <c r="R24" s="628">
        <f>RU!R25/RU!R$10</f>
        <v>0.98015703403575127</v>
      </c>
      <c r="S24" s="629">
        <f>RU!S25/RU!S$10</f>
        <v>0</v>
      </c>
      <c r="T24" s="629">
        <f>RU!T25/RU!T$10</f>
        <v>0</v>
      </c>
      <c r="U24" s="629">
        <f>RU!U25/RU!U$10</f>
        <v>0</v>
      </c>
      <c r="V24" s="629">
        <f>RU!V25/RU!V$10</f>
        <v>0</v>
      </c>
      <c r="W24" s="630">
        <f>RU!W25/RU!W$10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RU!D26/RU!D$10</f>
        <v>9.6764094828812931E-4</v>
      </c>
      <c r="E25" s="629">
        <f>RU!E26/RU!E$10</f>
        <v>0</v>
      </c>
      <c r="F25" s="629">
        <f>RU!F26/RU!F$10</f>
        <v>0</v>
      </c>
      <c r="G25" s="629">
        <f>RU!G26/RU!G$10</f>
        <v>0</v>
      </c>
      <c r="H25" s="629">
        <f>RU!H26/RU!H$10</f>
        <v>0</v>
      </c>
      <c r="I25" s="629">
        <f>RU!I26/RU!I$10</f>
        <v>0</v>
      </c>
      <c r="J25" s="629">
        <f>RU!J26/RU!J$10</f>
        <v>0</v>
      </c>
      <c r="K25" s="629">
        <f>RU!K26/RU!K$10</f>
        <v>0</v>
      </c>
      <c r="L25" s="629">
        <f>RU!L26/RU!L$10</f>
        <v>0</v>
      </c>
      <c r="M25" s="629">
        <f>RU!M26/RU!M$10</f>
        <v>1.2173882905442289E-3</v>
      </c>
      <c r="N25" s="629">
        <f>RU!N26/RU!N$10</f>
        <v>0</v>
      </c>
      <c r="O25" s="629">
        <f>RU!O26/RU!O$10</f>
        <v>0</v>
      </c>
      <c r="P25" s="629">
        <f>RU!P26/RU!P$10</f>
        <v>2.4587603780026296E-3</v>
      </c>
      <c r="Q25" s="629">
        <f>RU!Q26/RU!Q$10</f>
        <v>2.479517601937189E-4</v>
      </c>
      <c r="R25" s="629">
        <f>RU!R26/RU!R$10</f>
        <v>0</v>
      </c>
      <c r="S25" s="628">
        <f>RU!S26/RU!S$10</f>
        <v>0.88066446579373614</v>
      </c>
      <c r="T25" s="629">
        <f>RU!T26/RU!T$10</f>
        <v>0</v>
      </c>
      <c r="U25" s="629">
        <f>RU!U26/RU!U$10</f>
        <v>0</v>
      </c>
      <c r="V25" s="629">
        <f>RU!V26/RU!V$10</f>
        <v>0</v>
      </c>
      <c r="W25" s="630">
        <f>RU!W26/RU!W$10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RU!D27/RU!D$10</f>
        <v>5.1228050203489201E-4</v>
      </c>
      <c r="E26" s="629">
        <f>RU!E27/RU!E$10</f>
        <v>0</v>
      </c>
      <c r="F26" s="629">
        <f>RU!F27/RU!F$10</f>
        <v>0</v>
      </c>
      <c r="G26" s="629">
        <f>RU!G27/RU!G$10</f>
        <v>0</v>
      </c>
      <c r="H26" s="629">
        <f>RU!H27/RU!H$10</f>
        <v>0</v>
      </c>
      <c r="I26" s="629">
        <f>RU!I27/RU!I$10</f>
        <v>0</v>
      </c>
      <c r="J26" s="629">
        <f>RU!J27/RU!J$10</f>
        <v>0</v>
      </c>
      <c r="K26" s="629">
        <f>RU!K27/RU!K$10</f>
        <v>0</v>
      </c>
      <c r="L26" s="629">
        <f>RU!L27/RU!L$10</f>
        <v>0</v>
      </c>
      <c r="M26" s="629">
        <f>RU!M27/RU!M$10</f>
        <v>4.3323426709759039E-6</v>
      </c>
      <c r="N26" s="629">
        <f>RU!N27/RU!N$10</f>
        <v>0</v>
      </c>
      <c r="O26" s="629">
        <f>RU!O27/RU!O$10</f>
        <v>0</v>
      </c>
      <c r="P26" s="629">
        <f>RU!P27/RU!P$10</f>
        <v>1.2275642655315935E-3</v>
      </c>
      <c r="Q26" s="629">
        <f>RU!Q27/RU!Q$10</f>
        <v>0</v>
      </c>
      <c r="R26" s="629">
        <f>RU!R27/RU!R$10</f>
        <v>0</v>
      </c>
      <c r="S26" s="629">
        <f>RU!S27/RU!S$10</f>
        <v>0</v>
      </c>
      <c r="T26" s="628">
        <f>RU!T27/RU!T$10</f>
        <v>0.97954243741901637</v>
      </c>
      <c r="U26" s="629">
        <f>RU!U27/RU!U$10</f>
        <v>0</v>
      </c>
      <c r="V26" s="629">
        <f>RU!V27/RU!V$10</f>
        <v>0</v>
      </c>
      <c r="W26" s="630">
        <f>RU!W27/RU!W$10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RU!D28/RU!D$10</f>
        <v>6.4319663033269771E-3</v>
      </c>
      <c r="E27" s="629">
        <f>RU!E28/RU!E$10</f>
        <v>0</v>
      </c>
      <c r="F27" s="629">
        <f>RU!F28/RU!F$10</f>
        <v>0</v>
      </c>
      <c r="G27" s="629">
        <f>RU!G28/RU!G$10</f>
        <v>0</v>
      </c>
      <c r="H27" s="629">
        <f>RU!H28/RU!H$10</f>
        <v>0</v>
      </c>
      <c r="I27" s="629">
        <f>RU!I28/RU!I$10</f>
        <v>0</v>
      </c>
      <c r="J27" s="629">
        <f>RU!J28/RU!J$10</f>
        <v>3.2934721902822036E-3</v>
      </c>
      <c r="K27" s="629">
        <f>RU!K28/RU!K$10</f>
        <v>0</v>
      </c>
      <c r="L27" s="629">
        <f>RU!L28/RU!L$10</f>
        <v>0</v>
      </c>
      <c r="M27" s="629">
        <f>RU!M28/RU!M$10</f>
        <v>2.0491980833716025E-3</v>
      </c>
      <c r="N27" s="629">
        <f>RU!N28/RU!N$10</f>
        <v>0</v>
      </c>
      <c r="O27" s="629">
        <f>RU!O28/RU!O$10</f>
        <v>0</v>
      </c>
      <c r="P27" s="629">
        <f>RU!P28/RU!P$10</f>
        <v>0</v>
      </c>
      <c r="Q27" s="629">
        <f>RU!Q28/RU!Q$10</f>
        <v>0</v>
      </c>
      <c r="R27" s="629">
        <f>RU!R28/RU!R$10</f>
        <v>0</v>
      </c>
      <c r="S27" s="629">
        <f>RU!S28/RU!S$10</f>
        <v>0</v>
      </c>
      <c r="T27" s="629">
        <f>RU!T28/RU!T$10</f>
        <v>0</v>
      </c>
      <c r="U27" s="628">
        <f>RU!U28/RU!U$10</f>
        <v>0.87869633743620534</v>
      </c>
      <c r="V27" s="629">
        <f>RU!V28/RU!V$10</f>
        <v>0</v>
      </c>
      <c r="W27" s="630">
        <f>RU!W28/RU!W$10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RU!D29/RU!D$10</f>
        <v>0</v>
      </c>
      <c r="E28" s="629">
        <f>RU!E29/RU!E$10</f>
        <v>0</v>
      </c>
      <c r="F28" s="629">
        <f>RU!F29/RU!F$10</f>
        <v>0</v>
      </c>
      <c r="G28" s="629">
        <f>RU!G29/RU!G$10</f>
        <v>0</v>
      </c>
      <c r="H28" s="629">
        <f>RU!H29/RU!H$10</f>
        <v>0</v>
      </c>
      <c r="I28" s="629">
        <f>RU!I29/RU!I$10</f>
        <v>0</v>
      </c>
      <c r="J28" s="629">
        <f>RU!J29/RU!J$10</f>
        <v>0</v>
      </c>
      <c r="K28" s="629">
        <f>RU!K29/RU!K$10</f>
        <v>0</v>
      </c>
      <c r="L28" s="629">
        <f>RU!L29/RU!L$10</f>
        <v>0</v>
      </c>
      <c r="M28" s="629">
        <f>RU!M29/RU!M$10</f>
        <v>6.1952500194955424E-4</v>
      </c>
      <c r="N28" s="629">
        <f>RU!N29/RU!N$10</f>
        <v>0</v>
      </c>
      <c r="O28" s="629">
        <f>RU!O29/RU!O$10</f>
        <v>0</v>
      </c>
      <c r="P28" s="629">
        <f>RU!P29/RU!P$10</f>
        <v>7.1184200013074651E-4</v>
      </c>
      <c r="Q28" s="629">
        <f>RU!Q29/RU!Q$10</f>
        <v>1.0551138731647612E-5</v>
      </c>
      <c r="R28" s="629">
        <f>RU!R29/RU!R$10</f>
        <v>0</v>
      </c>
      <c r="S28" s="629">
        <f>RU!S29/RU!S$10</f>
        <v>6.8004500661498324E-5</v>
      </c>
      <c r="T28" s="629">
        <f>RU!T29/RU!T$10</f>
        <v>0</v>
      </c>
      <c r="U28" s="629">
        <f>RU!U29/RU!U$10</f>
        <v>3.1897328129690782E-4</v>
      </c>
      <c r="V28" s="628">
        <f>RU!V29/RU!V$10</f>
        <v>0.93870420285514622</v>
      </c>
      <c r="W28" s="630">
        <f>RU!W29/RU!W$10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RU!D30/RU!D$10</f>
        <v>0</v>
      </c>
      <c r="E29" s="629">
        <f>RU!E30/RU!E$10</f>
        <v>0</v>
      </c>
      <c r="F29" s="629">
        <f>RU!F30/RU!F$10</f>
        <v>0</v>
      </c>
      <c r="G29" s="629">
        <f>RU!G30/RU!G$10</f>
        <v>0</v>
      </c>
      <c r="H29" s="629">
        <f>RU!H30/RU!H$10</f>
        <v>0</v>
      </c>
      <c r="I29" s="629">
        <f>RU!I30/RU!I$10</f>
        <v>0</v>
      </c>
      <c r="J29" s="629">
        <f>RU!J30/RU!J$10</f>
        <v>0</v>
      </c>
      <c r="K29" s="629">
        <f>RU!K30/RU!K$10</f>
        <v>0</v>
      </c>
      <c r="L29" s="629">
        <f>RU!L30/RU!L$10</f>
        <v>0</v>
      </c>
      <c r="M29" s="629">
        <f>RU!M30/RU!M$10</f>
        <v>0</v>
      </c>
      <c r="N29" s="629">
        <f>RU!N30/RU!N$10</f>
        <v>0</v>
      </c>
      <c r="O29" s="629">
        <f>RU!O30/RU!O$10</f>
        <v>0</v>
      </c>
      <c r="P29" s="629">
        <f>RU!P30/RU!P$10</f>
        <v>0</v>
      </c>
      <c r="Q29" s="629">
        <f>RU!Q30/RU!Q$10</f>
        <v>0</v>
      </c>
      <c r="R29" s="629">
        <f>RU!R30/RU!R$10</f>
        <v>0</v>
      </c>
      <c r="S29" s="629">
        <f>RU!S30/RU!S$10</f>
        <v>0</v>
      </c>
      <c r="T29" s="629">
        <f>RU!T30/RU!T$10</f>
        <v>0</v>
      </c>
      <c r="U29" s="629">
        <f>RU!U30/RU!U$10</f>
        <v>0</v>
      </c>
      <c r="V29" s="629">
        <f>RU!V30/RU!V$10</f>
        <v>0</v>
      </c>
      <c r="W29" s="632">
        <f>RU!W30/RU!W$10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1.0000000000000002</v>
      </c>
      <c r="K30" s="634">
        <f t="shared" si="1"/>
        <v>0.99999999999999989</v>
      </c>
      <c r="L30" s="634">
        <f t="shared" si="1"/>
        <v>1.0000000000000002</v>
      </c>
      <c r="M30" s="634">
        <f t="shared" si="1"/>
        <v>0.99999999999999989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1.0000000000000002</v>
      </c>
      <c r="R30" s="634">
        <f t="shared" si="1"/>
        <v>1</v>
      </c>
      <c r="S30" s="634">
        <f t="shared" si="1"/>
        <v>0.99999999999999989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394E7396-ED0E-4458-B74B-3E50FF480281}"/>
  </hyperlinks>
  <pageMargins left="0.7" right="0.7" top="0.75" bottom="0.75" header="0.3" footer="0.3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3E691-57C4-4787-9B8D-A41E36A2EF78}">
  <dimension ref="A1:Y33"/>
  <sheetViews>
    <sheetView workbookViewId="0">
      <selection activeCell="B7" sqref="B7"/>
    </sheetView>
  </sheetViews>
  <sheetFormatPr baseColWidth="10" defaultColWidth="9.140625" defaultRowHeight="15"/>
  <cols>
    <col min="2" max="2" width="70" customWidth="1"/>
    <col min="3" max="3" width="12.7109375" customWidth="1"/>
    <col min="4" max="24" width="10.7109375" customWidth="1"/>
  </cols>
  <sheetData>
    <row r="1" spans="1:24">
      <c r="B1" s="9" t="s">
        <v>0</v>
      </c>
    </row>
    <row r="2" spans="1:24">
      <c r="B2" s="10" t="s">
        <v>125</v>
      </c>
      <c r="E2">
        <v>-37217</v>
      </c>
      <c r="F2">
        <v>-502598</v>
      </c>
    </row>
    <row r="3" spans="1:24">
      <c r="B3" s="10" t="s">
        <v>2</v>
      </c>
      <c r="D3" s="22"/>
    </row>
    <row r="4" spans="1:24">
      <c r="B4" s="10" t="s">
        <v>3</v>
      </c>
      <c r="D4" s="22">
        <f>D11+E12+F13+G14+H15+I16+J17+K18+L19+M20+N21+O22+P23+Q24+R25+S26++T27+U28+V29+W30</f>
        <v>3487932</v>
      </c>
    </row>
    <row r="5" spans="1:24">
      <c r="B5" s="10" t="s">
        <v>4</v>
      </c>
      <c r="D5">
        <f>D4/C10</f>
        <v>0.94510097305569729</v>
      </c>
    </row>
    <row r="6" spans="1:24">
      <c r="B6" s="10" t="s">
        <v>126</v>
      </c>
    </row>
    <row r="8" spans="1:24" ht="190.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4">
      <c r="A10" s="22">
        <f>SUM(D10:W10)-C10</f>
        <v>0</v>
      </c>
      <c r="B10" s="15" t="s">
        <v>30</v>
      </c>
      <c r="C10" s="614">
        <f>3686621+3918</f>
        <v>3690539</v>
      </c>
      <c r="D10" s="614">
        <v>97086</v>
      </c>
      <c r="E10" s="614">
        <v>320583</v>
      </c>
      <c r="F10" s="614">
        <v>409827</v>
      </c>
      <c r="G10" s="614">
        <v>81425</v>
      </c>
      <c r="H10" s="614">
        <v>43958</v>
      </c>
      <c r="I10" s="614">
        <v>470358</v>
      </c>
      <c r="J10" s="614">
        <v>302852</v>
      </c>
      <c r="K10" s="614">
        <v>201951</v>
      </c>
      <c r="L10" s="614">
        <v>83964</v>
      </c>
      <c r="M10" s="614">
        <v>173266</v>
      </c>
      <c r="N10" s="614">
        <v>253763</v>
      </c>
      <c r="O10" s="614">
        <v>308793</v>
      </c>
      <c r="P10" s="614">
        <v>209459</v>
      </c>
      <c r="Q10" s="614">
        <v>130637</v>
      </c>
      <c r="R10" s="614">
        <v>182526</v>
      </c>
      <c r="S10" s="614">
        <v>140098</v>
      </c>
      <c r="T10" s="614">
        <v>208312</v>
      </c>
      <c r="U10" s="614">
        <v>39170</v>
      </c>
      <c r="V10" s="614">
        <v>28593</v>
      </c>
      <c r="W10" s="16">
        <v>3918</v>
      </c>
      <c r="X10" s="16">
        <v>0</v>
      </c>
    </row>
    <row r="11" spans="1:24">
      <c r="A11" s="22">
        <f t="shared" ref="A11:A31" si="1">SUM(D11:W11)-C11</f>
        <v>0</v>
      </c>
      <c r="B11" s="15" t="s">
        <v>31</v>
      </c>
      <c r="C11" s="614">
        <v>94034</v>
      </c>
      <c r="D11" s="614">
        <v>93022</v>
      </c>
      <c r="E11" s="614">
        <v>0</v>
      </c>
      <c r="F11" s="614">
        <v>13</v>
      </c>
      <c r="G11" s="614">
        <v>0</v>
      </c>
      <c r="H11" s="614">
        <v>0</v>
      </c>
      <c r="I11" s="614">
        <v>0</v>
      </c>
      <c r="J11" s="614">
        <v>999</v>
      </c>
      <c r="K11" s="614">
        <v>0</v>
      </c>
      <c r="L11" s="614">
        <v>0</v>
      </c>
      <c r="M11" s="614">
        <v>0</v>
      </c>
      <c r="N11" s="614">
        <v>0</v>
      </c>
      <c r="O11" s="614">
        <v>0</v>
      </c>
      <c r="P11" s="614">
        <v>0</v>
      </c>
      <c r="Q11" s="614">
        <v>0</v>
      </c>
      <c r="R11" s="614">
        <v>0</v>
      </c>
      <c r="S11" s="614">
        <v>0</v>
      </c>
      <c r="T11" s="614">
        <v>0</v>
      </c>
      <c r="U11" s="614">
        <v>0</v>
      </c>
      <c r="V11" s="614">
        <v>0</v>
      </c>
      <c r="W11" s="16">
        <v>0</v>
      </c>
      <c r="X11" s="16">
        <v>0</v>
      </c>
    </row>
    <row r="12" spans="1:24">
      <c r="A12" s="22">
        <f t="shared" si="1"/>
        <v>0</v>
      </c>
      <c r="B12" s="15" t="s">
        <v>32</v>
      </c>
      <c r="C12" s="614">
        <v>302806</v>
      </c>
      <c r="D12" s="614">
        <v>0</v>
      </c>
      <c r="E12" s="614">
        <v>302591</v>
      </c>
      <c r="F12" s="614">
        <v>5</v>
      </c>
      <c r="G12" s="614">
        <v>210</v>
      </c>
      <c r="H12" s="614">
        <v>0</v>
      </c>
      <c r="I12" s="614">
        <v>0</v>
      </c>
      <c r="J12" s="614">
        <v>0</v>
      </c>
      <c r="K12" s="614">
        <v>0</v>
      </c>
      <c r="L12" s="614">
        <v>0</v>
      </c>
      <c r="M12" s="614">
        <v>0</v>
      </c>
      <c r="N12" s="614">
        <v>0</v>
      </c>
      <c r="O12" s="614">
        <v>0</v>
      </c>
      <c r="P12" s="614">
        <v>0</v>
      </c>
      <c r="Q12" s="614">
        <v>0</v>
      </c>
      <c r="R12" s="614">
        <v>0</v>
      </c>
      <c r="S12" s="614">
        <v>0</v>
      </c>
      <c r="T12" s="614">
        <v>0</v>
      </c>
      <c r="U12" s="614">
        <v>0</v>
      </c>
      <c r="V12" s="614">
        <v>0</v>
      </c>
      <c r="W12" s="16">
        <v>0</v>
      </c>
      <c r="X12" s="16">
        <v>0</v>
      </c>
    </row>
    <row r="13" spans="1:24">
      <c r="A13" s="22">
        <f t="shared" si="1"/>
        <v>0</v>
      </c>
      <c r="B13" s="15" t="s">
        <v>33</v>
      </c>
      <c r="C13" s="614">
        <v>412923</v>
      </c>
      <c r="D13" s="614">
        <v>610</v>
      </c>
      <c r="E13" s="614">
        <v>0</v>
      </c>
      <c r="F13" s="615">
        <v>374456</v>
      </c>
      <c r="G13" s="614">
        <v>0</v>
      </c>
      <c r="H13" s="614">
        <v>0</v>
      </c>
      <c r="I13" s="614">
        <v>4220</v>
      </c>
      <c r="J13" s="614">
        <v>31295</v>
      </c>
      <c r="K13" s="614">
        <v>2299</v>
      </c>
      <c r="L13" s="614">
        <v>0</v>
      </c>
      <c r="M13" s="614">
        <v>43</v>
      </c>
      <c r="N13" s="614">
        <v>0</v>
      </c>
      <c r="O13" s="614">
        <v>0</v>
      </c>
      <c r="P13" s="614">
        <v>0</v>
      </c>
      <c r="Q13" s="614">
        <v>0</v>
      </c>
      <c r="R13" s="614">
        <v>0</v>
      </c>
      <c r="S13" s="614">
        <v>0</v>
      </c>
      <c r="T13" s="614">
        <v>0</v>
      </c>
      <c r="U13" s="614">
        <v>0</v>
      </c>
      <c r="V13" s="614">
        <v>0</v>
      </c>
      <c r="W13" s="16">
        <v>0</v>
      </c>
      <c r="X13" s="16">
        <v>0</v>
      </c>
    </row>
    <row r="14" spans="1:24">
      <c r="A14" s="22">
        <f t="shared" si="1"/>
        <v>0</v>
      </c>
      <c r="B14" s="15" t="s">
        <v>34</v>
      </c>
      <c r="C14" s="614">
        <v>76944</v>
      </c>
      <c r="D14" s="614">
        <v>2</v>
      </c>
      <c r="E14" s="614">
        <v>2306</v>
      </c>
      <c r="F14" s="614">
        <v>747</v>
      </c>
      <c r="G14" s="614">
        <v>73645</v>
      </c>
      <c r="H14" s="614">
        <v>38</v>
      </c>
      <c r="I14" s="614">
        <v>12</v>
      </c>
      <c r="J14" s="614">
        <v>1</v>
      </c>
      <c r="K14" s="614">
        <v>41</v>
      </c>
      <c r="L14" s="614">
        <v>0</v>
      </c>
      <c r="M14" s="614">
        <v>1</v>
      </c>
      <c r="N14" s="614">
        <v>1</v>
      </c>
      <c r="O14" s="614">
        <v>48</v>
      </c>
      <c r="P14" s="614">
        <v>28</v>
      </c>
      <c r="Q14" s="614">
        <v>10</v>
      </c>
      <c r="R14" s="614">
        <v>12</v>
      </c>
      <c r="S14" s="614">
        <v>19</v>
      </c>
      <c r="T14" s="614">
        <v>20</v>
      </c>
      <c r="U14" s="614">
        <v>7</v>
      </c>
      <c r="V14" s="614">
        <v>6</v>
      </c>
      <c r="W14" s="16">
        <v>0</v>
      </c>
      <c r="X14" s="16">
        <v>0</v>
      </c>
    </row>
    <row r="15" spans="1:24" ht="30">
      <c r="A15" s="22">
        <f t="shared" si="1"/>
        <v>0</v>
      </c>
      <c r="B15" s="15" t="s">
        <v>35</v>
      </c>
      <c r="C15" s="614">
        <v>41342</v>
      </c>
      <c r="D15" s="614">
        <v>0</v>
      </c>
      <c r="E15" s="614">
        <v>348</v>
      </c>
      <c r="F15" s="614">
        <v>0</v>
      </c>
      <c r="G15" s="614">
        <v>0</v>
      </c>
      <c r="H15" s="614">
        <v>40123</v>
      </c>
      <c r="I15" s="614">
        <v>333</v>
      </c>
      <c r="J15" s="614">
        <v>0</v>
      </c>
      <c r="K15" s="614">
        <v>538</v>
      </c>
      <c r="L15" s="614">
        <v>0</v>
      </c>
      <c r="M15" s="614">
        <v>0</v>
      </c>
      <c r="N15" s="614">
        <v>0</v>
      </c>
      <c r="O15" s="614">
        <v>0</v>
      </c>
      <c r="P15" s="614">
        <v>0</v>
      </c>
      <c r="Q15" s="614">
        <v>0</v>
      </c>
      <c r="R15" s="614">
        <v>0</v>
      </c>
      <c r="S15" s="614">
        <v>0</v>
      </c>
      <c r="T15" s="614">
        <v>0</v>
      </c>
      <c r="U15" s="614">
        <v>0</v>
      </c>
      <c r="V15" s="614">
        <v>0</v>
      </c>
      <c r="W15" s="16">
        <v>0</v>
      </c>
      <c r="X15" s="16">
        <v>0</v>
      </c>
    </row>
    <row r="16" spans="1:24">
      <c r="A16" s="22">
        <f t="shared" si="1"/>
        <v>0</v>
      </c>
      <c r="B16" s="15" t="s">
        <v>36</v>
      </c>
      <c r="C16" s="614">
        <v>459700</v>
      </c>
      <c r="D16" s="614">
        <v>1224</v>
      </c>
      <c r="E16" s="615">
        <v>5903</v>
      </c>
      <c r="F16" s="614">
        <v>696</v>
      </c>
      <c r="G16" s="614">
        <v>6224</v>
      </c>
      <c r="H16" s="614">
        <v>2881</v>
      </c>
      <c r="I16" s="614">
        <v>437355</v>
      </c>
      <c r="J16" s="614">
        <v>725</v>
      </c>
      <c r="K16" s="614">
        <v>2684</v>
      </c>
      <c r="L16" s="614">
        <v>0</v>
      </c>
      <c r="M16" s="615">
        <v>2008</v>
      </c>
      <c r="N16" s="614">
        <v>0</v>
      </c>
      <c r="O16" s="614">
        <v>0</v>
      </c>
      <c r="P16" s="614">
        <v>0</v>
      </c>
      <c r="Q16" s="614">
        <v>0</v>
      </c>
      <c r="R16" s="614">
        <v>0</v>
      </c>
      <c r="S16" s="614">
        <v>0</v>
      </c>
      <c r="T16" s="614">
        <v>0</v>
      </c>
      <c r="U16" s="614">
        <v>0</v>
      </c>
      <c r="V16" s="614">
        <v>0</v>
      </c>
      <c r="W16" s="16">
        <v>0</v>
      </c>
      <c r="X16" s="16">
        <v>0</v>
      </c>
    </row>
    <row r="17" spans="1:24">
      <c r="A17" s="22">
        <f t="shared" si="1"/>
        <v>0</v>
      </c>
      <c r="B17" s="15" t="s">
        <v>37</v>
      </c>
      <c r="C17" s="614">
        <v>273119</v>
      </c>
      <c r="D17" s="614">
        <v>0</v>
      </c>
      <c r="E17" s="614">
        <v>589</v>
      </c>
      <c r="F17" s="615">
        <v>12840</v>
      </c>
      <c r="G17" s="614">
        <v>0</v>
      </c>
      <c r="H17" s="614">
        <v>0</v>
      </c>
      <c r="I17" s="614">
        <v>4383</v>
      </c>
      <c r="J17" s="614">
        <v>252040</v>
      </c>
      <c r="K17" s="614">
        <v>3041</v>
      </c>
      <c r="L17" s="614">
        <v>0</v>
      </c>
      <c r="M17" s="615">
        <v>226</v>
      </c>
      <c r="N17" s="614">
        <v>0</v>
      </c>
      <c r="O17" s="614">
        <v>0</v>
      </c>
      <c r="P17" s="614">
        <v>0</v>
      </c>
      <c r="Q17" s="614">
        <v>0</v>
      </c>
      <c r="R17" s="614">
        <v>0</v>
      </c>
      <c r="S17" s="614">
        <v>0</v>
      </c>
      <c r="T17" s="614">
        <v>0</v>
      </c>
      <c r="U17" s="614">
        <v>0</v>
      </c>
      <c r="V17" s="614">
        <v>0</v>
      </c>
      <c r="W17" s="16">
        <v>0</v>
      </c>
      <c r="X17" s="16">
        <v>0</v>
      </c>
    </row>
    <row r="18" spans="1:24">
      <c r="A18" s="22">
        <f t="shared" si="1"/>
        <v>0</v>
      </c>
      <c r="B18" s="15" t="s">
        <v>38</v>
      </c>
      <c r="C18" s="614">
        <v>190477</v>
      </c>
      <c r="D18" s="614">
        <v>240</v>
      </c>
      <c r="E18" s="614">
        <v>4101</v>
      </c>
      <c r="F18" s="614">
        <v>1465</v>
      </c>
      <c r="G18" s="615">
        <v>440</v>
      </c>
      <c r="H18" s="614">
        <v>65</v>
      </c>
      <c r="I18" s="614">
        <v>223</v>
      </c>
      <c r="J18" s="614">
        <v>3082</v>
      </c>
      <c r="K18" s="615">
        <v>180507</v>
      </c>
      <c r="L18" s="614">
        <v>24</v>
      </c>
      <c r="M18" s="615">
        <v>51</v>
      </c>
      <c r="N18" s="614">
        <v>2</v>
      </c>
      <c r="O18" s="614">
        <v>6</v>
      </c>
      <c r="P18" s="614">
        <v>88</v>
      </c>
      <c r="Q18" s="614">
        <v>169</v>
      </c>
      <c r="R18" s="614">
        <v>0</v>
      </c>
      <c r="S18" s="614">
        <v>8</v>
      </c>
      <c r="T18" s="614">
        <v>0</v>
      </c>
      <c r="U18" s="614">
        <v>6</v>
      </c>
      <c r="V18" s="614">
        <v>0</v>
      </c>
      <c r="W18" s="16">
        <v>0</v>
      </c>
      <c r="X18" s="16">
        <v>0</v>
      </c>
    </row>
    <row r="19" spans="1:24">
      <c r="A19" s="22">
        <f t="shared" si="1"/>
        <v>0</v>
      </c>
      <c r="B19" s="15" t="s">
        <v>39</v>
      </c>
      <c r="C19" s="614">
        <v>82804</v>
      </c>
      <c r="D19" s="614">
        <v>0</v>
      </c>
      <c r="E19" s="614">
        <v>0</v>
      </c>
      <c r="F19" s="614">
        <v>5</v>
      </c>
      <c r="G19" s="614">
        <v>0</v>
      </c>
      <c r="H19" s="614">
        <v>0</v>
      </c>
      <c r="I19" s="614">
        <v>0</v>
      </c>
      <c r="J19" s="614">
        <v>0</v>
      </c>
      <c r="K19" s="614">
        <v>106</v>
      </c>
      <c r="L19" s="614">
        <v>81231</v>
      </c>
      <c r="M19" s="614">
        <v>253</v>
      </c>
      <c r="N19" s="614">
        <v>0</v>
      </c>
      <c r="O19" s="614">
        <v>0</v>
      </c>
      <c r="P19" s="614">
        <v>0</v>
      </c>
      <c r="Q19" s="614">
        <v>0</v>
      </c>
      <c r="R19" s="614">
        <v>0</v>
      </c>
      <c r="S19" s="614">
        <v>0</v>
      </c>
      <c r="T19" s="614">
        <v>0</v>
      </c>
      <c r="U19" s="614">
        <v>1209</v>
      </c>
      <c r="V19" s="614">
        <v>0</v>
      </c>
      <c r="W19" s="16">
        <v>0</v>
      </c>
      <c r="X19" s="16">
        <v>0</v>
      </c>
    </row>
    <row r="20" spans="1:24">
      <c r="A20" s="22">
        <f t="shared" si="1"/>
        <v>0</v>
      </c>
      <c r="B20" s="15" t="s">
        <v>40</v>
      </c>
      <c r="C20" s="614">
        <v>182075</v>
      </c>
      <c r="D20" s="614">
        <v>30</v>
      </c>
      <c r="E20" s="615">
        <v>88</v>
      </c>
      <c r="F20" s="615">
        <v>342</v>
      </c>
      <c r="G20" s="615">
        <v>10</v>
      </c>
      <c r="H20" s="614">
        <v>270</v>
      </c>
      <c r="I20" s="614">
        <v>3641</v>
      </c>
      <c r="J20" s="614">
        <v>5880</v>
      </c>
      <c r="K20" s="614">
        <v>240</v>
      </c>
      <c r="L20" s="614">
        <v>59</v>
      </c>
      <c r="M20" s="615">
        <v>166343</v>
      </c>
      <c r="N20" s="614">
        <v>882</v>
      </c>
      <c r="O20" s="614">
        <v>104</v>
      </c>
      <c r="P20" s="614">
        <v>1234</v>
      </c>
      <c r="Q20" s="614">
        <v>187</v>
      </c>
      <c r="R20" s="614">
        <v>1996</v>
      </c>
      <c r="S20" s="614">
        <v>104</v>
      </c>
      <c r="T20" s="614">
        <v>182</v>
      </c>
      <c r="U20" s="614">
        <v>372</v>
      </c>
      <c r="V20" s="614">
        <v>111</v>
      </c>
      <c r="W20" s="16">
        <v>0</v>
      </c>
      <c r="X20" s="16">
        <v>0</v>
      </c>
    </row>
    <row r="21" spans="1:24">
      <c r="A21" s="22">
        <f t="shared" si="1"/>
        <v>0</v>
      </c>
      <c r="B21" s="15" t="s">
        <v>41</v>
      </c>
      <c r="C21" s="614">
        <v>249403</v>
      </c>
      <c r="D21" s="614">
        <v>0</v>
      </c>
      <c r="E21" s="614">
        <v>0</v>
      </c>
      <c r="F21" s="614">
        <v>0</v>
      </c>
      <c r="G21" s="614">
        <v>0</v>
      </c>
      <c r="H21" s="614">
        <v>0</v>
      </c>
      <c r="I21" s="614">
        <v>0</v>
      </c>
      <c r="J21" s="614">
        <v>0</v>
      </c>
      <c r="K21" s="614">
        <v>1340</v>
      </c>
      <c r="L21" s="614">
        <v>0</v>
      </c>
      <c r="M21" s="614">
        <v>0</v>
      </c>
      <c r="N21" s="614">
        <v>248063</v>
      </c>
      <c r="O21" s="614">
        <v>0</v>
      </c>
      <c r="P21" s="614">
        <v>0</v>
      </c>
      <c r="Q21" s="614">
        <v>0</v>
      </c>
      <c r="R21" s="614">
        <v>0</v>
      </c>
      <c r="S21" s="614">
        <v>0</v>
      </c>
      <c r="T21" s="614">
        <v>0</v>
      </c>
      <c r="U21" s="614">
        <v>0</v>
      </c>
      <c r="V21" s="614">
        <v>0</v>
      </c>
      <c r="W21" s="16">
        <v>0</v>
      </c>
      <c r="X21" s="16">
        <v>0</v>
      </c>
    </row>
    <row r="22" spans="1:24">
      <c r="A22" s="22">
        <f t="shared" si="1"/>
        <v>0</v>
      </c>
      <c r="B22" s="15" t="s">
        <v>42</v>
      </c>
      <c r="C22" s="614">
        <v>330768</v>
      </c>
      <c r="D22" s="614">
        <v>1208</v>
      </c>
      <c r="E22" s="614">
        <v>242</v>
      </c>
      <c r="F22" s="614">
        <v>2655</v>
      </c>
      <c r="G22" s="615">
        <v>736</v>
      </c>
      <c r="H22" s="614">
        <v>430</v>
      </c>
      <c r="I22" s="614">
        <v>2548</v>
      </c>
      <c r="J22" s="614">
        <v>5522</v>
      </c>
      <c r="K22" s="614">
        <v>4030</v>
      </c>
      <c r="L22" s="614">
        <v>1835</v>
      </c>
      <c r="M22" s="614">
        <v>0</v>
      </c>
      <c r="N22" s="614">
        <v>2102</v>
      </c>
      <c r="O22" s="614">
        <v>308564</v>
      </c>
      <c r="P22" s="614">
        <v>0</v>
      </c>
      <c r="Q22" s="614">
        <v>694</v>
      </c>
      <c r="R22" s="614">
        <v>0</v>
      </c>
      <c r="S22" s="614">
        <v>0</v>
      </c>
      <c r="T22" s="614">
        <v>0</v>
      </c>
      <c r="U22" s="614">
        <v>202</v>
      </c>
      <c r="V22" s="614">
        <v>0</v>
      </c>
      <c r="W22" s="16">
        <v>0</v>
      </c>
      <c r="X22" s="16">
        <v>0</v>
      </c>
    </row>
    <row r="23" spans="1:24">
      <c r="A23" s="22">
        <f t="shared" si="1"/>
        <v>0</v>
      </c>
      <c r="B23" s="15" t="s">
        <v>43</v>
      </c>
      <c r="C23" s="614">
        <v>244728</v>
      </c>
      <c r="D23" s="614">
        <v>287</v>
      </c>
      <c r="E23" s="614">
        <v>3461</v>
      </c>
      <c r="F23" s="614">
        <v>14912</v>
      </c>
      <c r="G23" s="614">
        <v>160</v>
      </c>
      <c r="H23" s="614">
        <v>148</v>
      </c>
      <c r="I23" s="614">
        <v>7592</v>
      </c>
      <c r="J23" s="614">
        <v>1040</v>
      </c>
      <c r="K23" s="614">
        <v>162</v>
      </c>
      <c r="L23" s="614">
        <v>23</v>
      </c>
      <c r="M23" s="614">
        <v>3974</v>
      </c>
      <c r="N23" s="614">
        <v>2390</v>
      </c>
      <c r="O23" s="614">
        <v>71</v>
      </c>
      <c r="P23" s="614">
        <v>206692</v>
      </c>
      <c r="Q23" s="614">
        <v>278</v>
      </c>
      <c r="R23" s="614">
        <v>1397</v>
      </c>
      <c r="S23" s="614">
        <v>1248</v>
      </c>
      <c r="T23" s="614">
        <v>531</v>
      </c>
      <c r="U23" s="614">
        <v>156</v>
      </c>
      <c r="V23" s="614">
        <v>206</v>
      </c>
      <c r="W23" s="16">
        <v>0</v>
      </c>
      <c r="X23" s="16">
        <v>0</v>
      </c>
    </row>
    <row r="24" spans="1:24">
      <c r="A24" s="22">
        <f t="shared" si="1"/>
        <v>0</v>
      </c>
      <c r="B24" s="15" t="s">
        <v>44</v>
      </c>
      <c r="C24" s="614">
        <v>155242</v>
      </c>
      <c r="D24" s="614">
        <v>463</v>
      </c>
      <c r="E24" s="615">
        <v>954</v>
      </c>
      <c r="F24" s="615">
        <v>1684</v>
      </c>
      <c r="G24" s="614">
        <v>0</v>
      </c>
      <c r="H24" s="614">
        <v>3</v>
      </c>
      <c r="I24" s="614">
        <v>10051</v>
      </c>
      <c r="J24" s="614">
        <v>2164</v>
      </c>
      <c r="K24" s="615">
        <v>6963</v>
      </c>
      <c r="L24" s="614">
        <v>792</v>
      </c>
      <c r="M24" s="614">
        <v>305</v>
      </c>
      <c r="N24" s="614">
        <v>323</v>
      </c>
      <c r="O24" s="614">
        <v>0</v>
      </c>
      <c r="P24" s="614">
        <v>1417</v>
      </c>
      <c r="Q24" s="614">
        <v>129299</v>
      </c>
      <c r="R24" s="614">
        <v>0</v>
      </c>
      <c r="S24" s="614">
        <v>0</v>
      </c>
      <c r="T24" s="614">
        <v>0</v>
      </c>
      <c r="U24" s="614">
        <v>824</v>
      </c>
      <c r="V24" s="614">
        <v>0</v>
      </c>
      <c r="W24" s="16">
        <v>0</v>
      </c>
      <c r="X24" s="16">
        <v>0</v>
      </c>
    </row>
    <row r="25" spans="1:24" ht="30">
      <c r="A25" s="22">
        <f t="shared" si="1"/>
        <v>0</v>
      </c>
      <c r="B25" s="15" t="s">
        <v>45</v>
      </c>
      <c r="C25" s="614">
        <v>179225</v>
      </c>
      <c r="D25" s="614">
        <v>0</v>
      </c>
      <c r="E25" s="614">
        <v>0</v>
      </c>
      <c r="F25" s="614">
        <v>0</v>
      </c>
      <c r="G25" s="614">
        <v>0</v>
      </c>
      <c r="H25" s="614">
        <v>0</v>
      </c>
      <c r="I25" s="614">
        <v>0</v>
      </c>
      <c r="J25" s="614">
        <v>104</v>
      </c>
      <c r="K25" s="614">
        <v>0</v>
      </c>
      <c r="L25" s="614">
        <v>0</v>
      </c>
      <c r="M25" s="614">
        <v>0</v>
      </c>
      <c r="N25" s="614">
        <v>0</v>
      </c>
      <c r="O25" s="614">
        <v>0</v>
      </c>
      <c r="P25" s="614">
        <v>0</v>
      </c>
      <c r="Q25" s="614">
        <v>0</v>
      </c>
      <c r="R25" s="614">
        <v>179121</v>
      </c>
      <c r="S25" s="614">
        <v>0</v>
      </c>
      <c r="T25" s="614">
        <v>0</v>
      </c>
      <c r="U25" s="614">
        <v>0</v>
      </c>
      <c r="V25" s="614">
        <v>0</v>
      </c>
      <c r="W25" s="16">
        <v>0</v>
      </c>
      <c r="X25" s="16">
        <v>0</v>
      </c>
    </row>
    <row r="26" spans="1:24">
      <c r="A26" s="22">
        <f t="shared" si="1"/>
        <v>0</v>
      </c>
      <c r="B26" s="15" t="s">
        <v>46</v>
      </c>
      <c r="C26" s="614">
        <v>138719</v>
      </c>
      <c r="D26" s="614">
        <v>0</v>
      </c>
      <c r="E26" s="614">
        <v>0</v>
      </c>
      <c r="F26" s="614">
        <v>0</v>
      </c>
      <c r="G26" s="614">
        <v>0</v>
      </c>
      <c r="H26" s="614">
        <v>0</v>
      </c>
      <c r="I26" s="614">
        <v>0</v>
      </c>
      <c r="J26" s="614">
        <v>0</v>
      </c>
      <c r="K26" s="614">
        <v>0</v>
      </c>
      <c r="L26" s="614">
        <v>0</v>
      </c>
      <c r="M26" s="614">
        <v>0</v>
      </c>
      <c r="N26" s="614">
        <v>0</v>
      </c>
      <c r="O26" s="614">
        <v>0</v>
      </c>
      <c r="P26" s="614">
        <v>0</v>
      </c>
      <c r="Q26" s="614">
        <v>0</v>
      </c>
      <c r="R26" s="614">
        <v>0</v>
      </c>
      <c r="S26" s="614">
        <v>138719</v>
      </c>
      <c r="T26" s="614">
        <v>0</v>
      </c>
      <c r="U26" s="614">
        <v>0</v>
      </c>
      <c r="V26" s="614">
        <v>0</v>
      </c>
      <c r="W26" s="16">
        <v>0</v>
      </c>
      <c r="X26" s="16">
        <v>0</v>
      </c>
    </row>
    <row r="27" spans="1:24">
      <c r="A27" s="22">
        <f t="shared" si="1"/>
        <v>0</v>
      </c>
      <c r="B27" s="15" t="s">
        <v>47</v>
      </c>
      <c r="C27" s="614">
        <v>207579</v>
      </c>
      <c r="D27" s="614">
        <v>0</v>
      </c>
      <c r="E27" s="614">
        <v>0</v>
      </c>
      <c r="F27" s="614">
        <v>0</v>
      </c>
      <c r="G27" s="614">
        <v>0</v>
      </c>
      <c r="H27" s="614">
        <v>0</v>
      </c>
      <c r="I27" s="614">
        <v>0</v>
      </c>
      <c r="J27" s="614">
        <v>0</v>
      </c>
      <c r="K27" s="614">
        <v>0</v>
      </c>
      <c r="L27" s="614">
        <v>0</v>
      </c>
      <c r="M27" s="614">
        <v>0</v>
      </c>
      <c r="N27" s="614">
        <v>0</v>
      </c>
      <c r="O27" s="614">
        <v>0</v>
      </c>
      <c r="P27" s="614">
        <v>0</v>
      </c>
      <c r="Q27" s="614">
        <v>0</v>
      </c>
      <c r="R27" s="614">
        <v>0</v>
      </c>
      <c r="S27" s="614">
        <v>0</v>
      </c>
      <c r="T27" s="614">
        <v>207579</v>
      </c>
      <c r="U27" s="614">
        <v>0</v>
      </c>
      <c r="V27" s="614">
        <v>0</v>
      </c>
      <c r="W27" s="16">
        <v>0</v>
      </c>
      <c r="X27" s="16">
        <v>0</v>
      </c>
    </row>
    <row r="28" spans="1:24">
      <c r="A28" s="22">
        <f t="shared" si="1"/>
        <v>0</v>
      </c>
      <c r="B28" s="15" t="s">
        <v>48</v>
      </c>
      <c r="C28" s="614">
        <v>36463</v>
      </c>
      <c r="D28" s="614">
        <v>0</v>
      </c>
      <c r="E28" s="614">
        <v>0</v>
      </c>
      <c r="F28" s="614">
        <v>7</v>
      </c>
      <c r="G28" s="614">
        <v>0</v>
      </c>
      <c r="H28" s="614">
        <v>0</v>
      </c>
      <c r="I28" s="614">
        <v>0</v>
      </c>
      <c r="J28" s="614">
        <v>0</v>
      </c>
      <c r="K28" s="614">
        <v>0</v>
      </c>
      <c r="L28" s="614">
        <v>0</v>
      </c>
      <c r="M28" s="614">
        <v>62</v>
      </c>
      <c r="N28" s="614">
        <v>0</v>
      </c>
      <c r="O28" s="614">
        <v>0</v>
      </c>
      <c r="P28" s="614">
        <v>0</v>
      </c>
      <c r="Q28" s="614">
        <v>0</v>
      </c>
      <c r="R28" s="614">
        <v>0</v>
      </c>
      <c r="S28" s="614">
        <v>0</v>
      </c>
      <c r="T28" s="614">
        <v>0</v>
      </c>
      <c r="U28" s="614">
        <v>36394</v>
      </c>
      <c r="V28" s="614">
        <v>0</v>
      </c>
      <c r="W28" s="16">
        <v>0</v>
      </c>
      <c r="X28" s="16">
        <v>0</v>
      </c>
    </row>
    <row r="29" spans="1:24">
      <c r="A29" s="22">
        <f t="shared" si="1"/>
        <v>0</v>
      </c>
      <c r="B29" s="15" t="s">
        <v>49</v>
      </c>
      <c r="C29" s="614">
        <v>28270</v>
      </c>
      <c r="D29" s="614">
        <v>0</v>
      </c>
      <c r="E29" s="614">
        <v>0</v>
      </c>
      <c r="F29" s="614">
        <v>0</v>
      </c>
      <c r="G29" s="614">
        <v>0</v>
      </c>
      <c r="H29" s="614">
        <v>0</v>
      </c>
      <c r="I29" s="614">
        <v>0</v>
      </c>
      <c r="J29" s="614">
        <v>0</v>
      </c>
      <c r="K29" s="614">
        <v>0</v>
      </c>
      <c r="L29" s="614">
        <v>0</v>
      </c>
      <c r="M29" s="614">
        <v>0</v>
      </c>
      <c r="N29" s="614">
        <v>0</v>
      </c>
      <c r="O29" s="614">
        <v>0</v>
      </c>
      <c r="P29" s="614">
        <v>0</v>
      </c>
      <c r="Q29" s="614">
        <v>0</v>
      </c>
      <c r="R29" s="614">
        <v>0</v>
      </c>
      <c r="S29" s="614">
        <v>0</v>
      </c>
      <c r="T29" s="614">
        <v>0</v>
      </c>
      <c r="U29" s="614">
        <v>0</v>
      </c>
      <c r="V29" s="614">
        <v>28270</v>
      </c>
      <c r="W29" s="16">
        <v>0</v>
      </c>
      <c r="X29" s="16">
        <v>0</v>
      </c>
    </row>
    <row r="30" spans="1:24" ht="30">
      <c r="A30" s="22">
        <f t="shared" si="1"/>
        <v>0</v>
      </c>
      <c r="B30" s="15" t="s">
        <v>50</v>
      </c>
      <c r="C30" s="16">
        <v>3918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3918</v>
      </c>
      <c r="X30" s="16">
        <v>0</v>
      </c>
    </row>
    <row r="31" spans="1:24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>
      <c r="B33" s="17" t="s">
        <v>52</v>
      </c>
      <c r="Y33" s="18" t="s">
        <v>0</v>
      </c>
    </row>
  </sheetData>
  <hyperlinks>
    <hyperlink ref="B33" r:id="rId1" xr:uid="{59D62662-471C-4B48-84DF-1C16D4F34504}"/>
    <hyperlink ref="Y33" r:id="rId2" xr:uid="{D9D13D90-71EB-450A-93AE-21EA8E0F1DDD}"/>
  </hyperlinks>
  <pageMargins left="0.7" right="0.7" top="0.75" bottom="0.75" header="0.3" footer="0.3"/>
  <pageSetup paperSize="9" orientation="portrait" r:id="rId3"/>
  <legacy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4D7FD-DAE7-4983-99A3-47E103A3013A}">
  <dimension ref="A1:Z31"/>
  <sheetViews>
    <sheetView workbookViewId="0">
      <selection activeCell="L5" sqref="L5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125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19.055446492777687</v>
      </c>
    </row>
    <row r="5" spans="2:24">
      <c r="C5" s="5" t="s">
        <v>4</v>
      </c>
      <c r="D5" t="e">
        <f>D4/#REF!</f>
        <v>#REF!</v>
      </c>
      <c r="R5" s="37"/>
    </row>
    <row r="6" spans="2:24">
      <c r="C6" s="616" t="s">
        <v>137</v>
      </c>
      <c r="F6">
        <v>1</v>
      </c>
      <c r="R6" s="37"/>
    </row>
    <row r="7" spans="2:24" ht="15.75">
      <c r="B7" s="607" t="s">
        <v>127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Australie!D11/Australie!D$10</f>
        <v>0.95814020559091939</v>
      </c>
      <c r="E10" s="625">
        <f>Australie!E11/Australie!E$10</f>
        <v>0</v>
      </c>
      <c r="F10" s="625">
        <f>Australie!F11/Australie!F$10</f>
        <v>3.172070166192076E-5</v>
      </c>
      <c r="G10" s="625">
        <f>Australie!G11/Australie!G$10</f>
        <v>0</v>
      </c>
      <c r="H10" s="625">
        <f>Australie!H11/Australie!H$10</f>
        <v>0</v>
      </c>
      <c r="I10" s="625">
        <f>Australie!I11/Australie!I$10</f>
        <v>0</v>
      </c>
      <c r="J10" s="625">
        <f>Australie!J11/Australie!J$10</f>
        <v>3.2986409203175147E-3</v>
      </c>
      <c r="K10" s="625">
        <f>Australie!K11/Australie!K$10</f>
        <v>0</v>
      </c>
      <c r="L10" s="625">
        <f>Australie!L11/Australie!L$10</f>
        <v>0</v>
      </c>
      <c r="M10" s="625">
        <f>Australie!M11/Australie!M$10</f>
        <v>0</v>
      </c>
      <c r="N10" s="625">
        <f>Australie!N11/Australie!N$10</f>
        <v>0</v>
      </c>
      <c r="O10" s="625">
        <f>Australie!O11/Australie!O$10</f>
        <v>0</v>
      </c>
      <c r="P10" s="625">
        <f>Australie!P11/Australie!P$10</f>
        <v>0</v>
      </c>
      <c r="Q10" s="625">
        <f>Australie!Q11/Australie!Q$10</f>
        <v>0</v>
      </c>
      <c r="R10" s="625">
        <f>Australie!R11/Australie!R$10</f>
        <v>0</v>
      </c>
      <c r="S10" s="625">
        <f>Australie!S11/Australie!S$10</f>
        <v>0</v>
      </c>
      <c r="T10" s="625">
        <f>Australie!T11/Australie!T$10</f>
        <v>0</v>
      </c>
      <c r="U10" s="625">
        <f>Australie!U11/Australie!U$10</f>
        <v>0</v>
      </c>
      <c r="V10" s="625">
        <f>Australie!V11/Australie!V$10</f>
        <v>0</v>
      </c>
      <c r="W10" s="626">
        <f>Australie!W11/Australie!W$10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Australie!D12/Australie!D$10</f>
        <v>0</v>
      </c>
      <c r="E11" s="628">
        <f>Australie!E12/Australie!E$10</f>
        <v>0.94387724863763833</v>
      </c>
      <c r="F11" s="629">
        <f>Australie!F12/Australie!F$10</f>
        <v>1.2200269869969523E-5</v>
      </c>
      <c r="G11" s="629">
        <f>Australie!G12/Australie!G$10</f>
        <v>2.5790604851089961E-3</v>
      </c>
      <c r="H11" s="629">
        <f>Australie!H12/Australie!H$10</f>
        <v>0</v>
      </c>
      <c r="I11" s="629">
        <f>Australie!I12/Australie!I$10</f>
        <v>0</v>
      </c>
      <c r="J11" s="629">
        <f>Australie!J12/Australie!J$10</f>
        <v>0</v>
      </c>
      <c r="K11" s="629">
        <f>Australie!K12/Australie!K$10</f>
        <v>0</v>
      </c>
      <c r="L11" s="629">
        <f>Australie!L12/Australie!L$10</f>
        <v>0</v>
      </c>
      <c r="M11" s="629">
        <f>Australie!M12/Australie!M$10</f>
        <v>0</v>
      </c>
      <c r="N11" s="629">
        <f>Australie!N12/Australie!N$10</f>
        <v>0</v>
      </c>
      <c r="O11" s="629">
        <f>Australie!O12/Australie!O$10</f>
        <v>0</v>
      </c>
      <c r="P11" s="629">
        <f>Australie!P12/Australie!P$10</f>
        <v>0</v>
      </c>
      <c r="Q11" s="629">
        <f>Australie!Q12/Australie!Q$10</f>
        <v>0</v>
      </c>
      <c r="R11" s="629">
        <f>Australie!R12/Australie!R$10</f>
        <v>0</v>
      </c>
      <c r="S11" s="629">
        <f>Australie!S12/Australie!S$10</f>
        <v>0</v>
      </c>
      <c r="T11" s="629">
        <f>Australie!T12/Australie!T$10</f>
        <v>0</v>
      </c>
      <c r="U11" s="629">
        <f>Australie!U12/Australie!U$10</f>
        <v>0</v>
      </c>
      <c r="V11" s="629">
        <f>Australie!V12/Australie!V$10</f>
        <v>0</v>
      </c>
      <c r="W11" s="630">
        <f>Australie!W12/Australie!W$10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Australie!D13/Australie!D$10</f>
        <v>6.2830892198669219E-3</v>
      </c>
      <c r="E12" s="629">
        <f>Australie!E13/Australie!E$10</f>
        <v>0</v>
      </c>
      <c r="F12" s="628">
        <f>Australie!F13/Australie!F$10</f>
        <v>0.91369285088586161</v>
      </c>
      <c r="G12" s="629">
        <f>Australie!G13/Australie!G$10</f>
        <v>0</v>
      </c>
      <c r="H12" s="629">
        <f>Australie!H13/Australie!H$10</f>
        <v>0</v>
      </c>
      <c r="I12" s="629">
        <f>Australie!I13/Australie!I$10</f>
        <v>8.971889496936376E-3</v>
      </c>
      <c r="J12" s="629">
        <f>Australie!J13/Australie!J$10</f>
        <v>0.10333430190323986</v>
      </c>
      <c r="K12" s="629">
        <f>Australie!K13/Australie!K$10</f>
        <v>1.1383949571925863E-2</v>
      </c>
      <c r="L12" s="629">
        <f>Australie!L13/Australie!L$10</f>
        <v>0</v>
      </c>
      <c r="M12" s="629">
        <f>Australie!M13/Australie!M$10</f>
        <v>2.4817332887006104E-4</v>
      </c>
      <c r="N12" s="629">
        <f>Australie!N13/Australie!N$10</f>
        <v>0</v>
      </c>
      <c r="O12" s="629">
        <f>Australie!O13/Australie!O$10</f>
        <v>0</v>
      </c>
      <c r="P12" s="629">
        <f>Australie!P13/Australie!P$10</f>
        <v>0</v>
      </c>
      <c r="Q12" s="629">
        <f>Australie!Q13/Australie!Q$10</f>
        <v>0</v>
      </c>
      <c r="R12" s="629">
        <f>Australie!R13/Australie!R$10</f>
        <v>0</v>
      </c>
      <c r="S12" s="629">
        <f>Australie!S13/Australie!S$10</f>
        <v>0</v>
      </c>
      <c r="T12" s="629">
        <f>Australie!T13/Australie!T$10</f>
        <v>0</v>
      </c>
      <c r="U12" s="629">
        <f>Australie!U13/Australie!U$10</f>
        <v>0</v>
      </c>
      <c r="V12" s="629">
        <f>Australie!V13/Australie!V$10</f>
        <v>0</v>
      </c>
      <c r="W12" s="630">
        <f>Australie!W13/Australie!W$10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Australie!D14/Australie!D$10</f>
        <v>2.0600292524153842E-5</v>
      </c>
      <c r="E13" s="629">
        <f>Australie!E14/Australie!E$10</f>
        <v>7.1931449889732144E-3</v>
      </c>
      <c r="F13" s="629">
        <f>Australie!F14/Australie!F$10</f>
        <v>1.8227203185734468E-3</v>
      </c>
      <c r="G13" s="628">
        <f>Australie!G14/Australie!G$10</f>
        <v>0.90445194964691433</v>
      </c>
      <c r="H13" s="629">
        <f>Australie!H14/Australie!H$10</f>
        <v>8.6446153146184997E-4</v>
      </c>
      <c r="I13" s="629">
        <f>Australie!I14/Australie!I$10</f>
        <v>2.5512481981809599E-5</v>
      </c>
      <c r="J13" s="629">
        <f>Australie!J14/Australie!J$10</f>
        <v>3.3019428631806957E-6</v>
      </c>
      <c r="K13" s="629">
        <f>Australie!K14/Australie!K$10</f>
        <v>2.0301954434491536E-4</v>
      </c>
      <c r="L13" s="629">
        <f>Australie!L14/Australie!L$10</f>
        <v>0</v>
      </c>
      <c r="M13" s="629">
        <f>Australie!M14/Australie!M$10</f>
        <v>5.7714727644200246E-6</v>
      </c>
      <c r="N13" s="629">
        <f>Australie!N14/Australie!N$10</f>
        <v>3.9406848122066656E-6</v>
      </c>
      <c r="O13" s="629">
        <f>Australie!O14/Australie!O$10</f>
        <v>1.5544393817217358E-4</v>
      </c>
      <c r="P13" s="629">
        <f>Australie!P14/Australie!P$10</f>
        <v>1.3367771258336955E-4</v>
      </c>
      <c r="Q13" s="629">
        <f>Australie!Q14/Australie!Q$10</f>
        <v>7.6547991763436089E-5</v>
      </c>
      <c r="R13" s="629">
        <f>Australie!R14/Australie!R$10</f>
        <v>6.5744058380723839E-5</v>
      </c>
      <c r="S13" s="629">
        <f>Australie!S14/Australie!S$10</f>
        <v>1.3561935216776827E-4</v>
      </c>
      <c r="T13" s="629">
        <f>Australie!T14/Australie!T$10</f>
        <v>9.6009831406736055E-5</v>
      </c>
      <c r="U13" s="629">
        <f>Australie!U14/Australie!U$10</f>
        <v>1.7870819504723002E-4</v>
      </c>
      <c r="V13" s="629">
        <f>Australie!V14/Australie!V$10</f>
        <v>2.0984156961494072E-4</v>
      </c>
      <c r="W13" s="630">
        <f>Australie!W14/Australie!W$10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Australie!D15/Australie!D$10</f>
        <v>0</v>
      </c>
      <c r="E14" s="629">
        <f>Australie!E15/Australie!E$10</f>
        <v>1.085522314034119E-3</v>
      </c>
      <c r="F14" s="629">
        <f>Australie!F15/Australie!F$10</f>
        <v>0</v>
      </c>
      <c r="G14" s="629">
        <f>Australie!G15/Australie!G$10</f>
        <v>0</v>
      </c>
      <c r="H14" s="628">
        <f>Australie!H15/Australie!H$10</f>
        <v>0.91275763228536333</v>
      </c>
      <c r="I14" s="629">
        <f>Australie!I15/Australie!I$10</f>
        <v>7.0797137499521636E-4</v>
      </c>
      <c r="J14" s="629">
        <f>Australie!J15/Australie!J$10</f>
        <v>0</v>
      </c>
      <c r="K14" s="629">
        <f>Australie!K15/Australie!K$10</f>
        <v>2.6640125575015721E-3</v>
      </c>
      <c r="L14" s="629">
        <f>Australie!L15/Australie!L$10</f>
        <v>0</v>
      </c>
      <c r="M14" s="629">
        <f>Australie!M15/Australie!M$10</f>
        <v>0</v>
      </c>
      <c r="N14" s="629">
        <f>Australie!N15/Australie!N$10</f>
        <v>0</v>
      </c>
      <c r="O14" s="629">
        <f>Australie!O15/Australie!O$10</f>
        <v>0</v>
      </c>
      <c r="P14" s="629">
        <f>Australie!P15/Australie!P$10</f>
        <v>0</v>
      </c>
      <c r="Q14" s="629">
        <f>Australie!Q15/Australie!Q$10</f>
        <v>0</v>
      </c>
      <c r="R14" s="629">
        <f>Australie!R15/Australie!R$10</f>
        <v>0</v>
      </c>
      <c r="S14" s="629">
        <f>Australie!S15/Australie!S$10</f>
        <v>0</v>
      </c>
      <c r="T14" s="629">
        <f>Australie!T15/Australie!T$10</f>
        <v>0</v>
      </c>
      <c r="U14" s="629">
        <f>Australie!U15/Australie!U$10</f>
        <v>0</v>
      </c>
      <c r="V14" s="629">
        <f>Australie!V15/Australie!V$10</f>
        <v>0</v>
      </c>
      <c r="W14" s="630">
        <f>Australie!W15/Australie!W$10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Australie!D16/Australie!D$10</f>
        <v>1.2607379024782152E-2</v>
      </c>
      <c r="E15" s="629">
        <f>Australie!E16/Australie!E$10</f>
        <v>1.8413328217653461E-2</v>
      </c>
      <c r="F15" s="629">
        <f>Australie!F16/Australie!F$10</f>
        <v>1.6982775658997576E-3</v>
      </c>
      <c r="G15" s="629">
        <f>Australie!G16/Australie!G$10</f>
        <v>7.6438440282468531E-2</v>
      </c>
      <c r="H15" s="629">
        <f>Australie!H16/Australie!H$10</f>
        <v>6.5539833477410256E-2</v>
      </c>
      <c r="I15" s="631">
        <f>Australie!I16/Australie!I$10</f>
        <v>0.9298342964295282</v>
      </c>
      <c r="J15" s="629">
        <f>Australie!J16/Australie!J$10</f>
        <v>2.3939085758060042E-3</v>
      </c>
      <c r="K15" s="629">
        <f>Australie!K16/Australie!K$10</f>
        <v>1.3290352610286653E-2</v>
      </c>
      <c r="L15" s="629">
        <f>Australie!L16/Australie!L$10</f>
        <v>0</v>
      </c>
      <c r="M15" s="629">
        <f>Australie!M16/Australie!M$10</f>
        <v>1.158911731095541E-2</v>
      </c>
      <c r="N15" s="629">
        <f>Australie!N16/Australie!N$10</f>
        <v>0</v>
      </c>
      <c r="O15" s="629">
        <f>Australie!O16/Australie!O$10</f>
        <v>0</v>
      </c>
      <c r="P15" s="629">
        <f>Australie!P16/Australie!P$10</f>
        <v>0</v>
      </c>
      <c r="Q15" s="629">
        <f>Australie!Q16/Australie!Q$10</f>
        <v>0</v>
      </c>
      <c r="R15" s="629">
        <f>Australie!R16/Australie!R$10</f>
        <v>0</v>
      </c>
      <c r="S15" s="629">
        <f>Australie!S16/Australie!S$10</f>
        <v>0</v>
      </c>
      <c r="T15" s="629">
        <f>Australie!T16/Australie!T$10</f>
        <v>0</v>
      </c>
      <c r="U15" s="629">
        <f>Australie!U16/Australie!U$10</f>
        <v>0</v>
      </c>
      <c r="V15" s="629">
        <f>Australie!V16/Australie!V$10</f>
        <v>0</v>
      </c>
      <c r="W15" s="630">
        <f>Australie!W16/Australie!W$10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Australie!D17/Australie!D$10</f>
        <v>0</v>
      </c>
      <c r="E16" s="629">
        <f>Australie!E17/Australie!E$10</f>
        <v>1.83727770967269E-3</v>
      </c>
      <c r="F16" s="629">
        <f>Australie!F17/Australie!F$10</f>
        <v>3.1330293026081736E-2</v>
      </c>
      <c r="G16" s="629">
        <f>Australie!G17/Australie!G$10</f>
        <v>0</v>
      </c>
      <c r="H16" s="629">
        <f>Australie!H17/Australie!H$10</f>
        <v>0</v>
      </c>
      <c r="I16" s="629">
        <f>Australie!I17/Australie!I$10</f>
        <v>9.3184340438559558E-3</v>
      </c>
      <c r="J16" s="628">
        <f>Australie!J17/Australie!J$10</f>
        <v>0.83222167923606249</v>
      </c>
      <c r="K16" s="629">
        <f>Australie!K17/Australie!K$10</f>
        <v>1.5058108154948478E-2</v>
      </c>
      <c r="L16" s="629">
        <f>Australie!L17/Australie!L$10</f>
        <v>0</v>
      </c>
      <c r="M16" s="629">
        <f>Australie!M17/Australie!M$10</f>
        <v>1.3043528447589255E-3</v>
      </c>
      <c r="N16" s="629">
        <f>Australie!N17/Australie!N$10</f>
        <v>0</v>
      </c>
      <c r="O16" s="629">
        <f>Australie!O17/Australie!O$10</f>
        <v>0</v>
      </c>
      <c r="P16" s="629">
        <f>Australie!P17/Australie!P$10</f>
        <v>0</v>
      </c>
      <c r="Q16" s="629">
        <f>Australie!Q17/Australie!Q$10</f>
        <v>0</v>
      </c>
      <c r="R16" s="629">
        <f>Australie!R17/Australie!R$10</f>
        <v>0</v>
      </c>
      <c r="S16" s="629">
        <f>Australie!S17/Australie!S$10</f>
        <v>0</v>
      </c>
      <c r="T16" s="629">
        <f>Australie!T17/Australie!T$10</f>
        <v>0</v>
      </c>
      <c r="U16" s="629">
        <f>Australie!U17/Australie!U$10</f>
        <v>0</v>
      </c>
      <c r="V16" s="629">
        <f>Australie!V17/Australie!V$10</f>
        <v>0</v>
      </c>
      <c r="W16" s="630">
        <f>Australie!W17/Australie!W$10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Australie!D18/Australie!D$10</f>
        <v>2.4720351028984611E-3</v>
      </c>
      <c r="E17" s="629">
        <f>Australie!E18/Australie!E$10</f>
        <v>1.279231899383311E-2</v>
      </c>
      <c r="F17" s="629">
        <f>Australie!F18/Australie!F$10</f>
        <v>3.5746790719010705E-3</v>
      </c>
      <c r="G17" s="629">
        <f>Australie!G18/Australie!G$10</f>
        <v>5.403745778323611E-3</v>
      </c>
      <c r="H17" s="629">
        <f>Australie!H18/Australie!H$10</f>
        <v>1.4786841985531644E-3</v>
      </c>
      <c r="I17" s="629">
        <f>Australie!I18/Australie!I$10</f>
        <v>4.7410695682862839E-4</v>
      </c>
      <c r="J17" s="629">
        <f>Australie!J18/Australie!J$10</f>
        <v>1.0176587904322904E-2</v>
      </c>
      <c r="K17" s="628">
        <f>Australie!K18/Australie!K$10</f>
        <v>0.89381582661140568</v>
      </c>
      <c r="L17" s="629">
        <f>Australie!L18/Australie!L$10</f>
        <v>2.8583678719451192E-4</v>
      </c>
      <c r="M17" s="629">
        <f>Australie!M18/Australie!M$10</f>
        <v>2.9434511098542127E-4</v>
      </c>
      <c r="N17" s="629">
        <f>Australie!N18/Australie!N$10</f>
        <v>7.8813696244133313E-6</v>
      </c>
      <c r="O17" s="629">
        <f>Australie!O18/Australie!O$10</f>
        <v>1.9430492271521698E-5</v>
      </c>
      <c r="P17" s="629">
        <f>Australie!P18/Australie!P$10</f>
        <v>4.2012995383344711E-4</v>
      </c>
      <c r="Q17" s="629">
        <f>Australie!Q18/Australie!Q$10</f>
        <v>1.29366106080207E-3</v>
      </c>
      <c r="R17" s="629">
        <f>Australie!R18/Australie!R$10</f>
        <v>0</v>
      </c>
      <c r="S17" s="629">
        <f>Australie!S18/Australie!S$10</f>
        <v>5.710288512327085E-5</v>
      </c>
      <c r="T17" s="629">
        <f>Australie!T18/Australie!T$10</f>
        <v>0</v>
      </c>
      <c r="U17" s="629">
        <f>Australie!U18/Australie!U$10</f>
        <v>1.5317845289762572E-4</v>
      </c>
      <c r="V17" s="629">
        <f>Australie!V18/Australie!V$10</f>
        <v>0</v>
      </c>
      <c r="W17" s="630">
        <f>Australie!W18/Australie!W$10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Australie!D19/Australie!D$10</f>
        <v>0</v>
      </c>
      <c r="E18" s="629">
        <f>Australie!E19/Australie!E$10</f>
        <v>0</v>
      </c>
      <c r="F18" s="629">
        <f>Australie!F19/Australie!F$10</f>
        <v>1.2200269869969523E-5</v>
      </c>
      <c r="G18" s="629">
        <f>Australie!G19/Australie!G$10</f>
        <v>0</v>
      </c>
      <c r="H18" s="629">
        <f>Australie!H19/Australie!H$10</f>
        <v>0</v>
      </c>
      <c r="I18" s="629">
        <f>Australie!I19/Australie!I$10</f>
        <v>0</v>
      </c>
      <c r="J18" s="629">
        <f>Australie!J19/Australie!J$10</f>
        <v>0</v>
      </c>
      <c r="K18" s="629">
        <f>Australie!K19/Australie!K$10</f>
        <v>5.2487979757465922E-4</v>
      </c>
      <c r="L18" s="628">
        <f>Australie!L19/Australie!L$10</f>
        <v>0.96745033585822493</v>
      </c>
      <c r="M18" s="629">
        <f>Australie!M19/Australie!M$10</f>
        <v>1.4601826093982662E-3</v>
      </c>
      <c r="N18" s="629">
        <f>Australie!N19/Australie!N$10</f>
        <v>0</v>
      </c>
      <c r="O18" s="629">
        <f>Australie!O19/Australie!O$10</f>
        <v>0</v>
      </c>
      <c r="P18" s="629">
        <f>Australie!P19/Australie!P$10</f>
        <v>0</v>
      </c>
      <c r="Q18" s="629">
        <f>Australie!Q19/Australie!Q$10</f>
        <v>0</v>
      </c>
      <c r="R18" s="629">
        <f>Australie!R19/Australie!R$10</f>
        <v>0</v>
      </c>
      <c r="S18" s="629">
        <f>Australie!S19/Australie!S$10</f>
        <v>0</v>
      </c>
      <c r="T18" s="629">
        <f>Australie!T19/Australie!T$10</f>
        <v>0</v>
      </c>
      <c r="U18" s="629">
        <f>Australie!U19/Australie!U$10</f>
        <v>3.0865458258871586E-2</v>
      </c>
      <c r="V18" s="629">
        <f>Australie!V19/Australie!V$10</f>
        <v>0</v>
      </c>
      <c r="W18" s="630">
        <f>Australie!W19/Australie!W$10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Australie!D20/Australie!D$10</f>
        <v>3.0900438786230763E-4</v>
      </c>
      <c r="E19" s="629">
        <f>Australie!E20/Australie!E$10</f>
        <v>2.7449989550288071E-4</v>
      </c>
      <c r="F19" s="629">
        <f>Australie!F20/Australie!F$10</f>
        <v>8.3449845910591543E-4</v>
      </c>
      <c r="G19" s="629">
        <f>Australie!G20/Australie!G$10</f>
        <v>1.2281240405280933E-4</v>
      </c>
      <c r="H19" s="629">
        <f>Australie!H20/Australie!H$10</f>
        <v>6.1422266709131442E-3</v>
      </c>
      <c r="I19" s="629">
        <f>Australie!I20/Australie!I$10</f>
        <v>7.7409122413140633E-3</v>
      </c>
      <c r="J19" s="629">
        <f>Australie!J20/Australie!J$10</f>
        <v>1.941542403550249E-2</v>
      </c>
      <c r="K19" s="629">
        <f>Australie!K20/Australie!K$10</f>
        <v>1.1884070888482849E-3</v>
      </c>
      <c r="L19" s="629">
        <f>Australie!L20/Australie!L$10</f>
        <v>7.0268210185317514E-4</v>
      </c>
      <c r="M19" s="628">
        <f>Australie!M20/Australie!M$10</f>
        <v>0.96004409405192015</v>
      </c>
      <c r="N19" s="629">
        <f>Australie!N20/Australie!N$10</f>
        <v>3.4756840043662788E-3</v>
      </c>
      <c r="O19" s="629">
        <f>Australie!O20/Australie!O$10</f>
        <v>3.3679519937304279E-4</v>
      </c>
      <c r="P19" s="629">
        <f>Australie!P20/Australie!P$10</f>
        <v>5.8913677617099293E-3</v>
      </c>
      <c r="Q19" s="629">
        <f>Australie!Q20/Australie!Q$10</f>
        <v>1.4314474459762548E-3</v>
      </c>
      <c r="R19" s="629">
        <f>Australie!R20/Australie!R$10</f>
        <v>1.0935428377327066E-2</v>
      </c>
      <c r="S19" s="629">
        <f>Australie!S20/Australie!S$10</f>
        <v>7.4233750660252114E-4</v>
      </c>
      <c r="T19" s="629">
        <f>Australie!T20/Australie!T$10</f>
        <v>8.7368946580129801E-4</v>
      </c>
      <c r="U19" s="629">
        <f>Australie!U20/Australie!U$10</f>
        <v>9.497064079652796E-3</v>
      </c>
      <c r="V19" s="629">
        <f>Australie!V20/Australie!V$10</f>
        <v>3.8820690378764031E-3</v>
      </c>
      <c r="W19" s="630">
        <f>Australie!W20/Australie!W$10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Australie!D21/Australie!D$10</f>
        <v>0</v>
      </c>
      <c r="E20" s="629">
        <f>Australie!E21/Australie!E$10</f>
        <v>0</v>
      </c>
      <c r="F20" s="629">
        <f>Australie!F21/Australie!F$10</f>
        <v>0</v>
      </c>
      <c r="G20" s="629">
        <f>Australie!G21/Australie!G$10</f>
        <v>0</v>
      </c>
      <c r="H20" s="629">
        <f>Australie!H21/Australie!H$10</f>
        <v>0</v>
      </c>
      <c r="I20" s="629">
        <f>Australie!I21/Australie!I$10</f>
        <v>0</v>
      </c>
      <c r="J20" s="629">
        <f>Australie!J21/Australie!J$10</f>
        <v>0</v>
      </c>
      <c r="K20" s="629">
        <f>Australie!K21/Australie!K$10</f>
        <v>6.6352729127362575E-3</v>
      </c>
      <c r="L20" s="629">
        <f>Australie!L21/Australie!L$10</f>
        <v>0</v>
      </c>
      <c r="M20" s="629">
        <f>Australie!M21/Australie!M$10</f>
        <v>0</v>
      </c>
      <c r="N20" s="628">
        <f>Australie!N21/Australie!N$10</f>
        <v>0.97753809657042201</v>
      </c>
      <c r="O20" s="629">
        <f>Australie!O21/Australie!O$10</f>
        <v>0</v>
      </c>
      <c r="P20" s="629">
        <f>Australie!P21/Australie!P$10</f>
        <v>0</v>
      </c>
      <c r="Q20" s="629">
        <f>Australie!Q21/Australie!Q$10</f>
        <v>0</v>
      </c>
      <c r="R20" s="629">
        <f>Australie!R21/Australie!R$10</f>
        <v>0</v>
      </c>
      <c r="S20" s="629">
        <f>Australie!S21/Australie!S$10</f>
        <v>0</v>
      </c>
      <c r="T20" s="629">
        <f>Australie!T21/Australie!T$10</f>
        <v>0</v>
      </c>
      <c r="U20" s="629">
        <f>Australie!U21/Australie!U$10</f>
        <v>0</v>
      </c>
      <c r="V20" s="629">
        <f>Australie!V21/Australie!V$10</f>
        <v>0</v>
      </c>
      <c r="W20" s="630">
        <f>Australie!W21/Australie!W$10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Australie!D22/Australie!D$10</f>
        <v>1.2442576684588921E-2</v>
      </c>
      <c r="E21" s="629">
        <f>Australie!E22/Australie!E$10</f>
        <v>7.5487471263292185E-4</v>
      </c>
      <c r="F21" s="629">
        <f>Australie!F22/Australie!F$10</f>
        <v>6.4783433009538167E-3</v>
      </c>
      <c r="G21" s="629">
        <f>Australie!G22/Australie!G$10</f>
        <v>9.0389929382867669E-3</v>
      </c>
      <c r="H21" s="629">
        <f>Australie!H22/Australie!H$10</f>
        <v>9.7820646981209344E-3</v>
      </c>
      <c r="I21" s="629">
        <f>Australie!I22/Australie!I$10</f>
        <v>5.417150340804238E-3</v>
      </c>
      <c r="J21" s="629">
        <f>Australie!J22/Australie!J$10</f>
        <v>1.8233328490483799E-2</v>
      </c>
      <c r="K21" s="629">
        <f>Australie!K22/Australie!K$10</f>
        <v>1.9955335700244117E-2</v>
      </c>
      <c r="L21" s="629">
        <f>Australie!L22/Australie!L$10</f>
        <v>2.1854604354247058E-2</v>
      </c>
      <c r="M21" s="629">
        <f>Australie!M22/Australie!M$10</f>
        <v>0</v>
      </c>
      <c r="N21" s="629">
        <f>Australie!N22/Australie!N$10</f>
        <v>8.2833194752584098E-3</v>
      </c>
      <c r="O21" s="631">
        <f>Australie!O22/Australie!O$10</f>
        <v>0.99925840287830359</v>
      </c>
      <c r="P21" s="629">
        <f>Australie!P22/Australie!P$10</f>
        <v>0</v>
      </c>
      <c r="Q21" s="629">
        <f>Australie!Q22/Australie!Q$10</f>
        <v>5.312430628382464E-3</v>
      </c>
      <c r="R21" s="629">
        <f>Australie!R22/Australie!R$10</f>
        <v>0</v>
      </c>
      <c r="S21" s="629">
        <f>Australie!S22/Australie!S$10</f>
        <v>0</v>
      </c>
      <c r="T21" s="629">
        <f>Australie!T22/Australie!T$10</f>
        <v>0</v>
      </c>
      <c r="U21" s="629">
        <f>Australie!U22/Australie!U$10</f>
        <v>5.1570079142200667E-3</v>
      </c>
      <c r="V21" s="629">
        <f>Australie!V22/Australie!V$10</f>
        <v>0</v>
      </c>
      <c r="W21" s="630">
        <f>Australie!W22/Australie!W$10</f>
        <v>0</v>
      </c>
      <c r="X21" s="584"/>
      <c r="Y21" s="22">
        <f>SUM(D21:X21)</f>
        <v>1.1219684321165271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Australie!D23/Australie!D$10</f>
        <v>2.9561419772160765E-3</v>
      </c>
      <c r="E22" s="629">
        <f>Australie!E23/Australie!E$10</f>
        <v>1.0795956117448524E-2</v>
      </c>
      <c r="F22" s="629">
        <f>Australie!F23/Australie!F$10</f>
        <v>3.6386084860197107E-2</v>
      </c>
      <c r="G22" s="629">
        <f>Australie!G23/Australie!G$10</f>
        <v>1.9649984648449493E-3</v>
      </c>
      <c r="H22" s="629">
        <f>Australie!H23/Australie!H$10</f>
        <v>3.3668501751672052E-3</v>
      </c>
      <c r="I22" s="629">
        <f>Australie!I23/Australie!I$10</f>
        <v>1.6140896933824873E-2</v>
      </c>
      <c r="J22" s="629">
        <f>Australie!J23/Australie!J$10</f>
        <v>3.4340205777079235E-3</v>
      </c>
      <c r="K22" s="629">
        <f>Australie!K23/Australie!K$10</f>
        <v>8.0217478497259236E-4</v>
      </c>
      <c r="L22" s="629">
        <f>Australie!L23/Australie!L$10</f>
        <v>2.7392692106140729E-4</v>
      </c>
      <c r="M22" s="629">
        <f>Australie!M23/Australie!M$10</f>
        <v>2.2935832765805179E-2</v>
      </c>
      <c r="N22" s="629">
        <f>Australie!N23/Australie!N$10</f>
        <v>9.4182367011739297E-3</v>
      </c>
      <c r="O22" s="629">
        <f>Australie!O23/Australie!O$10</f>
        <v>2.2992749187967344E-4</v>
      </c>
      <c r="P22" s="628">
        <f>Australie!P23/Australie!P$10</f>
        <v>0.98678977747435059</v>
      </c>
      <c r="Q22" s="629">
        <f>Australie!Q23/Australie!Q$10</f>
        <v>2.128034171023523E-3</v>
      </c>
      <c r="R22" s="629">
        <f>Australie!R23/Australie!R$10</f>
        <v>7.6537041298226005E-3</v>
      </c>
      <c r="S22" s="629">
        <f>Australie!S23/Australie!S$10</f>
        <v>8.9080500792302533E-3</v>
      </c>
      <c r="T22" s="629">
        <f>Australie!T23/Australie!T$10</f>
        <v>2.5490610238488422E-3</v>
      </c>
      <c r="U22" s="629">
        <f>Australie!U23/Australie!U$10</f>
        <v>3.9826397753382689E-3</v>
      </c>
      <c r="V22" s="629">
        <f>Australie!V23/Australie!V$10</f>
        <v>7.2045605567796316E-3</v>
      </c>
      <c r="W22" s="630">
        <f>Australie!W23/Australie!W$10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Australie!D24/Australie!D$10</f>
        <v>4.7689677193416147E-3</v>
      </c>
      <c r="E23" s="629">
        <f>Australie!E24/Australie!E$10</f>
        <v>2.9758284126107748E-3</v>
      </c>
      <c r="F23" s="629">
        <f>Australie!F24/Australie!F$10</f>
        <v>4.1090508922057359E-3</v>
      </c>
      <c r="G23" s="629">
        <f>Australie!G24/Australie!G$10</f>
        <v>0</v>
      </c>
      <c r="H23" s="629">
        <f>Australie!H24/Australie!H$10</f>
        <v>6.8246963010146043E-5</v>
      </c>
      <c r="I23" s="629">
        <f>Australie!I24/Australie!I$10</f>
        <v>2.1368829699930692E-2</v>
      </c>
      <c r="J23" s="629">
        <f>Australie!J24/Australie!J$10</f>
        <v>7.1454043559230247E-3</v>
      </c>
      <c r="K23" s="629">
        <f>Australie!K24/Australie!K$10</f>
        <v>3.4478660665210867E-2</v>
      </c>
      <c r="L23" s="629">
        <f>Australie!L24/Australie!L$10</f>
        <v>9.4326139774188935E-3</v>
      </c>
      <c r="M23" s="629">
        <f>Australie!M24/Australie!M$10</f>
        <v>1.7602991931481076E-3</v>
      </c>
      <c r="N23" s="629">
        <f>Australie!N24/Australie!N$10</f>
        <v>1.2728411943427529E-3</v>
      </c>
      <c r="O23" s="629">
        <f>Australie!O24/Australie!O$10</f>
        <v>0</v>
      </c>
      <c r="P23" s="629">
        <f>Australie!P24/Australie!P$10</f>
        <v>6.7650470975226659E-3</v>
      </c>
      <c r="Q23" s="628">
        <f>Australie!Q24/Australie!Q$10</f>
        <v>0.98975787870205223</v>
      </c>
      <c r="R23" s="629">
        <f>Australie!R24/Australie!R$10</f>
        <v>0</v>
      </c>
      <c r="S23" s="629">
        <f>Australie!S24/Australie!S$10</f>
        <v>0</v>
      </c>
      <c r="T23" s="629">
        <f>Australie!T24/Australie!T$10</f>
        <v>0</v>
      </c>
      <c r="U23" s="629">
        <f>Australie!U24/Australie!U$10</f>
        <v>2.1036507531273934E-2</v>
      </c>
      <c r="V23" s="629">
        <f>Australie!V24/Australie!V$10</f>
        <v>0</v>
      </c>
      <c r="W23" s="630">
        <f>Australie!W24/Australie!W$10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Australie!D25/Australie!D$10</f>
        <v>0</v>
      </c>
      <c r="E24" s="629">
        <f>Australie!E25/Australie!E$10</f>
        <v>0</v>
      </c>
      <c r="F24" s="629">
        <f>Australie!F25/Australie!F$10</f>
        <v>0</v>
      </c>
      <c r="G24" s="629">
        <f>Australie!G25/Australie!G$10</f>
        <v>0</v>
      </c>
      <c r="H24" s="629">
        <f>Australie!H25/Australie!H$10</f>
        <v>0</v>
      </c>
      <c r="I24" s="629">
        <f>Australie!I25/Australie!I$10</f>
        <v>0</v>
      </c>
      <c r="J24" s="629">
        <f>Australie!J25/Australie!J$10</f>
        <v>3.4340205777079236E-4</v>
      </c>
      <c r="K24" s="629">
        <f>Australie!K25/Australie!K$10</f>
        <v>0</v>
      </c>
      <c r="L24" s="629">
        <f>Australie!L25/Australie!L$10</f>
        <v>0</v>
      </c>
      <c r="M24" s="629">
        <f>Australie!M25/Australie!M$10</f>
        <v>0</v>
      </c>
      <c r="N24" s="629">
        <f>Australie!N25/Australie!N$10</f>
        <v>0</v>
      </c>
      <c r="O24" s="629">
        <f>Australie!O25/Australie!O$10</f>
        <v>0</v>
      </c>
      <c r="P24" s="629">
        <f>Australie!P25/Australie!P$10</f>
        <v>0</v>
      </c>
      <c r="Q24" s="629">
        <f>Australie!Q25/Australie!Q$10</f>
        <v>0</v>
      </c>
      <c r="R24" s="628">
        <f>Australie!R25/Australie!R$10</f>
        <v>0.98134512343446956</v>
      </c>
      <c r="S24" s="629">
        <f>Australie!S25/Australie!S$10</f>
        <v>0</v>
      </c>
      <c r="T24" s="629">
        <f>Australie!T25/Australie!T$10</f>
        <v>0</v>
      </c>
      <c r="U24" s="629">
        <f>Australie!U25/Australie!U$10</f>
        <v>0</v>
      </c>
      <c r="V24" s="629">
        <f>Australie!V25/Australie!V$10</f>
        <v>0</v>
      </c>
      <c r="W24" s="630">
        <f>Australie!W25/Australie!W$10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Australie!D26/Australie!D$10</f>
        <v>0</v>
      </c>
      <c r="E25" s="629">
        <f>Australie!E26/Australie!E$10</f>
        <v>0</v>
      </c>
      <c r="F25" s="629">
        <f>Australie!F26/Australie!F$10</f>
        <v>0</v>
      </c>
      <c r="G25" s="629">
        <f>Australie!G26/Australie!G$10</f>
        <v>0</v>
      </c>
      <c r="H25" s="629">
        <f>Australie!H26/Australie!H$10</f>
        <v>0</v>
      </c>
      <c r="I25" s="629">
        <f>Australie!I26/Australie!I$10</f>
        <v>0</v>
      </c>
      <c r="J25" s="629">
        <f>Australie!J26/Australie!J$10</f>
        <v>0</v>
      </c>
      <c r="K25" s="629">
        <f>Australie!K26/Australie!K$10</f>
        <v>0</v>
      </c>
      <c r="L25" s="629">
        <f>Australie!L26/Australie!L$10</f>
        <v>0</v>
      </c>
      <c r="M25" s="629">
        <f>Australie!M26/Australie!M$10</f>
        <v>0</v>
      </c>
      <c r="N25" s="629">
        <f>Australie!N26/Australie!N$10</f>
        <v>0</v>
      </c>
      <c r="O25" s="629">
        <f>Australie!O26/Australie!O$10</f>
        <v>0</v>
      </c>
      <c r="P25" s="629">
        <f>Australie!P26/Australie!P$10</f>
        <v>0</v>
      </c>
      <c r="Q25" s="629">
        <f>Australie!Q26/Australie!Q$10</f>
        <v>0</v>
      </c>
      <c r="R25" s="629">
        <f>Australie!R26/Australie!R$10</f>
        <v>0</v>
      </c>
      <c r="S25" s="628">
        <f>Australie!S26/Australie!S$10</f>
        <v>0.99015689017687614</v>
      </c>
      <c r="T25" s="629">
        <f>Australie!T26/Australie!T$10</f>
        <v>0</v>
      </c>
      <c r="U25" s="629">
        <f>Australie!U26/Australie!U$10</f>
        <v>0</v>
      </c>
      <c r="V25" s="629">
        <f>Australie!V26/Australie!V$10</f>
        <v>0</v>
      </c>
      <c r="W25" s="630">
        <f>Australie!W26/Australie!W$10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Australie!D27/Australie!D$10</f>
        <v>0</v>
      </c>
      <c r="E26" s="629">
        <f>Australie!E27/Australie!E$10</f>
        <v>0</v>
      </c>
      <c r="F26" s="629">
        <f>Australie!F27/Australie!F$10</f>
        <v>0</v>
      </c>
      <c r="G26" s="629">
        <f>Australie!G27/Australie!G$10</f>
        <v>0</v>
      </c>
      <c r="H26" s="629">
        <f>Australie!H27/Australie!H$10</f>
        <v>0</v>
      </c>
      <c r="I26" s="629">
        <f>Australie!I27/Australie!I$10</f>
        <v>0</v>
      </c>
      <c r="J26" s="629">
        <f>Australie!J27/Australie!J$10</f>
        <v>0</v>
      </c>
      <c r="K26" s="629">
        <f>Australie!K27/Australie!K$10</f>
        <v>0</v>
      </c>
      <c r="L26" s="629">
        <f>Australie!L27/Australie!L$10</f>
        <v>0</v>
      </c>
      <c r="M26" s="629">
        <f>Australie!M27/Australie!M$10</f>
        <v>0</v>
      </c>
      <c r="N26" s="629">
        <f>Australie!N27/Australie!N$10</f>
        <v>0</v>
      </c>
      <c r="O26" s="629">
        <f>Australie!O27/Australie!O$10</f>
        <v>0</v>
      </c>
      <c r="P26" s="629">
        <f>Australie!P27/Australie!P$10</f>
        <v>0</v>
      </c>
      <c r="Q26" s="629">
        <f>Australie!Q27/Australie!Q$10</f>
        <v>0</v>
      </c>
      <c r="R26" s="629">
        <f>Australie!R27/Australie!R$10</f>
        <v>0</v>
      </c>
      <c r="S26" s="629">
        <f>Australie!S27/Australie!S$10</f>
        <v>0</v>
      </c>
      <c r="T26" s="628">
        <f>Australie!T27/Australie!T$10</f>
        <v>0.99648123967894309</v>
      </c>
      <c r="U26" s="629">
        <f>Australie!U27/Australie!U$10</f>
        <v>0</v>
      </c>
      <c r="V26" s="629">
        <f>Australie!V27/Australie!V$10</f>
        <v>0</v>
      </c>
      <c r="W26" s="630">
        <f>Australie!W27/Australie!W$10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Australie!D28/Australie!D$10</f>
        <v>0</v>
      </c>
      <c r="E27" s="629">
        <f>Australie!E28/Australie!E$10</f>
        <v>0</v>
      </c>
      <c r="F27" s="629">
        <f>Australie!F28/Australie!F$10</f>
        <v>1.7080377817957332E-5</v>
      </c>
      <c r="G27" s="629">
        <f>Australie!G28/Australie!G$10</f>
        <v>0</v>
      </c>
      <c r="H27" s="629">
        <f>Australie!H28/Australie!H$10</f>
        <v>0</v>
      </c>
      <c r="I27" s="629">
        <f>Australie!I28/Australie!I$10</f>
        <v>0</v>
      </c>
      <c r="J27" s="629">
        <f>Australie!J28/Australie!J$10</f>
        <v>0</v>
      </c>
      <c r="K27" s="629">
        <f>Australie!K28/Australie!K$10</f>
        <v>0</v>
      </c>
      <c r="L27" s="629">
        <f>Australie!L28/Australie!L$10</f>
        <v>0</v>
      </c>
      <c r="M27" s="629">
        <f>Australie!M28/Australie!M$10</f>
        <v>3.5783131139404154E-4</v>
      </c>
      <c r="N27" s="629">
        <f>Australie!N28/Australie!N$10</f>
        <v>0</v>
      </c>
      <c r="O27" s="629">
        <f>Australie!O28/Australie!O$10</f>
        <v>0</v>
      </c>
      <c r="P27" s="629">
        <f>Australie!P28/Australie!P$10</f>
        <v>0</v>
      </c>
      <c r="Q27" s="629">
        <f>Australie!Q28/Australie!Q$10</f>
        <v>0</v>
      </c>
      <c r="R27" s="629">
        <f>Australie!R28/Australie!R$10</f>
        <v>0</v>
      </c>
      <c r="S27" s="629">
        <f>Australie!S28/Australie!S$10</f>
        <v>0</v>
      </c>
      <c r="T27" s="629">
        <f>Australie!T28/Australie!T$10</f>
        <v>0</v>
      </c>
      <c r="U27" s="628">
        <f>Australie!U28/Australie!U$10</f>
        <v>0.92912943579269847</v>
      </c>
      <c r="V27" s="629">
        <f>Australie!V28/Australie!V$10</f>
        <v>0</v>
      </c>
      <c r="W27" s="630">
        <f>Australie!W28/Australie!W$10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Australie!D29/Australie!D$10</f>
        <v>0</v>
      </c>
      <c r="E28" s="629">
        <f>Australie!E29/Australie!E$10</f>
        <v>0</v>
      </c>
      <c r="F28" s="629">
        <f>Australie!F29/Australie!F$10</f>
        <v>0</v>
      </c>
      <c r="G28" s="629">
        <f>Australie!G29/Australie!G$10</f>
        <v>0</v>
      </c>
      <c r="H28" s="629">
        <f>Australie!H29/Australie!H$10</f>
        <v>0</v>
      </c>
      <c r="I28" s="629">
        <f>Australie!I29/Australie!I$10</f>
        <v>0</v>
      </c>
      <c r="J28" s="629">
        <f>Australie!J29/Australie!J$10</f>
        <v>0</v>
      </c>
      <c r="K28" s="629">
        <f>Australie!K29/Australie!K$10</f>
        <v>0</v>
      </c>
      <c r="L28" s="629">
        <f>Australie!L29/Australie!L$10</f>
        <v>0</v>
      </c>
      <c r="M28" s="629">
        <f>Australie!M29/Australie!M$10</f>
        <v>0</v>
      </c>
      <c r="N28" s="629">
        <f>Australie!N29/Australie!N$10</f>
        <v>0</v>
      </c>
      <c r="O28" s="629">
        <f>Australie!O29/Australie!O$10</f>
        <v>0</v>
      </c>
      <c r="P28" s="629">
        <f>Australie!P29/Australie!P$10</f>
        <v>0</v>
      </c>
      <c r="Q28" s="629">
        <f>Australie!Q29/Australie!Q$10</f>
        <v>0</v>
      </c>
      <c r="R28" s="629">
        <f>Australie!R29/Australie!R$10</f>
        <v>0</v>
      </c>
      <c r="S28" s="629">
        <f>Australie!S29/Australie!S$10</f>
        <v>0</v>
      </c>
      <c r="T28" s="629">
        <f>Australie!T29/Australie!T$10</f>
        <v>0</v>
      </c>
      <c r="U28" s="629">
        <f>Australie!U29/Australie!U$10</f>
        <v>0</v>
      </c>
      <c r="V28" s="628">
        <f>Australie!V29/Australie!V$10</f>
        <v>0.98870352883572898</v>
      </c>
      <c r="W28" s="630">
        <f>Australie!W29/Australie!W$10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Australie!D30/Australie!D$10</f>
        <v>0</v>
      </c>
      <c r="E29" s="629">
        <f>Australie!E30/Australie!E$10</f>
        <v>0</v>
      </c>
      <c r="F29" s="629">
        <f>Australie!F30/Australie!F$10</f>
        <v>0</v>
      </c>
      <c r="G29" s="629">
        <f>Australie!G30/Australie!G$10</f>
        <v>0</v>
      </c>
      <c r="H29" s="629">
        <f>Australie!H30/Australie!H$10</f>
        <v>0</v>
      </c>
      <c r="I29" s="629">
        <f>Australie!I30/Australie!I$10</f>
        <v>0</v>
      </c>
      <c r="J29" s="629">
        <f>Australie!J30/Australie!J$10</f>
        <v>0</v>
      </c>
      <c r="K29" s="629">
        <f>Australie!K30/Australie!K$10</f>
        <v>0</v>
      </c>
      <c r="L29" s="629">
        <f>Australie!L30/Australie!L$10</f>
        <v>0</v>
      </c>
      <c r="M29" s="629">
        <f>Australie!M30/Australie!M$10</f>
        <v>0</v>
      </c>
      <c r="N29" s="629">
        <f>Australie!N30/Australie!N$10</f>
        <v>0</v>
      </c>
      <c r="O29" s="629">
        <f>Australie!O30/Australie!O$10</f>
        <v>0</v>
      </c>
      <c r="P29" s="629">
        <f>Australie!P30/Australie!P$10</f>
        <v>0</v>
      </c>
      <c r="Q29" s="629">
        <f>Australie!Q30/Australie!Q$10</f>
        <v>0</v>
      </c>
      <c r="R29" s="629">
        <f>Australie!R30/Australie!R$10</f>
        <v>0</v>
      </c>
      <c r="S29" s="629">
        <f>Australie!S30/Australie!S$10</f>
        <v>0</v>
      </c>
      <c r="T29" s="629">
        <f>Australie!T30/Australie!T$10</f>
        <v>0</v>
      </c>
      <c r="U29" s="629">
        <f>Australie!U30/Australie!U$10</f>
        <v>0</v>
      </c>
      <c r="V29" s="629">
        <f>Australie!V30/Australie!V$10</f>
        <v>0</v>
      </c>
      <c r="W29" s="632">
        <f>Australie!W30/Australie!W$10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0.99999999999999989</v>
      </c>
      <c r="I30" s="634">
        <f t="shared" si="1"/>
        <v>1</v>
      </c>
      <c r="J30" s="634">
        <f t="shared" si="1"/>
        <v>0.99999999999999989</v>
      </c>
      <c r="K30" s="634">
        <f t="shared" si="1"/>
        <v>0.99999999999999989</v>
      </c>
      <c r="L30" s="634">
        <f t="shared" si="1"/>
        <v>1</v>
      </c>
      <c r="M30" s="634">
        <f t="shared" si="1"/>
        <v>0.99999999999999989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34">
        <f t="shared" si="1"/>
        <v>1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23725C00-A8FB-4300-A270-24FA57D9CEB7}"/>
  </hyperlinks>
  <pageMargins left="0.7" right="0.7" top="0.75" bottom="0.75" header="0.3" footer="0.3"/>
  <pageSetup paperSize="9" orientation="portrait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4FED-7FB7-49DA-A7F4-A113762A9DF4}">
  <dimension ref="A1:Y33"/>
  <sheetViews>
    <sheetView workbookViewId="0">
      <selection activeCell="B3" sqref="B3"/>
    </sheetView>
  </sheetViews>
  <sheetFormatPr baseColWidth="10" defaultColWidth="9.140625" defaultRowHeight="15"/>
  <cols>
    <col min="2" max="2" width="70" customWidth="1"/>
    <col min="3" max="3" width="12.7109375" customWidth="1"/>
    <col min="4" max="24" width="10.7109375" customWidth="1"/>
  </cols>
  <sheetData>
    <row r="1" spans="1:24">
      <c r="B1" s="9" t="s">
        <v>0</v>
      </c>
    </row>
    <row r="2" spans="1:24">
      <c r="B2" s="10" t="s">
        <v>128</v>
      </c>
      <c r="E2">
        <v>-37217</v>
      </c>
      <c r="F2">
        <v>-502598</v>
      </c>
    </row>
    <row r="3" spans="1:24">
      <c r="B3" s="10" t="s">
        <v>2</v>
      </c>
      <c r="D3" s="22"/>
    </row>
    <row r="4" spans="1:24">
      <c r="B4" s="10" t="s">
        <v>3</v>
      </c>
      <c r="D4" s="22">
        <f>D11+E12+F13+G14+H15+I16+J17+K18+L19+M20+N21+O22+P23+Q24+R25+S26++T27+U28+V29+W30</f>
        <v>680453.41099999996</v>
      </c>
    </row>
    <row r="5" spans="1:24">
      <c r="B5" s="10" t="s">
        <v>4</v>
      </c>
      <c r="D5">
        <f>D4/C10</f>
        <v>0.92144394521663564</v>
      </c>
    </row>
    <row r="6" spans="1:24">
      <c r="B6" s="10" t="s">
        <v>126</v>
      </c>
    </row>
    <row r="8" spans="1:24" ht="190.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4">
      <c r="A10" s="22">
        <f>SUM(D10:W10)-C10</f>
        <v>0</v>
      </c>
      <c r="B10" s="15" t="s">
        <v>30</v>
      </c>
      <c r="C10" s="614">
        <v>738464.24899999995</v>
      </c>
      <c r="D10" s="614">
        <v>9743.5820000000003</v>
      </c>
      <c r="E10" s="614">
        <v>2357.6039999999998</v>
      </c>
      <c r="F10" s="614">
        <v>203360.81099999999</v>
      </c>
      <c r="G10" s="614">
        <v>33237.319000000003</v>
      </c>
      <c r="H10" s="614">
        <v>8699.4519999999993</v>
      </c>
      <c r="I10" s="614">
        <v>61165.292000000001</v>
      </c>
      <c r="J10" s="614">
        <v>73833.448999999993</v>
      </c>
      <c r="K10" s="614">
        <v>38542.519</v>
      </c>
      <c r="L10" s="614">
        <v>29871.505000000001</v>
      </c>
      <c r="M10" s="614">
        <v>29016.742999999999</v>
      </c>
      <c r="N10" s="614">
        <v>28780.268</v>
      </c>
      <c r="O10" s="614">
        <v>52967.540999999997</v>
      </c>
      <c r="P10" s="614">
        <v>39114.841999999997</v>
      </c>
      <c r="Q10" s="614">
        <v>24571.246999999999</v>
      </c>
      <c r="R10" s="614">
        <v>26697.234</v>
      </c>
      <c r="S10" s="614">
        <v>23161.572</v>
      </c>
      <c r="T10" s="614">
        <v>37640.921000000002</v>
      </c>
      <c r="U10" s="614">
        <v>7085.7650000000003</v>
      </c>
      <c r="V10" s="614">
        <v>8443.6350000000002</v>
      </c>
      <c r="W10" s="614">
        <v>172.94800000000001</v>
      </c>
      <c r="X10" s="16">
        <v>0</v>
      </c>
    </row>
    <row r="11" spans="1:24">
      <c r="A11" s="22">
        <f t="shared" ref="A11:A31" si="1">SUM(D11:W11)-C11</f>
        <v>0</v>
      </c>
      <c r="B11" s="15" t="s">
        <v>31</v>
      </c>
      <c r="C11" s="614">
        <v>8666.9940000000006</v>
      </c>
      <c r="D11" s="614">
        <v>8666.9940000000006</v>
      </c>
      <c r="E11" s="614">
        <v>0</v>
      </c>
      <c r="F11" s="614">
        <v>0</v>
      </c>
      <c r="G11" s="614">
        <v>0</v>
      </c>
      <c r="H11" s="614">
        <v>0</v>
      </c>
      <c r="I11" s="614">
        <v>0</v>
      </c>
      <c r="J11" s="614">
        <v>0</v>
      </c>
      <c r="K11" s="614">
        <v>0</v>
      </c>
      <c r="L11" s="614">
        <v>0</v>
      </c>
      <c r="M11" s="614">
        <v>0</v>
      </c>
      <c r="N11" s="614">
        <v>0</v>
      </c>
      <c r="O11" s="614">
        <v>0</v>
      </c>
      <c r="P11" s="614">
        <v>0</v>
      </c>
      <c r="Q11" s="614">
        <v>0</v>
      </c>
      <c r="R11" s="614">
        <v>0</v>
      </c>
      <c r="S11" s="614">
        <v>0</v>
      </c>
      <c r="T11" s="614">
        <v>0</v>
      </c>
      <c r="U11" s="614">
        <v>0</v>
      </c>
      <c r="V11" s="614">
        <v>0</v>
      </c>
      <c r="W11" s="614">
        <v>0</v>
      </c>
      <c r="X11" s="16">
        <v>0</v>
      </c>
    </row>
    <row r="12" spans="1:24">
      <c r="A12" s="22">
        <f t="shared" si="1"/>
        <v>0</v>
      </c>
      <c r="B12" s="15" t="s">
        <v>32</v>
      </c>
      <c r="C12" s="614">
        <v>1853.0060000000001</v>
      </c>
      <c r="D12" s="614">
        <v>1.5720000000000001</v>
      </c>
      <c r="E12" s="614">
        <v>1595.4839999999999</v>
      </c>
      <c r="F12" s="614">
        <v>136.72300000000001</v>
      </c>
      <c r="G12" s="614">
        <v>0.94499999999999995</v>
      </c>
      <c r="H12" s="614">
        <v>0.98299999999999998</v>
      </c>
      <c r="I12" s="614">
        <v>73.91</v>
      </c>
      <c r="J12" s="614">
        <v>7.3579999999999997</v>
      </c>
      <c r="K12" s="614">
        <v>36.030999999999999</v>
      </c>
      <c r="L12" s="614">
        <v>0</v>
      </c>
      <c r="M12" s="614">
        <v>0</v>
      </c>
      <c r="N12" s="614">
        <v>0</v>
      </c>
      <c r="O12" s="614">
        <v>0</v>
      </c>
      <c r="P12" s="614">
        <v>0</v>
      </c>
      <c r="Q12" s="614">
        <v>0</v>
      </c>
      <c r="R12" s="614">
        <v>0</v>
      </c>
      <c r="S12" s="614">
        <v>0</v>
      </c>
      <c r="T12" s="614">
        <v>0</v>
      </c>
      <c r="U12" s="614">
        <v>0</v>
      </c>
      <c r="V12" s="614">
        <v>0</v>
      </c>
      <c r="W12" s="614">
        <v>0</v>
      </c>
      <c r="X12" s="16">
        <v>0</v>
      </c>
    </row>
    <row r="13" spans="1:24">
      <c r="A13" s="22">
        <f t="shared" si="1"/>
        <v>0</v>
      </c>
      <c r="B13" s="15" t="s">
        <v>33</v>
      </c>
      <c r="C13" s="614">
        <v>188531.26300000001</v>
      </c>
      <c r="D13" s="614">
        <v>807.1</v>
      </c>
      <c r="E13" s="614">
        <v>128.54599999999999</v>
      </c>
      <c r="F13" s="614">
        <v>184763.25700000001</v>
      </c>
      <c r="G13" s="614">
        <v>104.711</v>
      </c>
      <c r="H13" s="614">
        <v>66.052999999999997</v>
      </c>
      <c r="I13" s="614">
        <v>707.46400000000006</v>
      </c>
      <c r="J13" s="614">
        <v>1360.367</v>
      </c>
      <c r="K13" s="614">
        <v>104.501</v>
      </c>
      <c r="L13" s="614">
        <v>12.452</v>
      </c>
      <c r="M13" s="614">
        <v>227.38900000000001</v>
      </c>
      <c r="N13" s="614">
        <v>12.346</v>
      </c>
      <c r="O13" s="614">
        <v>6.5819999999999999</v>
      </c>
      <c r="P13" s="614">
        <v>128.851</v>
      </c>
      <c r="Q13" s="614">
        <v>38.082000000000001</v>
      </c>
      <c r="R13" s="614">
        <v>17.728000000000002</v>
      </c>
      <c r="S13" s="614">
        <v>1.381</v>
      </c>
      <c r="T13" s="614">
        <v>14.467000000000001</v>
      </c>
      <c r="U13" s="614">
        <v>7.28</v>
      </c>
      <c r="V13" s="614">
        <v>22.706</v>
      </c>
      <c r="W13" s="614">
        <v>0</v>
      </c>
      <c r="X13" s="16">
        <v>0</v>
      </c>
    </row>
    <row r="14" spans="1:24">
      <c r="A14" s="22">
        <f t="shared" si="1"/>
        <v>0</v>
      </c>
      <c r="B14" s="15" t="s">
        <v>34</v>
      </c>
      <c r="C14" s="614">
        <v>32289.614000000001</v>
      </c>
      <c r="D14" s="614">
        <v>0.871</v>
      </c>
      <c r="E14" s="614">
        <v>215.226</v>
      </c>
      <c r="F14" s="614">
        <v>155.98699999999999</v>
      </c>
      <c r="G14" s="614">
        <v>31587.819</v>
      </c>
      <c r="H14" s="614">
        <v>125.789</v>
      </c>
      <c r="I14" s="614">
        <v>13.586</v>
      </c>
      <c r="J14" s="614">
        <v>0</v>
      </c>
      <c r="K14" s="614">
        <v>190.33600000000001</v>
      </c>
      <c r="L14" s="614">
        <v>0</v>
      </c>
      <c r="M14" s="614">
        <v>0</v>
      </c>
      <c r="N14" s="614">
        <v>0</v>
      </c>
      <c r="O14" s="614">
        <v>0</v>
      </c>
      <c r="P14" s="614">
        <v>0</v>
      </c>
      <c r="Q14" s="614">
        <v>0</v>
      </c>
      <c r="R14" s="614">
        <v>0</v>
      </c>
      <c r="S14" s="614">
        <v>0</v>
      </c>
      <c r="T14" s="614">
        <v>0</v>
      </c>
      <c r="U14" s="614">
        <v>0</v>
      </c>
      <c r="V14" s="614">
        <v>0</v>
      </c>
      <c r="W14" s="614">
        <v>0</v>
      </c>
      <c r="X14" s="16">
        <v>0</v>
      </c>
    </row>
    <row r="15" spans="1:24" ht="30">
      <c r="A15" s="22">
        <f t="shared" si="1"/>
        <v>0</v>
      </c>
      <c r="B15" s="15" t="s">
        <v>35</v>
      </c>
      <c r="C15" s="614">
        <v>8703.3289999999997</v>
      </c>
      <c r="D15" s="614">
        <v>0.629</v>
      </c>
      <c r="E15" s="614">
        <v>24.079000000000001</v>
      </c>
      <c r="F15" s="614">
        <v>246.47</v>
      </c>
      <c r="G15" s="614">
        <v>172.51400000000001</v>
      </c>
      <c r="H15" s="614">
        <v>8144.6109999999999</v>
      </c>
      <c r="I15" s="614">
        <v>14.567</v>
      </c>
      <c r="J15" s="614">
        <v>14.916</v>
      </c>
      <c r="K15" s="614">
        <v>44.402000000000001</v>
      </c>
      <c r="L15" s="614">
        <v>0</v>
      </c>
      <c r="M15" s="614">
        <v>2.2629999999999999</v>
      </c>
      <c r="N15" s="614">
        <v>0</v>
      </c>
      <c r="O15" s="614">
        <v>0</v>
      </c>
      <c r="P15" s="614">
        <v>8.9480000000000004</v>
      </c>
      <c r="Q15" s="614">
        <v>18.609000000000002</v>
      </c>
      <c r="R15" s="614">
        <v>11.321</v>
      </c>
      <c r="S15" s="614">
        <v>0</v>
      </c>
      <c r="T15" s="614">
        <v>0</v>
      </c>
      <c r="U15" s="614">
        <v>0</v>
      </c>
      <c r="V15" s="614">
        <v>0</v>
      </c>
      <c r="W15" s="614">
        <v>0</v>
      </c>
      <c r="X15" s="16">
        <v>0</v>
      </c>
    </row>
    <row r="16" spans="1:24">
      <c r="A16" s="22">
        <f t="shared" si="1"/>
        <v>0</v>
      </c>
      <c r="B16" s="15" t="s">
        <v>36</v>
      </c>
      <c r="C16" s="614">
        <v>61452.256999999998</v>
      </c>
      <c r="D16" s="614">
        <v>32.767000000000003</v>
      </c>
      <c r="E16" s="614">
        <v>88.42</v>
      </c>
      <c r="F16" s="614">
        <v>890.02599999999995</v>
      </c>
      <c r="G16" s="614">
        <v>216.48699999999999</v>
      </c>
      <c r="H16" s="614">
        <v>80.215000000000003</v>
      </c>
      <c r="I16" s="614">
        <v>58788.034</v>
      </c>
      <c r="J16" s="614">
        <v>147.15199999999999</v>
      </c>
      <c r="K16" s="614">
        <v>563.077</v>
      </c>
      <c r="L16" s="614">
        <v>0</v>
      </c>
      <c r="M16" s="614">
        <v>26.81</v>
      </c>
      <c r="N16" s="614">
        <v>0</v>
      </c>
      <c r="O16" s="614">
        <v>356.50799999999998</v>
      </c>
      <c r="P16" s="614">
        <v>12.707000000000001</v>
      </c>
      <c r="Q16" s="614">
        <v>13.15</v>
      </c>
      <c r="R16" s="614">
        <v>236.904</v>
      </c>
      <c r="S16" s="614">
        <v>0</v>
      </c>
      <c r="T16" s="614">
        <v>0</v>
      </c>
      <c r="U16" s="614">
        <v>0</v>
      </c>
      <c r="V16" s="614">
        <v>0</v>
      </c>
      <c r="W16" s="614">
        <v>0</v>
      </c>
      <c r="X16" s="16">
        <v>0</v>
      </c>
    </row>
    <row r="17" spans="1:24">
      <c r="A17" s="22">
        <f t="shared" si="1"/>
        <v>0</v>
      </c>
      <c r="B17" s="15" t="s">
        <v>37</v>
      </c>
      <c r="C17" s="614">
        <v>70625.767999999996</v>
      </c>
      <c r="D17" s="614">
        <v>1.74</v>
      </c>
      <c r="E17" s="614">
        <v>6.9219999999999997</v>
      </c>
      <c r="F17" s="614">
        <v>4524.3119999999999</v>
      </c>
      <c r="G17" s="614">
        <v>36.816000000000003</v>
      </c>
      <c r="H17" s="614">
        <v>47.829000000000001</v>
      </c>
      <c r="I17" s="614">
        <v>359.875</v>
      </c>
      <c r="J17" s="614">
        <v>63912.968999999997</v>
      </c>
      <c r="K17" s="614">
        <v>278.05900000000003</v>
      </c>
      <c r="L17" s="614">
        <v>146.392</v>
      </c>
      <c r="M17" s="614">
        <v>309.29500000000002</v>
      </c>
      <c r="N17" s="614">
        <v>17.035</v>
      </c>
      <c r="O17" s="614">
        <v>62.293999999999997</v>
      </c>
      <c r="P17" s="614">
        <v>281.93400000000003</v>
      </c>
      <c r="Q17" s="614">
        <v>209.154</v>
      </c>
      <c r="R17" s="614">
        <v>0</v>
      </c>
      <c r="S17" s="614">
        <v>44.677</v>
      </c>
      <c r="T17" s="614">
        <v>214.41399999999999</v>
      </c>
      <c r="U17" s="614">
        <v>64.421999999999997</v>
      </c>
      <c r="V17" s="614">
        <v>107.629</v>
      </c>
      <c r="W17" s="614">
        <v>0</v>
      </c>
      <c r="X17" s="16">
        <v>0</v>
      </c>
    </row>
    <row r="18" spans="1:24">
      <c r="A18" s="22">
        <f t="shared" si="1"/>
        <v>0</v>
      </c>
      <c r="B18" s="15" t="s">
        <v>38</v>
      </c>
      <c r="C18" s="614">
        <v>36325.841</v>
      </c>
      <c r="D18" s="614">
        <v>25.298999999999999</v>
      </c>
      <c r="E18" s="614">
        <v>191.31200000000001</v>
      </c>
      <c r="F18" s="614">
        <v>196.21199999999999</v>
      </c>
      <c r="G18" s="614">
        <v>27.448</v>
      </c>
      <c r="H18" s="614">
        <v>68.231999999999999</v>
      </c>
      <c r="I18" s="614">
        <v>92.73</v>
      </c>
      <c r="J18" s="614">
        <v>261.75700000000001</v>
      </c>
      <c r="K18" s="614">
        <v>35079.68</v>
      </c>
      <c r="L18" s="614">
        <v>18.565000000000001</v>
      </c>
      <c r="M18" s="614">
        <v>0.93799999999999994</v>
      </c>
      <c r="N18" s="614">
        <v>0</v>
      </c>
      <c r="O18" s="614">
        <v>39.262999999999998</v>
      </c>
      <c r="P18" s="614">
        <v>4.8419999999999996</v>
      </c>
      <c r="Q18" s="614">
        <v>35.195</v>
      </c>
      <c r="R18" s="614">
        <v>253.98099999999999</v>
      </c>
      <c r="S18" s="614">
        <v>1.5029999999999999</v>
      </c>
      <c r="T18" s="614">
        <v>9.9809999999999999</v>
      </c>
      <c r="U18" s="614">
        <v>5.3730000000000002</v>
      </c>
      <c r="V18" s="614">
        <v>13.53</v>
      </c>
      <c r="W18" s="614">
        <v>0</v>
      </c>
      <c r="X18" s="16">
        <v>0</v>
      </c>
    </row>
    <row r="19" spans="1:24">
      <c r="A19" s="22">
        <f t="shared" si="1"/>
        <v>0</v>
      </c>
      <c r="B19" s="15" t="s">
        <v>39</v>
      </c>
      <c r="C19" s="614">
        <v>30463.517</v>
      </c>
      <c r="D19" s="614">
        <v>163.21700000000001</v>
      </c>
      <c r="E19" s="614">
        <v>0</v>
      </c>
      <c r="F19" s="614">
        <v>217.762</v>
      </c>
      <c r="G19" s="614">
        <v>4.1609999999999996</v>
      </c>
      <c r="H19" s="614">
        <v>0.752</v>
      </c>
      <c r="I19" s="614">
        <v>5.5359999999999996</v>
      </c>
      <c r="J19" s="614">
        <v>624.97900000000004</v>
      </c>
      <c r="K19" s="614">
        <v>191.56700000000001</v>
      </c>
      <c r="L19" s="614">
        <v>28378.214</v>
      </c>
      <c r="M19" s="614">
        <v>74.739999999999995</v>
      </c>
      <c r="N19" s="614">
        <v>0</v>
      </c>
      <c r="O19" s="614">
        <v>39.396999999999998</v>
      </c>
      <c r="P19" s="614">
        <v>13.435</v>
      </c>
      <c r="Q19" s="614">
        <v>84.625</v>
      </c>
      <c r="R19" s="614">
        <v>24.927</v>
      </c>
      <c r="S19" s="614">
        <v>108.41</v>
      </c>
      <c r="T19" s="614">
        <v>284.66800000000001</v>
      </c>
      <c r="U19" s="614">
        <v>185.839</v>
      </c>
      <c r="V19" s="614">
        <v>61.287999999999997</v>
      </c>
      <c r="W19" s="614">
        <v>0</v>
      </c>
      <c r="X19" s="16">
        <v>0</v>
      </c>
    </row>
    <row r="20" spans="1:24">
      <c r="A20" s="22">
        <f t="shared" si="1"/>
        <v>0</v>
      </c>
      <c r="B20" s="15" t="s">
        <v>40</v>
      </c>
      <c r="C20" s="614">
        <v>34616.934999999998</v>
      </c>
      <c r="D20" s="614">
        <v>3.6709999999999998</v>
      </c>
      <c r="E20" s="614">
        <v>10.474</v>
      </c>
      <c r="F20" s="614">
        <v>1988.0619999999999</v>
      </c>
      <c r="G20" s="614">
        <v>145.245</v>
      </c>
      <c r="H20" s="614">
        <v>6.157</v>
      </c>
      <c r="I20" s="614">
        <v>239.62</v>
      </c>
      <c r="J20" s="614">
        <v>2156.1909999999998</v>
      </c>
      <c r="K20" s="614">
        <v>211.07599999999999</v>
      </c>
      <c r="L20" s="614">
        <v>32.442</v>
      </c>
      <c r="M20" s="614">
        <v>27073.118999999999</v>
      </c>
      <c r="N20" s="614">
        <v>363.12599999999998</v>
      </c>
      <c r="O20" s="614">
        <v>34.176000000000002</v>
      </c>
      <c r="P20" s="614">
        <v>1321.8879999999999</v>
      </c>
      <c r="Q20" s="614">
        <v>150.33000000000001</v>
      </c>
      <c r="R20" s="614">
        <v>345.69400000000002</v>
      </c>
      <c r="S20" s="614">
        <v>194.94900000000001</v>
      </c>
      <c r="T20" s="614">
        <v>166.68899999999999</v>
      </c>
      <c r="U20" s="614">
        <v>96.418000000000006</v>
      </c>
      <c r="V20" s="614">
        <v>77.608000000000004</v>
      </c>
      <c r="W20" s="614">
        <v>0</v>
      </c>
      <c r="X20" s="16">
        <v>0</v>
      </c>
    </row>
    <row r="21" spans="1:24">
      <c r="A21" s="22">
        <f t="shared" si="1"/>
        <v>0</v>
      </c>
      <c r="B21" s="15" t="s">
        <v>41</v>
      </c>
      <c r="C21" s="614">
        <v>26712.239000000001</v>
      </c>
      <c r="D21" s="614">
        <v>0</v>
      </c>
      <c r="E21" s="614">
        <v>0</v>
      </c>
      <c r="F21" s="614">
        <v>0.35</v>
      </c>
      <c r="G21" s="614">
        <v>0</v>
      </c>
      <c r="H21" s="614">
        <v>0</v>
      </c>
      <c r="I21" s="614">
        <v>0</v>
      </c>
      <c r="J21" s="614">
        <v>0.16500000000000001</v>
      </c>
      <c r="K21" s="614">
        <v>18.524000000000001</v>
      </c>
      <c r="L21" s="614">
        <v>0</v>
      </c>
      <c r="M21" s="614">
        <v>0</v>
      </c>
      <c r="N21" s="614">
        <v>26533.11</v>
      </c>
      <c r="O21" s="614">
        <v>0</v>
      </c>
      <c r="P21" s="614">
        <v>57.435000000000002</v>
      </c>
      <c r="Q21" s="614">
        <v>28.149000000000001</v>
      </c>
      <c r="R21" s="614">
        <v>66.171000000000006</v>
      </c>
      <c r="S21" s="614">
        <v>0</v>
      </c>
      <c r="T21" s="614">
        <v>0</v>
      </c>
      <c r="U21" s="614">
        <v>0</v>
      </c>
      <c r="V21" s="614">
        <v>8.3350000000000009</v>
      </c>
      <c r="W21" s="614">
        <v>0</v>
      </c>
      <c r="X21" s="16">
        <v>0</v>
      </c>
    </row>
    <row r="22" spans="1:24">
      <c r="A22" s="22">
        <f t="shared" si="1"/>
        <v>0</v>
      </c>
      <c r="B22" s="15" t="s">
        <v>42</v>
      </c>
      <c r="C22" s="614">
        <v>56598.404000000002</v>
      </c>
      <c r="D22" s="614">
        <v>8.3629999999999995</v>
      </c>
      <c r="E22" s="614">
        <v>10.670999999999999</v>
      </c>
      <c r="F22" s="614">
        <v>174.30500000000001</v>
      </c>
      <c r="G22" s="614">
        <v>98.956999999999994</v>
      </c>
      <c r="H22" s="614">
        <v>14.662000000000001</v>
      </c>
      <c r="I22" s="614">
        <v>314.88200000000001</v>
      </c>
      <c r="J22" s="614">
        <v>633.49400000000003</v>
      </c>
      <c r="K22" s="614">
        <v>525.322</v>
      </c>
      <c r="L22" s="614">
        <v>298.5</v>
      </c>
      <c r="M22" s="614">
        <v>87.028000000000006</v>
      </c>
      <c r="N22" s="614">
        <v>855.51099999999997</v>
      </c>
      <c r="O22" s="614">
        <v>51841.646000000001</v>
      </c>
      <c r="P22" s="614">
        <v>922.72500000000002</v>
      </c>
      <c r="Q22" s="614">
        <v>198.43299999999999</v>
      </c>
      <c r="R22" s="614">
        <v>164.417</v>
      </c>
      <c r="S22" s="614">
        <v>67.063000000000002</v>
      </c>
      <c r="T22" s="614">
        <v>81.382999999999996</v>
      </c>
      <c r="U22" s="614">
        <v>160.827</v>
      </c>
      <c r="V22" s="614">
        <v>140.215</v>
      </c>
      <c r="W22" s="614">
        <v>0</v>
      </c>
      <c r="X22" s="16">
        <v>0</v>
      </c>
    </row>
    <row r="23" spans="1:24">
      <c r="A23" s="22">
        <f t="shared" si="1"/>
        <v>0</v>
      </c>
      <c r="B23" s="15" t="s">
        <v>43</v>
      </c>
      <c r="C23" s="614">
        <v>55030.133999999998</v>
      </c>
      <c r="D23" s="614">
        <v>5.718</v>
      </c>
      <c r="E23" s="614">
        <v>57.747999999999998</v>
      </c>
      <c r="F23" s="614">
        <v>8833.973</v>
      </c>
      <c r="G23" s="614">
        <v>385.58499999999998</v>
      </c>
      <c r="H23" s="614">
        <v>77.072000000000003</v>
      </c>
      <c r="I23" s="614">
        <v>429.79500000000002</v>
      </c>
      <c r="J23" s="614">
        <v>3142.5880000000002</v>
      </c>
      <c r="K23" s="614">
        <v>529.63199999999995</v>
      </c>
      <c r="L23" s="614">
        <v>270.45800000000003</v>
      </c>
      <c r="M23" s="614">
        <v>934.73099999999999</v>
      </c>
      <c r="N23" s="614">
        <v>224.846</v>
      </c>
      <c r="O23" s="614">
        <v>198.84299999999999</v>
      </c>
      <c r="P23" s="614">
        <v>35736.487000000001</v>
      </c>
      <c r="Q23" s="614">
        <v>591.22500000000002</v>
      </c>
      <c r="R23" s="614">
        <v>200.85</v>
      </c>
      <c r="S23" s="614">
        <v>2713.57</v>
      </c>
      <c r="T23" s="614">
        <v>225.13499999999999</v>
      </c>
      <c r="U23" s="614">
        <v>339.26</v>
      </c>
      <c r="V23" s="614">
        <v>132.61799999999999</v>
      </c>
      <c r="W23" s="614">
        <v>0</v>
      </c>
      <c r="X23" s="16">
        <v>0</v>
      </c>
    </row>
    <row r="24" spans="1:24">
      <c r="A24" s="22">
        <f t="shared" si="1"/>
        <v>0</v>
      </c>
      <c r="B24" s="15" t="s">
        <v>44</v>
      </c>
      <c r="C24" s="614">
        <v>29101.084999999999</v>
      </c>
      <c r="D24" s="614">
        <v>22.007999999999999</v>
      </c>
      <c r="E24" s="614">
        <v>28.076000000000001</v>
      </c>
      <c r="F24" s="614">
        <v>1161.4929999999999</v>
      </c>
      <c r="G24" s="614">
        <v>437.15899999999999</v>
      </c>
      <c r="H24" s="614">
        <v>49.305</v>
      </c>
      <c r="I24" s="614">
        <v>113.477</v>
      </c>
      <c r="J24" s="614">
        <v>990.25699999999995</v>
      </c>
      <c r="K24" s="614">
        <v>746.27300000000002</v>
      </c>
      <c r="L24" s="614">
        <v>146.99700000000001</v>
      </c>
      <c r="M24" s="614">
        <v>103.1</v>
      </c>
      <c r="N24" s="614">
        <v>773.00800000000004</v>
      </c>
      <c r="O24" s="614">
        <v>326.86599999999999</v>
      </c>
      <c r="P24" s="614">
        <v>564.89</v>
      </c>
      <c r="Q24" s="614">
        <v>23053.991000000002</v>
      </c>
      <c r="R24" s="614">
        <v>431.447</v>
      </c>
      <c r="S24" s="614">
        <v>34.192</v>
      </c>
      <c r="T24" s="614">
        <v>8.4789999999999992</v>
      </c>
      <c r="U24" s="614">
        <v>80.64</v>
      </c>
      <c r="V24" s="614">
        <v>29.427</v>
      </c>
      <c r="W24" s="614">
        <v>0</v>
      </c>
      <c r="X24" s="16">
        <v>0</v>
      </c>
    </row>
    <row r="25" spans="1:24" ht="30">
      <c r="A25" s="22">
        <f t="shared" si="1"/>
        <v>0</v>
      </c>
      <c r="B25" s="15" t="s">
        <v>45</v>
      </c>
      <c r="C25" s="614">
        <v>24877.57</v>
      </c>
      <c r="D25" s="614">
        <v>0</v>
      </c>
      <c r="E25" s="614">
        <v>0</v>
      </c>
      <c r="F25" s="614">
        <v>0</v>
      </c>
      <c r="G25" s="614">
        <v>0</v>
      </c>
      <c r="H25" s="614">
        <v>0</v>
      </c>
      <c r="I25" s="614">
        <v>0</v>
      </c>
      <c r="J25" s="614">
        <v>0</v>
      </c>
      <c r="K25" s="614">
        <v>0</v>
      </c>
      <c r="L25" s="614">
        <v>0</v>
      </c>
      <c r="M25" s="614">
        <v>0</v>
      </c>
      <c r="N25" s="614">
        <v>0</v>
      </c>
      <c r="O25" s="614">
        <v>0</v>
      </c>
      <c r="P25" s="614">
        <v>0</v>
      </c>
      <c r="Q25" s="614">
        <v>0</v>
      </c>
      <c r="R25" s="614">
        <v>24877.57</v>
      </c>
      <c r="S25" s="614">
        <v>0</v>
      </c>
      <c r="T25" s="614">
        <v>0</v>
      </c>
      <c r="U25" s="614">
        <v>0</v>
      </c>
      <c r="V25" s="614">
        <v>0</v>
      </c>
      <c r="W25" s="614">
        <v>0</v>
      </c>
      <c r="X25" s="16">
        <v>0</v>
      </c>
    </row>
    <row r="26" spans="1:24">
      <c r="A26" s="22">
        <f t="shared" si="1"/>
        <v>0</v>
      </c>
      <c r="B26" s="15" t="s">
        <v>46</v>
      </c>
      <c r="C26" s="614">
        <v>20206.055</v>
      </c>
      <c r="D26" s="614">
        <v>0.94599999999999995</v>
      </c>
      <c r="E26" s="614">
        <v>0</v>
      </c>
      <c r="F26" s="614">
        <v>16.582999999999998</v>
      </c>
      <c r="G26" s="614">
        <v>1.6E-2</v>
      </c>
      <c r="H26" s="614">
        <v>0</v>
      </c>
      <c r="I26" s="614">
        <v>0.16</v>
      </c>
      <c r="J26" s="614">
        <v>13.193</v>
      </c>
      <c r="K26" s="614">
        <v>4.7590000000000003</v>
      </c>
      <c r="L26" s="614">
        <v>0.156</v>
      </c>
      <c r="M26" s="614">
        <v>9.2520000000000007</v>
      </c>
      <c r="N26" s="614">
        <v>0.86399999999999999</v>
      </c>
      <c r="O26" s="614">
        <v>0.222</v>
      </c>
      <c r="P26" s="614">
        <v>16.306999999999999</v>
      </c>
      <c r="Q26" s="614">
        <v>4.4249999999999998</v>
      </c>
      <c r="R26" s="614">
        <v>5.4960000000000004</v>
      </c>
      <c r="S26" s="614">
        <v>19940.835999999999</v>
      </c>
      <c r="T26" s="614">
        <v>22.475999999999999</v>
      </c>
      <c r="U26" s="614">
        <v>1.542</v>
      </c>
      <c r="V26" s="614">
        <v>168.822</v>
      </c>
      <c r="W26" s="614">
        <v>0</v>
      </c>
      <c r="X26" s="16">
        <v>0</v>
      </c>
    </row>
    <row r="27" spans="1:24">
      <c r="A27" s="22">
        <f t="shared" si="1"/>
        <v>0</v>
      </c>
      <c r="B27" s="15" t="s">
        <v>47</v>
      </c>
      <c r="C27" s="614">
        <v>36634.866999999998</v>
      </c>
      <c r="D27" s="614">
        <v>0</v>
      </c>
      <c r="E27" s="614">
        <v>0</v>
      </c>
      <c r="F27" s="614">
        <v>1.2490000000000001</v>
      </c>
      <c r="G27" s="614">
        <v>3.6709999999999998</v>
      </c>
      <c r="H27" s="614">
        <v>0</v>
      </c>
      <c r="I27" s="614">
        <v>0</v>
      </c>
      <c r="J27" s="614">
        <v>1.5680000000000001</v>
      </c>
      <c r="K27" s="614">
        <v>0</v>
      </c>
      <c r="L27" s="614">
        <v>0</v>
      </c>
      <c r="M27" s="614">
        <v>0</v>
      </c>
      <c r="N27" s="614">
        <v>0</v>
      </c>
      <c r="O27" s="614">
        <v>0</v>
      </c>
      <c r="P27" s="614">
        <v>13.893000000000001</v>
      </c>
      <c r="Q27" s="614">
        <v>0</v>
      </c>
      <c r="R27" s="614">
        <v>15.013</v>
      </c>
      <c r="S27" s="614">
        <v>37.555999999999997</v>
      </c>
      <c r="T27" s="614">
        <v>36541.531999999999</v>
      </c>
      <c r="U27" s="614">
        <v>0</v>
      </c>
      <c r="V27" s="614">
        <v>20.385000000000002</v>
      </c>
      <c r="W27" s="614">
        <v>0</v>
      </c>
      <c r="X27" s="16">
        <v>0</v>
      </c>
    </row>
    <row r="28" spans="1:24">
      <c r="A28" s="22">
        <f t="shared" si="1"/>
        <v>0</v>
      </c>
      <c r="B28" s="15" t="s">
        <v>48</v>
      </c>
      <c r="C28" s="614">
        <v>6556.3609999999999</v>
      </c>
      <c r="D28" s="614">
        <v>1.7410000000000001</v>
      </c>
      <c r="E28" s="614">
        <v>0.64600000000000002</v>
      </c>
      <c r="F28" s="614">
        <v>0</v>
      </c>
      <c r="G28" s="614">
        <v>3.181</v>
      </c>
      <c r="H28" s="614">
        <v>4.5590000000000002</v>
      </c>
      <c r="I28" s="614">
        <v>0.55800000000000005</v>
      </c>
      <c r="J28" s="614">
        <v>0.35899999999999999</v>
      </c>
      <c r="K28" s="614">
        <v>11.957000000000001</v>
      </c>
      <c r="L28" s="614">
        <v>259.673</v>
      </c>
      <c r="M28" s="614">
        <v>29.236000000000001</v>
      </c>
      <c r="N28" s="614">
        <v>0</v>
      </c>
      <c r="O28" s="614">
        <v>0</v>
      </c>
      <c r="P28" s="614">
        <v>2.8439999999999999</v>
      </c>
      <c r="Q28" s="614">
        <v>7.2999999999999995E-2</v>
      </c>
      <c r="R28" s="614">
        <v>44.948999999999998</v>
      </c>
      <c r="S28" s="614">
        <v>17.434999999999999</v>
      </c>
      <c r="T28" s="614">
        <v>0.47</v>
      </c>
      <c r="U28" s="614">
        <v>6141.3590000000004</v>
      </c>
      <c r="V28" s="614">
        <v>37.320999999999998</v>
      </c>
      <c r="W28" s="614">
        <v>0</v>
      </c>
      <c r="X28" s="16">
        <v>0</v>
      </c>
    </row>
    <row r="29" spans="1:24">
      <c r="A29" s="22">
        <f t="shared" si="1"/>
        <v>0</v>
      </c>
      <c r="B29" s="15" t="s">
        <v>49</v>
      </c>
      <c r="C29" s="614">
        <v>9046.0619999999999</v>
      </c>
      <c r="D29" s="614">
        <v>0.94599999999999995</v>
      </c>
      <c r="E29" s="614">
        <v>0</v>
      </c>
      <c r="F29" s="614">
        <v>54.046999999999997</v>
      </c>
      <c r="G29" s="614">
        <v>12.603999999999999</v>
      </c>
      <c r="H29" s="614">
        <v>13.233000000000001</v>
      </c>
      <c r="I29" s="614">
        <v>11.098000000000001</v>
      </c>
      <c r="J29" s="614">
        <v>566.13599999999997</v>
      </c>
      <c r="K29" s="614">
        <v>7.3230000000000004</v>
      </c>
      <c r="L29" s="614">
        <v>307.65600000000001</v>
      </c>
      <c r="M29" s="614">
        <v>138.84200000000001</v>
      </c>
      <c r="N29" s="614">
        <v>0.42199999999999999</v>
      </c>
      <c r="O29" s="614">
        <v>61.744</v>
      </c>
      <c r="P29" s="614">
        <v>27.655999999999999</v>
      </c>
      <c r="Q29" s="614">
        <v>145.80600000000001</v>
      </c>
      <c r="R29" s="614">
        <v>0.76600000000000001</v>
      </c>
      <c r="S29" s="614">
        <v>0</v>
      </c>
      <c r="T29" s="614">
        <v>71.227000000000004</v>
      </c>
      <c r="U29" s="614">
        <v>2.8050000000000002</v>
      </c>
      <c r="V29" s="614">
        <v>7623.7510000000002</v>
      </c>
      <c r="W29" s="614">
        <v>0</v>
      </c>
      <c r="X29" s="16">
        <v>0</v>
      </c>
    </row>
    <row r="30" spans="1:24" ht="30">
      <c r="A30" s="22">
        <f t="shared" si="1"/>
        <v>0</v>
      </c>
      <c r="B30" s="15" t="s">
        <v>50</v>
      </c>
      <c r="C30" s="614">
        <v>172.94800000000001</v>
      </c>
      <c r="D30" s="614">
        <v>0</v>
      </c>
      <c r="E30" s="614">
        <v>0</v>
      </c>
      <c r="F30" s="614">
        <v>0</v>
      </c>
      <c r="G30" s="614">
        <v>0</v>
      </c>
      <c r="H30" s="614">
        <v>0</v>
      </c>
      <c r="I30" s="614">
        <v>0</v>
      </c>
      <c r="J30" s="614">
        <v>0</v>
      </c>
      <c r="K30" s="614">
        <v>0</v>
      </c>
      <c r="L30" s="614">
        <v>0</v>
      </c>
      <c r="M30" s="614">
        <v>0</v>
      </c>
      <c r="N30" s="614">
        <v>0</v>
      </c>
      <c r="O30" s="614">
        <v>0</v>
      </c>
      <c r="P30" s="614">
        <v>0</v>
      </c>
      <c r="Q30" s="614">
        <v>0</v>
      </c>
      <c r="R30" s="614">
        <v>0</v>
      </c>
      <c r="S30" s="614">
        <v>0</v>
      </c>
      <c r="T30" s="614">
        <v>0</v>
      </c>
      <c r="U30" s="614">
        <v>0</v>
      </c>
      <c r="V30" s="614">
        <v>0</v>
      </c>
      <c r="W30" s="614">
        <v>172.94800000000001</v>
      </c>
      <c r="X30" s="16">
        <v>0</v>
      </c>
    </row>
    <row r="31" spans="1:24">
      <c r="A31" s="22">
        <f t="shared" si="1"/>
        <v>0</v>
      </c>
      <c r="B31" s="15" t="s">
        <v>51</v>
      </c>
      <c r="C31" s="614">
        <v>0</v>
      </c>
      <c r="D31" s="614">
        <v>0</v>
      </c>
      <c r="E31" s="614">
        <v>0</v>
      </c>
      <c r="F31" s="614">
        <v>0</v>
      </c>
      <c r="G31" s="614">
        <v>0</v>
      </c>
      <c r="H31" s="614">
        <v>0</v>
      </c>
      <c r="I31" s="614">
        <v>0</v>
      </c>
      <c r="J31" s="614">
        <v>0</v>
      </c>
      <c r="K31" s="614">
        <v>0</v>
      </c>
      <c r="L31" s="614">
        <v>0</v>
      </c>
      <c r="M31" s="614">
        <v>0</v>
      </c>
      <c r="N31" s="614">
        <v>0</v>
      </c>
      <c r="O31" s="614">
        <v>0</v>
      </c>
      <c r="P31" s="614">
        <v>0</v>
      </c>
      <c r="Q31" s="614">
        <v>0</v>
      </c>
      <c r="R31" s="614">
        <v>0</v>
      </c>
      <c r="S31" s="614">
        <v>0</v>
      </c>
      <c r="T31" s="614">
        <v>0</v>
      </c>
      <c r="U31" s="614">
        <v>0</v>
      </c>
      <c r="V31" s="614">
        <v>0</v>
      </c>
      <c r="W31" s="614">
        <v>0</v>
      </c>
      <c r="X31" s="16">
        <v>0</v>
      </c>
    </row>
    <row r="33" spans="2:25">
      <c r="B33" s="17" t="s">
        <v>52</v>
      </c>
      <c r="Y33" s="18" t="s">
        <v>0</v>
      </c>
    </row>
  </sheetData>
  <hyperlinks>
    <hyperlink ref="B33" r:id="rId1" xr:uid="{5EAB7359-460C-4774-B736-8011B2293C38}"/>
    <hyperlink ref="Y33" r:id="rId2" xr:uid="{4FB5C13A-C92C-4531-9D32-D214FEB4E97C}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B0F96-43C6-475C-94FB-DB9F08689A2B}">
  <dimension ref="A1:Z31"/>
  <sheetViews>
    <sheetView workbookViewId="0">
      <selection activeCell="C22" sqref="C22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128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18.267082490463679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129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Autriche!D11/Autriche!D$10</f>
        <v>0.8895079858721362</v>
      </c>
      <c r="E10" s="625">
        <f>Autriche!E11/Autriche!E$10</f>
        <v>0</v>
      </c>
      <c r="F10" s="625">
        <f>Autriche!F11/Autriche!F$10</f>
        <v>0</v>
      </c>
      <c r="G10" s="625">
        <f>Autriche!G11/Autriche!G$10</f>
        <v>0</v>
      </c>
      <c r="H10" s="625">
        <f>Autriche!H11/Autriche!H$10</f>
        <v>0</v>
      </c>
      <c r="I10" s="625">
        <f>Autriche!I11/Autriche!I$10</f>
        <v>0</v>
      </c>
      <c r="J10" s="625">
        <f>Autriche!J11/Autriche!J$10</f>
        <v>0</v>
      </c>
      <c r="K10" s="625">
        <f>Autriche!K11/Autriche!K$10</f>
        <v>0</v>
      </c>
      <c r="L10" s="625">
        <f>Autriche!L11/Autriche!L$10</f>
        <v>0</v>
      </c>
      <c r="M10" s="625">
        <f>Autriche!M11/Autriche!M$10</f>
        <v>0</v>
      </c>
      <c r="N10" s="625">
        <f>Autriche!N11/Autriche!N$10</f>
        <v>0</v>
      </c>
      <c r="O10" s="625">
        <f>Autriche!O11/Autriche!O$10</f>
        <v>0</v>
      </c>
      <c r="P10" s="625">
        <f>Autriche!P11/Autriche!P$10</f>
        <v>0</v>
      </c>
      <c r="Q10" s="625">
        <f>Autriche!Q11/Autriche!Q$10</f>
        <v>0</v>
      </c>
      <c r="R10" s="625">
        <f>Autriche!R11/Autriche!R$10</f>
        <v>0</v>
      </c>
      <c r="S10" s="625">
        <f>Autriche!S11/Autriche!S$10</f>
        <v>0</v>
      </c>
      <c r="T10" s="625">
        <f>Autriche!T11/Autriche!T$10</f>
        <v>0</v>
      </c>
      <c r="U10" s="625">
        <f>Autriche!U11/Autriche!U$10</f>
        <v>0</v>
      </c>
      <c r="V10" s="625">
        <f>Autriche!V11/Autriche!V$10</f>
        <v>0</v>
      </c>
      <c r="W10" s="626">
        <f>Autriche!W11/Autriche!W$10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Autriche!D12/Autriche!D$10</f>
        <v>1.6133697032569746E-4</v>
      </c>
      <c r="E11" s="628">
        <f>Autriche!E12/Autriche!E$10</f>
        <v>0.6767396051245248</v>
      </c>
      <c r="F11" s="629">
        <f>Autriche!F12/Autriche!F$10</f>
        <v>6.7231734240084256E-4</v>
      </c>
      <c r="G11" s="629">
        <f>Autriche!G12/Autriche!G$10</f>
        <v>2.8431896086444273E-5</v>
      </c>
      <c r="H11" s="629">
        <f>Autriche!H12/Autriche!H$10</f>
        <v>1.1299562317258606E-4</v>
      </c>
      <c r="I11" s="629">
        <f>Autriche!I12/Autriche!I$10</f>
        <v>1.2083650315934075E-3</v>
      </c>
      <c r="J11" s="629">
        <f>Autriche!J12/Autriche!J$10</f>
        <v>9.9656728754470082E-5</v>
      </c>
      <c r="K11" s="629">
        <f>Autriche!K12/Autriche!K$10</f>
        <v>9.3483770482152449E-4</v>
      </c>
      <c r="L11" s="629">
        <f>Autriche!L12/Autriche!L$10</f>
        <v>0</v>
      </c>
      <c r="M11" s="629">
        <f>Autriche!M12/Autriche!M$10</f>
        <v>0</v>
      </c>
      <c r="N11" s="629">
        <f>Autriche!N12/Autriche!N$10</f>
        <v>0</v>
      </c>
      <c r="O11" s="629">
        <f>Autriche!O12/Autriche!O$10</f>
        <v>0</v>
      </c>
      <c r="P11" s="629">
        <f>Autriche!P12/Autriche!P$10</f>
        <v>0</v>
      </c>
      <c r="Q11" s="629">
        <f>Autriche!Q12/Autriche!Q$10</f>
        <v>0</v>
      </c>
      <c r="R11" s="629">
        <f>Autriche!R12/Autriche!R$10</f>
        <v>0</v>
      </c>
      <c r="S11" s="629">
        <f>Autriche!S12/Autriche!S$10</f>
        <v>0</v>
      </c>
      <c r="T11" s="629">
        <f>Autriche!T12/Autriche!T$10</f>
        <v>0</v>
      </c>
      <c r="U11" s="629">
        <f>Autriche!U12/Autriche!U$10</f>
        <v>0</v>
      </c>
      <c r="V11" s="629">
        <f>Autriche!V12/Autriche!V$10</f>
        <v>0</v>
      </c>
      <c r="W11" s="630">
        <f>Autriche!W12/Autriche!W$10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Autriche!D13/Autriche!D$10</f>
        <v>8.2834013199663117E-2</v>
      </c>
      <c r="E12" s="629">
        <f>Autriche!E13/Autriche!E$10</f>
        <v>5.4523999789616917E-2</v>
      </c>
      <c r="F12" s="628">
        <f>Autriche!F13/Autriche!F$10</f>
        <v>0.90854897800343659</v>
      </c>
      <c r="G12" s="629">
        <f>Autriche!G13/Autriche!G$10</f>
        <v>3.1504045196906524E-3</v>
      </c>
      <c r="H12" s="629">
        <f>Autriche!H13/Autriche!H$10</f>
        <v>7.5927771082592334E-3</v>
      </c>
      <c r="I12" s="629">
        <f>Autriche!I13/Autriche!I$10</f>
        <v>1.1566428882576087E-2</v>
      </c>
      <c r="J12" s="629">
        <f>Autriche!J13/Autriche!J$10</f>
        <v>1.8424806350303372E-2</v>
      </c>
      <c r="K12" s="629">
        <f>Autriche!K13/Autriche!K$10</f>
        <v>2.7113173376135586E-3</v>
      </c>
      <c r="L12" s="629">
        <f>Autriche!L13/Autriche!L$10</f>
        <v>4.1685211374518959E-4</v>
      </c>
      <c r="M12" s="629">
        <f>Autriche!M13/Autriche!M$10</f>
        <v>7.8364756513162083E-3</v>
      </c>
      <c r="N12" s="629">
        <f>Autriche!N13/Autriche!N$10</f>
        <v>4.2897446264225197E-4</v>
      </c>
      <c r="O12" s="629">
        <f>Autriche!O13/Autriche!O$10</f>
        <v>1.2426478321883963E-4</v>
      </c>
      <c r="P12" s="629">
        <f>Autriche!P13/Autriche!P$10</f>
        <v>3.2941715576915794E-3</v>
      </c>
      <c r="Q12" s="629">
        <f>Autriche!Q13/Autriche!Q$10</f>
        <v>1.5498602899559799E-3</v>
      </c>
      <c r="R12" s="629">
        <f>Autriche!R13/Autriche!R$10</f>
        <v>6.6403882889141258E-4</v>
      </c>
      <c r="S12" s="629">
        <f>Autriche!S13/Autriche!S$10</f>
        <v>5.9624623060990853E-5</v>
      </c>
      <c r="T12" s="629">
        <f>Autriche!T13/Autriche!T$10</f>
        <v>3.8434234911520894E-4</v>
      </c>
      <c r="U12" s="629">
        <f>Autriche!U13/Autriche!U$10</f>
        <v>1.0274120013858772E-3</v>
      </c>
      <c r="V12" s="629">
        <f>Autriche!V13/Autriche!V$10</f>
        <v>2.6891261879510423E-3</v>
      </c>
      <c r="W12" s="630">
        <f>Autriche!W13/Autriche!W$10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Autriche!D14/Autriche!D$10</f>
        <v>8.9392176306413791E-5</v>
      </c>
      <c r="E13" s="629">
        <f>Autriche!E14/Autriche!E$10</f>
        <v>9.129014032891021E-2</v>
      </c>
      <c r="F13" s="629">
        <f>Autriche!F14/Autriche!F$10</f>
        <v>7.670455248135296E-4</v>
      </c>
      <c r="G13" s="628">
        <f>Autriche!G14/Autriche!G$10</f>
        <v>0.95037205016445514</v>
      </c>
      <c r="H13" s="629">
        <f>Autriche!H14/Autriche!H$10</f>
        <v>1.4459416524167271E-2</v>
      </c>
      <c r="I13" s="629">
        <f>Autriche!I14/Autriche!I$10</f>
        <v>2.2211943335445861E-4</v>
      </c>
      <c r="J13" s="629">
        <f>Autriche!J14/Autriche!J$10</f>
        <v>0</v>
      </c>
      <c r="K13" s="629">
        <f>Autriche!K14/Autriche!K$10</f>
        <v>4.9383383582168048E-3</v>
      </c>
      <c r="L13" s="629">
        <f>Autriche!L14/Autriche!L$10</f>
        <v>0</v>
      </c>
      <c r="M13" s="629">
        <f>Autriche!M14/Autriche!M$10</f>
        <v>0</v>
      </c>
      <c r="N13" s="629">
        <f>Autriche!N14/Autriche!N$10</f>
        <v>0</v>
      </c>
      <c r="O13" s="629">
        <f>Autriche!O14/Autriche!O$10</f>
        <v>0</v>
      </c>
      <c r="P13" s="629">
        <f>Autriche!P14/Autriche!P$10</f>
        <v>0</v>
      </c>
      <c r="Q13" s="629">
        <f>Autriche!Q14/Autriche!Q$10</f>
        <v>0</v>
      </c>
      <c r="R13" s="629">
        <f>Autriche!R14/Autriche!R$10</f>
        <v>0</v>
      </c>
      <c r="S13" s="629">
        <f>Autriche!S14/Autriche!S$10</f>
        <v>0</v>
      </c>
      <c r="T13" s="629">
        <f>Autriche!T14/Autriche!T$10</f>
        <v>0</v>
      </c>
      <c r="U13" s="629">
        <f>Autriche!U14/Autriche!U$10</f>
        <v>0</v>
      </c>
      <c r="V13" s="629">
        <f>Autriche!V14/Autriche!V$10</f>
        <v>0</v>
      </c>
      <c r="W13" s="630">
        <f>Autriche!W14/Autriche!W$10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Autriche!D15/Autriche!D$10</f>
        <v>6.4555314462381489E-5</v>
      </c>
      <c r="E14" s="629">
        <f>Autriche!E15/Autriche!E$10</f>
        <v>1.021333523356764E-2</v>
      </c>
      <c r="F14" s="629">
        <f>Autriche!F15/Autriche!F$10</f>
        <v>1.2119837582669751E-3</v>
      </c>
      <c r="G14" s="629">
        <f>Autriche!G15/Autriche!G$10</f>
        <v>5.190370498896135E-3</v>
      </c>
      <c r="H14" s="628">
        <f>Autriche!H15/Autriche!H$10</f>
        <v>0.93622115507965331</v>
      </c>
      <c r="I14" s="629">
        <f>Autriche!I15/Autriche!I$10</f>
        <v>2.3815794094467823E-4</v>
      </c>
      <c r="J14" s="629">
        <f>Autriche!J15/Autriche!J$10</f>
        <v>2.0202225687709647E-4</v>
      </c>
      <c r="K14" s="629">
        <f>Autriche!K15/Autriche!K$10</f>
        <v>1.1520264152947554E-3</v>
      </c>
      <c r="L14" s="629">
        <f>Autriche!L15/Autriche!L$10</f>
        <v>0</v>
      </c>
      <c r="M14" s="629">
        <f>Autriche!M15/Autriche!M$10</f>
        <v>7.7989455949621918E-5</v>
      </c>
      <c r="N14" s="629">
        <f>Autriche!N15/Autriche!N$10</f>
        <v>0</v>
      </c>
      <c r="O14" s="629">
        <f>Autriche!O15/Autriche!O$10</f>
        <v>0</v>
      </c>
      <c r="P14" s="629">
        <f>Autriche!P15/Autriche!P$10</f>
        <v>2.2876226880834649E-4</v>
      </c>
      <c r="Q14" s="629">
        <f>Autriche!Q15/Autriche!Q$10</f>
        <v>7.5734861970985854E-4</v>
      </c>
      <c r="R14" s="629">
        <f>Autriche!R15/Autriche!R$10</f>
        <v>4.2405142045801448E-4</v>
      </c>
      <c r="S14" s="629">
        <f>Autriche!S15/Autriche!S$10</f>
        <v>0</v>
      </c>
      <c r="T14" s="629">
        <f>Autriche!T15/Autriche!T$10</f>
        <v>0</v>
      </c>
      <c r="U14" s="629">
        <f>Autriche!U15/Autriche!U$10</f>
        <v>0</v>
      </c>
      <c r="V14" s="629">
        <f>Autriche!V15/Autriche!V$10</f>
        <v>0</v>
      </c>
      <c r="W14" s="630">
        <f>Autriche!W15/Autriche!W$10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Autriche!D16/Autriche!D$10</f>
        <v>3.362931620014077E-3</v>
      </c>
      <c r="E15" s="629">
        <f>Autriche!E16/Autriche!E$10</f>
        <v>3.7504177970515834E-2</v>
      </c>
      <c r="F15" s="629">
        <f>Autriche!F16/Autriche!F$10</f>
        <v>4.3765856146197211E-3</v>
      </c>
      <c r="G15" s="629">
        <f>Autriche!G16/Autriche!G$10</f>
        <v>6.5133713101228159E-3</v>
      </c>
      <c r="H15" s="629">
        <f>Autriche!H16/Autriche!H$10</f>
        <v>9.2206957403753714E-3</v>
      </c>
      <c r="I15" s="631">
        <f>Autriche!I16/Autriche!I$10</f>
        <v>0.96113387311222187</v>
      </c>
      <c r="J15" s="629">
        <f>Autriche!J16/Autriche!J$10</f>
        <v>1.9930262231146753E-3</v>
      </c>
      <c r="K15" s="629">
        <f>Autriche!K16/Autriche!K$10</f>
        <v>1.4609242327933989E-2</v>
      </c>
      <c r="L15" s="629">
        <f>Autriche!L16/Autriche!L$10</f>
        <v>0</v>
      </c>
      <c r="M15" s="629">
        <f>Autriche!M16/Autriche!M$10</f>
        <v>9.2394932125910891E-4</v>
      </c>
      <c r="N15" s="629">
        <f>Autriche!N16/Autriche!N$10</f>
        <v>0</v>
      </c>
      <c r="O15" s="629">
        <f>Autriche!O16/Autriche!O$10</f>
        <v>6.7306881397420359E-3</v>
      </c>
      <c r="P15" s="629">
        <f>Autriche!P16/Autriche!P$10</f>
        <v>3.2486389693201374E-4</v>
      </c>
      <c r="Q15" s="629">
        <f>Autriche!Q16/Autriche!Q$10</f>
        <v>5.3517837332390985E-4</v>
      </c>
      <c r="R15" s="629">
        <f>Autriche!R16/Autriche!R$10</f>
        <v>8.8737282671305946E-3</v>
      </c>
      <c r="S15" s="629">
        <f>Autriche!S16/Autriche!S$10</f>
        <v>0</v>
      </c>
      <c r="T15" s="629">
        <f>Autriche!T16/Autriche!T$10</f>
        <v>0</v>
      </c>
      <c r="U15" s="629">
        <f>Autriche!U16/Autriche!U$10</f>
        <v>0</v>
      </c>
      <c r="V15" s="629">
        <f>Autriche!V16/Autriche!V$10</f>
        <v>0</v>
      </c>
      <c r="W15" s="630">
        <f>Autriche!W16/Autriche!W$10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Autriche!D17/Autriche!D$10</f>
        <v>1.7857908929180255E-4</v>
      </c>
      <c r="E16" s="629">
        <f>Autriche!E17/Autriche!E$10</f>
        <v>2.9360316660473939E-3</v>
      </c>
      <c r="F16" s="629">
        <f>Autriche!F17/Autriche!F$10</f>
        <v>2.2247708286332515E-2</v>
      </c>
      <c r="G16" s="629">
        <f>Autriche!G17/Autriche!G$10</f>
        <v>1.1076705675328385E-3</v>
      </c>
      <c r="H16" s="629">
        <f>Autriche!H17/Autriche!H$10</f>
        <v>5.4979325134502733E-3</v>
      </c>
      <c r="I16" s="629">
        <f>Autriche!I17/Autriche!I$10</f>
        <v>5.8836472161368902E-3</v>
      </c>
      <c r="J16" s="628">
        <f>Autriche!J17/Autriche!J$10</f>
        <v>0.86563705022096427</v>
      </c>
      <c r="K16" s="629">
        <f>Autriche!K17/Autriche!K$10</f>
        <v>7.2143442414856181E-3</v>
      </c>
      <c r="L16" s="629">
        <f>Autriche!L17/Autriche!L$10</f>
        <v>4.9007239508019433E-3</v>
      </c>
      <c r="M16" s="629">
        <f>Autriche!M17/Autriche!M$10</f>
        <v>1.0659190798912201E-2</v>
      </c>
      <c r="N16" s="629">
        <f>Autriche!N17/Autriche!N$10</f>
        <v>5.9189858829667601E-4</v>
      </c>
      <c r="O16" s="629">
        <f>Autriche!O17/Autriche!O$10</f>
        <v>1.1760787611416585E-3</v>
      </c>
      <c r="P16" s="629">
        <f>Autriche!P17/Autriche!P$10</f>
        <v>7.2078522009624904E-3</v>
      </c>
      <c r="Q16" s="629">
        <f>Autriche!Q17/Autriche!Q$10</f>
        <v>8.512144296136049E-3</v>
      </c>
      <c r="R16" s="629">
        <f>Autriche!R17/Autriche!R$10</f>
        <v>0</v>
      </c>
      <c r="S16" s="629">
        <f>Autriche!S17/Autriche!S$10</f>
        <v>1.9289277947109979E-3</v>
      </c>
      <c r="T16" s="629">
        <f>Autriche!T17/Autriche!T$10</f>
        <v>5.6963005767048042E-3</v>
      </c>
      <c r="U16" s="629">
        <f>Autriche!U17/Autriche!U$10</f>
        <v>9.0917494441320017E-3</v>
      </c>
      <c r="V16" s="629">
        <f>Autriche!V17/Autriche!V$10</f>
        <v>1.2746761317844744E-2</v>
      </c>
      <c r="W16" s="630">
        <f>Autriche!W17/Autriche!W$10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Autriche!D18/Autriche!D$10</f>
        <v>2.5964783793065013E-3</v>
      </c>
      <c r="E17" s="629">
        <f>Autriche!E18/Autriche!E$10</f>
        <v>8.1146791403475749E-2</v>
      </c>
      <c r="F17" s="629">
        <f>Autriche!F18/Autriche!F$10</f>
        <v>9.6484666359832722E-4</v>
      </c>
      <c r="G17" s="629">
        <f>Autriche!G18/Autriche!G$10</f>
        <v>8.2581871299547351E-4</v>
      </c>
      <c r="H17" s="629">
        <f>Autriche!H18/Autriche!H$10</f>
        <v>7.8432526554546196E-3</v>
      </c>
      <c r="I17" s="629">
        <f>Autriche!I18/Autriche!I$10</f>
        <v>1.5160558703782531E-3</v>
      </c>
      <c r="J17" s="629">
        <f>Autriche!J18/Autriche!J$10</f>
        <v>3.5452359810524362E-3</v>
      </c>
      <c r="K17" s="628">
        <f>Autriche!K18/Autriche!K$10</f>
        <v>0.91015535336442333</v>
      </c>
      <c r="L17" s="629">
        <f>Autriche!L18/Autriche!L$10</f>
        <v>6.2149530129131428E-4</v>
      </c>
      <c r="M17" s="629">
        <f>Autriche!M18/Autriche!M$10</f>
        <v>3.2326164242485797E-5</v>
      </c>
      <c r="N17" s="629">
        <f>Autriche!N18/Autriche!N$10</f>
        <v>0</v>
      </c>
      <c r="O17" s="629">
        <f>Autriche!O18/Autriche!O$10</f>
        <v>7.4126529679752358E-4</v>
      </c>
      <c r="P17" s="629">
        <f>Autriche!P18/Autriche!P$10</f>
        <v>1.2378932784644765E-4</v>
      </c>
      <c r="Q17" s="629">
        <f>Autriche!Q18/Autriche!Q$10</f>
        <v>1.4323652356756659E-3</v>
      </c>
      <c r="R17" s="629">
        <f>Autriche!R18/Autriche!R$10</f>
        <v>9.5133825474204552E-3</v>
      </c>
      <c r="S17" s="629">
        <f>Autriche!S18/Autriche!S$10</f>
        <v>6.4891968472606255E-5</v>
      </c>
      <c r="T17" s="629">
        <f>Autriche!T18/Autriche!T$10</f>
        <v>2.6516354368693581E-4</v>
      </c>
      <c r="U17" s="629">
        <f>Autriche!U18/Autriche!U$10</f>
        <v>7.5828086311075795E-4</v>
      </c>
      <c r="V17" s="629">
        <f>Autriche!V18/Autriche!V$10</f>
        <v>1.6023904396625386E-3</v>
      </c>
      <c r="W17" s="630">
        <f>Autriche!W18/Autriche!W$10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Autriche!D19/Autriche!D$10</f>
        <v>1.6751231733873641E-2</v>
      </c>
      <c r="E18" s="629">
        <f>Autriche!E19/Autriche!E$10</f>
        <v>0</v>
      </c>
      <c r="F18" s="629">
        <f>Autriche!F19/Autriche!F$10</f>
        <v>1.0708159498832841E-3</v>
      </c>
      <c r="G18" s="629">
        <f>Autriche!G19/Autriche!G$10</f>
        <v>1.251906027679308E-4</v>
      </c>
      <c r="H18" s="629">
        <f>Autriche!H19/Autriche!H$10</f>
        <v>8.6442226475874577E-5</v>
      </c>
      <c r="I18" s="629">
        <f>Autriche!I19/Autriche!I$10</f>
        <v>9.050884609526592E-5</v>
      </c>
      <c r="J18" s="629">
        <f>Autriche!J19/Autriche!J$10</f>
        <v>8.4647136015547648E-3</v>
      </c>
      <c r="K18" s="629">
        <f>Autriche!K19/Autriche!K$10</f>
        <v>4.9702771113636869E-3</v>
      </c>
      <c r="L18" s="628">
        <f>Autriche!L19/Autriche!L$10</f>
        <v>0.95000951575757564</v>
      </c>
      <c r="M18" s="629">
        <f>Autriche!M19/Autriche!M$10</f>
        <v>2.5757542808991347E-3</v>
      </c>
      <c r="N18" s="629">
        <f>Autriche!N19/Autriche!N$10</f>
        <v>0</v>
      </c>
      <c r="O18" s="629">
        <f>Autriche!O19/Autriche!O$10</f>
        <v>7.4379514805114329E-4</v>
      </c>
      <c r="P18" s="629">
        <f>Autriche!P19/Autriche!P$10</f>
        <v>3.4347575787216529E-4</v>
      </c>
      <c r="Q18" s="629">
        <f>Autriche!Q19/Autriche!Q$10</f>
        <v>3.444066147721359E-3</v>
      </c>
      <c r="R18" s="629">
        <f>Autriche!R19/Autriche!R$10</f>
        <v>9.3369223193683656E-4</v>
      </c>
      <c r="S18" s="629">
        <f>Autriche!S19/Autriche!S$10</f>
        <v>4.680597672731367E-3</v>
      </c>
      <c r="T18" s="629">
        <f>Autriche!T19/Autriche!T$10</f>
        <v>7.5627267462451304E-3</v>
      </c>
      <c r="U18" s="629">
        <f>Autriche!U19/Autriche!U$10</f>
        <v>2.6227090511751375E-2</v>
      </c>
      <c r="V18" s="629">
        <f>Autriche!V19/Autriche!V$10</f>
        <v>7.2584852376967974E-3</v>
      </c>
      <c r="W18" s="630">
        <f>Autriche!W19/Autriche!W$10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Autriche!D20/Autriche!D$10</f>
        <v>3.7676082574149831E-4</v>
      </c>
      <c r="E19" s="629">
        <f>Autriche!E20/Autriche!E$10</f>
        <v>4.4426460084051444E-3</v>
      </c>
      <c r="F19" s="629">
        <f>Autriche!F20/Autriche!F$10</f>
        <v>9.7760330037236134E-3</v>
      </c>
      <c r="G19" s="629">
        <f>Autriche!G20/Autriche!G$10</f>
        <v>4.3699372984926967E-3</v>
      </c>
      <c r="H19" s="629">
        <f>Autriche!H20/Autriche!H$10</f>
        <v>7.0774572927122313E-4</v>
      </c>
      <c r="I19" s="629">
        <f>Autriche!I20/Autriche!I$10</f>
        <v>3.9175812321798446E-3</v>
      </c>
      <c r="J19" s="629">
        <f>Autriche!J20/Autriche!J$10</f>
        <v>2.9203444092121444E-2</v>
      </c>
      <c r="K19" s="629">
        <f>Autriche!K20/Autriche!K$10</f>
        <v>5.4764453771171517E-3</v>
      </c>
      <c r="L19" s="629">
        <f>Autriche!L20/Autriche!L$10</f>
        <v>1.0860517406136717E-3</v>
      </c>
      <c r="M19" s="628">
        <f>Autriche!M20/Autriche!M$10</f>
        <v>0.93301715495774284</v>
      </c>
      <c r="N19" s="629">
        <f>Autriche!N20/Autriche!N$10</f>
        <v>1.261718619159488E-2</v>
      </c>
      <c r="O19" s="629">
        <f>Autriche!O20/Autriche!O$10</f>
        <v>6.4522534659481364E-4</v>
      </c>
      <c r="P19" s="629">
        <f>Autriche!P20/Autriche!P$10</f>
        <v>3.3795048948427303E-2</v>
      </c>
      <c r="Q19" s="629">
        <f>Autriche!Q20/Autriche!Q$10</f>
        <v>6.1181266054588122E-3</v>
      </c>
      <c r="R19" s="629">
        <f>Autriche!R20/Autriche!R$10</f>
        <v>1.2948682249254736E-2</v>
      </c>
      <c r="S19" s="629">
        <f>Autriche!S20/Autriche!S$10</f>
        <v>8.4169157430246961E-3</v>
      </c>
      <c r="T19" s="629">
        <f>Autriche!T20/Autriche!T$10</f>
        <v>4.4283985506093221E-3</v>
      </c>
      <c r="U19" s="629">
        <f>Autriche!U20/Autriche!U$10</f>
        <v>1.3607281641431801E-2</v>
      </c>
      <c r="V19" s="629">
        <f>Autriche!V20/Autriche!V$10</f>
        <v>9.1913020873119217E-3</v>
      </c>
      <c r="W19" s="630">
        <f>Autriche!W20/Autriche!W$10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Autriche!D21/Autriche!D$10</f>
        <v>0</v>
      </c>
      <c r="E20" s="629">
        <f>Autriche!E21/Autriche!E$10</f>
        <v>0</v>
      </c>
      <c r="F20" s="629">
        <f>Autriche!F21/Autriche!F$10</f>
        <v>1.7210788955793455E-6</v>
      </c>
      <c r="G20" s="629">
        <f>Autriche!G21/Autriche!G$10</f>
        <v>0</v>
      </c>
      <c r="H20" s="629">
        <f>Autriche!H21/Autriche!H$10</f>
        <v>0</v>
      </c>
      <c r="I20" s="629">
        <f>Autriche!I21/Autriche!I$10</f>
        <v>0</v>
      </c>
      <c r="J20" s="629">
        <f>Autriche!J21/Autriche!J$10</f>
        <v>2.2347594787289434E-6</v>
      </c>
      <c r="K20" s="629">
        <f>Autriche!K21/Autriche!K$10</f>
        <v>4.8061207416152539E-4</v>
      </c>
      <c r="L20" s="629">
        <f>Autriche!L21/Autriche!L$10</f>
        <v>0</v>
      </c>
      <c r="M20" s="629">
        <f>Autriche!M21/Autriche!M$10</f>
        <v>0</v>
      </c>
      <c r="N20" s="628">
        <f>Autriche!N21/Autriche!N$10</f>
        <v>0.92192018503788775</v>
      </c>
      <c r="O20" s="629">
        <f>Autriche!O21/Autriche!O$10</f>
        <v>0</v>
      </c>
      <c r="P20" s="629">
        <f>Autriche!P21/Autriche!P$10</f>
        <v>1.4683684520571502E-3</v>
      </c>
      <c r="Q20" s="629">
        <f>Autriche!Q21/Autriche!Q$10</f>
        <v>1.1456073027144289E-3</v>
      </c>
      <c r="R20" s="629">
        <f>Autriche!R21/Autriche!R$10</f>
        <v>2.4785713755964382E-3</v>
      </c>
      <c r="S20" s="629">
        <f>Autriche!S21/Autriche!S$10</f>
        <v>0</v>
      </c>
      <c r="T20" s="629">
        <f>Autriche!T21/Autriche!T$10</f>
        <v>0</v>
      </c>
      <c r="U20" s="629">
        <f>Autriche!U21/Autriche!U$10</f>
        <v>0</v>
      </c>
      <c r="V20" s="629">
        <f>Autriche!V21/Autriche!V$10</f>
        <v>9.871340956827243E-4</v>
      </c>
      <c r="W20" s="630">
        <f>Autriche!W21/Autriche!W$10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Autriche!D22/Autriche!D$10</f>
        <v>8.5830857686628999E-4</v>
      </c>
      <c r="E21" s="629">
        <f>Autriche!E22/Autriche!E$10</f>
        <v>4.5262054187217189E-3</v>
      </c>
      <c r="F21" s="629">
        <f>Autriche!F22/Autriche!F$10</f>
        <v>8.5712187683987954E-4</v>
      </c>
      <c r="G21" s="629">
        <f>Autriche!G22/Autriche!G$10</f>
        <v>2.9772858635198581E-3</v>
      </c>
      <c r="H21" s="629">
        <f>Autriche!H22/Autriche!H$10</f>
        <v>1.6853935167410548E-3</v>
      </c>
      <c r="I21" s="629">
        <f>Autriche!I22/Autriche!I$10</f>
        <v>5.1480503027762871E-3</v>
      </c>
      <c r="J21" s="629">
        <f>Autriche!J22/Autriche!J$10</f>
        <v>8.5800407346540188E-3</v>
      </c>
      <c r="K21" s="629">
        <f>Autriche!K22/Autriche!K$10</f>
        <v>1.3629674801483525E-2</v>
      </c>
      <c r="L21" s="629">
        <f>Autriche!L22/Autriche!L$10</f>
        <v>9.9928008314278099E-3</v>
      </c>
      <c r="M21" s="629">
        <f>Autriche!M22/Autriche!M$10</f>
        <v>2.9992339250480321E-3</v>
      </c>
      <c r="N21" s="629">
        <f>Autriche!N22/Autriche!N$10</f>
        <v>2.9725609226432498E-2</v>
      </c>
      <c r="O21" s="631">
        <f>Autriche!O22/Autriche!O$10</f>
        <v>0.9787436800209397</v>
      </c>
      <c r="P21" s="629">
        <f>Autriche!P22/Autriche!P$10</f>
        <v>2.3590150255496368E-2</v>
      </c>
      <c r="Q21" s="629">
        <f>Autriche!Q22/Autriche!Q$10</f>
        <v>8.0758213044702203E-3</v>
      </c>
      <c r="R21" s="629">
        <f>Autriche!R22/Autriche!R$10</f>
        <v>6.1585780759160292E-3</v>
      </c>
      <c r="S21" s="629">
        <f>Autriche!S22/Autriche!S$10</f>
        <v>2.8954425027800357E-3</v>
      </c>
      <c r="T21" s="629">
        <f>Autriche!T22/Autriche!T$10</f>
        <v>2.1620884356150583E-3</v>
      </c>
      <c r="U21" s="629">
        <f>Autriche!U22/Autriche!U$10</f>
        <v>2.2697196421275611E-2</v>
      </c>
      <c r="V21" s="629">
        <f>Autriche!V22/Autriche!V$10</f>
        <v>1.660599966720494E-2</v>
      </c>
      <c r="W21" s="630">
        <f>Autriche!W22/Autriche!W$10</f>
        <v>0</v>
      </c>
      <c r="X21" s="584"/>
      <c r="Y21" s="22">
        <f>SUM(D21:X21)</f>
        <v>1.1419086817582091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Autriche!D23/Autriche!D$10</f>
        <v>5.8684783481064763E-4</v>
      </c>
      <c r="E22" s="629">
        <f>Autriche!E23/Autriche!E$10</f>
        <v>2.449435952772391E-2</v>
      </c>
      <c r="F22" s="629">
        <f>Autriche!F23/Autriche!F$10</f>
        <v>4.3439898555479306E-2</v>
      </c>
      <c r="G22" s="629">
        <f>Autriche!G23/Autriche!G$10</f>
        <v>1.1600965769832397E-2</v>
      </c>
      <c r="H22" s="629">
        <f>Autriche!H23/Autriche!H$10</f>
        <v>8.8594086156231454E-3</v>
      </c>
      <c r="I22" s="629">
        <f>Autriche!I23/Autriche!I$10</f>
        <v>7.0267791740453063E-3</v>
      </c>
      <c r="J22" s="629">
        <f>Autriche!J23/Autriche!J$10</f>
        <v>4.2563201943877776E-2</v>
      </c>
      <c r="K22" s="629">
        <f>Autriche!K23/Autriche!K$10</f>
        <v>1.3741499355555872E-2</v>
      </c>
      <c r="L22" s="629">
        <f>Autriche!L23/Autriche!L$10</f>
        <v>9.0540466575085524E-3</v>
      </c>
      <c r="M22" s="629">
        <f>Autriche!M23/Autriche!M$10</f>
        <v>3.2213505147700418E-2</v>
      </c>
      <c r="N22" s="629">
        <f>Autriche!N23/Autriche!N$10</f>
        <v>7.812505429066887E-3</v>
      </c>
      <c r="O22" s="629">
        <f>Autriche!O23/Autriche!O$10</f>
        <v>3.7540538270409798E-3</v>
      </c>
      <c r="P22" s="628">
        <f>Autriche!P23/Autriche!P$10</f>
        <v>0.91362984413947024</v>
      </c>
      <c r="Q22" s="629">
        <f>Autriche!Q23/Autriche!Q$10</f>
        <v>2.4061660362618146E-2</v>
      </c>
      <c r="R22" s="629">
        <f>Autriche!R23/Autriche!R$10</f>
        <v>7.523251285133134E-3</v>
      </c>
      <c r="S22" s="629">
        <f>Autriche!S23/Autriche!S$10</f>
        <v>0.11715828269341995</v>
      </c>
      <c r="T22" s="629">
        <f>Autriche!T23/Autriche!T$10</f>
        <v>5.981123575589449E-3</v>
      </c>
      <c r="U22" s="629">
        <f>Autriche!U23/Autriche!U$10</f>
        <v>4.7879092800847893E-2</v>
      </c>
      <c r="V22" s="629">
        <f>Autriche!V23/Autriche!V$10</f>
        <v>1.5706268686412901E-2</v>
      </c>
      <c r="W22" s="630">
        <f>Autriche!W23/Autriche!W$10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Autriche!D24/Autriche!D$10</f>
        <v>2.2587175845597642E-3</v>
      </c>
      <c r="E23" s="629">
        <f>Autriche!E24/Autriche!E$10</f>
        <v>1.1908700528163341E-2</v>
      </c>
      <c r="F23" s="629">
        <f>Autriche!F24/Autriche!F$10</f>
        <v>5.7114888276089733E-3</v>
      </c>
      <c r="G23" s="629">
        <f>Autriche!G24/Autriche!G$10</f>
        <v>1.3152655302914172E-2</v>
      </c>
      <c r="H23" s="629">
        <f>Autriche!H24/Autriche!H$10</f>
        <v>5.6675983728630263E-3</v>
      </c>
      <c r="I23" s="629">
        <f>Autriche!I24/Autriche!I$10</f>
        <v>1.8552515043989326E-3</v>
      </c>
      <c r="J23" s="629">
        <f>Autriche!J24/Autriche!J$10</f>
        <v>1.341203767956174E-2</v>
      </c>
      <c r="K23" s="629">
        <f>Autriche!K24/Autriche!K$10</f>
        <v>1.9362330728824446E-2</v>
      </c>
      <c r="L23" s="629">
        <f>Autriche!L24/Autriche!L$10</f>
        <v>4.9209773662224256E-3</v>
      </c>
      <c r="M23" s="629">
        <f>Autriche!M24/Autriche!M$10</f>
        <v>3.5531210377401762E-3</v>
      </c>
      <c r="N23" s="629">
        <f>Autriche!N24/Autriche!N$10</f>
        <v>2.6858957671971644E-2</v>
      </c>
      <c r="O23" s="629">
        <f>Autriche!O24/Autriche!O$10</f>
        <v>6.1710623870570094E-3</v>
      </c>
      <c r="P23" s="629">
        <f>Autriche!P24/Autriche!P$10</f>
        <v>1.4441832591321729E-2</v>
      </c>
      <c r="Q23" s="628">
        <f>Autriche!Q24/Autriche!Q$10</f>
        <v>0.93825075300411098</v>
      </c>
      <c r="R23" s="629">
        <f>Autriche!R24/Autriche!R$10</f>
        <v>1.6160737850220739E-2</v>
      </c>
      <c r="S23" s="629">
        <f>Autriche!S24/Autriche!S$10</f>
        <v>1.4762383140488047E-3</v>
      </c>
      <c r="T23" s="629">
        <f>Autriche!T24/Autriche!T$10</f>
        <v>2.2526016300185636E-4</v>
      </c>
      <c r="U23" s="629">
        <f>Autriche!U24/Autriche!U$10</f>
        <v>1.1380563707658947E-2</v>
      </c>
      <c r="V23" s="629">
        <f>Autriche!V24/Autriche!V$10</f>
        <v>3.4851103819622709E-3</v>
      </c>
      <c r="W23" s="630">
        <f>Autriche!W24/Autriche!W$10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Autriche!D25/Autriche!D$10</f>
        <v>0</v>
      </c>
      <c r="E24" s="629">
        <f>Autriche!E25/Autriche!E$10</f>
        <v>0</v>
      </c>
      <c r="F24" s="629">
        <f>Autriche!F25/Autriche!F$10</f>
        <v>0</v>
      </c>
      <c r="G24" s="629">
        <f>Autriche!G25/Autriche!G$10</f>
        <v>0</v>
      </c>
      <c r="H24" s="629">
        <f>Autriche!H25/Autriche!H$10</f>
        <v>0</v>
      </c>
      <c r="I24" s="629">
        <f>Autriche!I25/Autriche!I$10</f>
        <v>0</v>
      </c>
      <c r="J24" s="629">
        <f>Autriche!J25/Autriche!J$10</f>
        <v>0</v>
      </c>
      <c r="K24" s="629">
        <f>Autriche!K25/Autriche!K$10</f>
        <v>0</v>
      </c>
      <c r="L24" s="629">
        <f>Autriche!L25/Autriche!L$10</f>
        <v>0</v>
      </c>
      <c r="M24" s="629">
        <f>Autriche!M25/Autriche!M$10</f>
        <v>0</v>
      </c>
      <c r="N24" s="629">
        <f>Autriche!N25/Autriche!N$10</f>
        <v>0</v>
      </c>
      <c r="O24" s="629">
        <f>Autriche!O25/Autriche!O$10</f>
        <v>0</v>
      </c>
      <c r="P24" s="629">
        <f>Autriche!P25/Autriche!P$10</f>
        <v>0</v>
      </c>
      <c r="Q24" s="629">
        <f>Autriche!Q25/Autriche!Q$10</f>
        <v>0</v>
      </c>
      <c r="R24" s="628">
        <f>Autriche!R25/Autriche!R$10</f>
        <v>0.93184072926805828</v>
      </c>
      <c r="S24" s="629">
        <f>Autriche!S25/Autriche!S$10</f>
        <v>0</v>
      </c>
      <c r="T24" s="629">
        <f>Autriche!T25/Autriche!T$10</f>
        <v>0</v>
      </c>
      <c r="U24" s="629">
        <f>Autriche!U25/Autriche!U$10</f>
        <v>0</v>
      </c>
      <c r="V24" s="629">
        <f>Autriche!V25/Autriche!V$10</f>
        <v>0</v>
      </c>
      <c r="W24" s="630">
        <f>Autriche!W25/Autriche!W$10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Autriche!D26/Autriche!D$10</f>
        <v>9.7089550844853555E-5</v>
      </c>
      <c r="E25" s="629">
        <f>Autriche!E26/Autriche!E$10</f>
        <v>0</v>
      </c>
      <c r="F25" s="629">
        <f>Autriche!F26/Autriche!F$10</f>
        <v>8.1544718072549383E-5</v>
      </c>
      <c r="G25" s="629">
        <f>Autriche!G26/Autriche!G$10</f>
        <v>4.8138660040540569E-7</v>
      </c>
      <c r="H25" s="629">
        <f>Autriche!H26/Autriche!H$10</f>
        <v>0</v>
      </c>
      <c r="I25" s="629">
        <f>Autriche!I26/Autriche!I$10</f>
        <v>2.6158626039094197E-6</v>
      </c>
      <c r="J25" s="629">
        <f>Autriche!J26/Autriche!J$10</f>
        <v>1.7868595032042998E-4</v>
      </c>
      <c r="K25" s="629">
        <f>Autriche!K26/Autriche!K$10</f>
        <v>1.2347402617872487E-4</v>
      </c>
      <c r="L25" s="629">
        <f>Autriche!L26/Autriche!L$10</f>
        <v>5.2223682737110162E-6</v>
      </c>
      <c r="M25" s="629">
        <f>Autriche!M26/Autriche!M$10</f>
        <v>3.1885039613164032E-4</v>
      </c>
      <c r="N25" s="629">
        <f>Autriche!N26/Autriche!N$10</f>
        <v>3.0020568258780635E-5</v>
      </c>
      <c r="O25" s="629">
        <f>Autriche!O26/Autriche!O$10</f>
        <v>4.1912461067429961E-6</v>
      </c>
      <c r="P25" s="629">
        <f>Autriche!P26/Autriche!P$10</f>
        <v>4.1690057191078516E-4</v>
      </c>
      <c r="Q25" s="629">
        <f>Autriche!Q26/Autriche!Q$10</f>
        <v>1.8008854007287459E-4</v>
      </c>
      <c r="R25" s="629">
        <f>Autriche!R26/Autriche!R$10</f>
        <v>2.0586402321678718E-4</v>
      </c>
      <c r="S25" s="628">
        <f>Autriche!S26/Autriche!S$10</f>
        <v>0.86094484433094609</v>
      </c>
      <c r="T25" s="629">
        <f>Autriche!T26/Autriche!T$10</f>
        <v>5.9711610138338538E-4</v>
      </c>
      <c r="U25" s="629">
        <f>Autriche!U26/Autriche!U$10</f>
        <v>2.1761941018365696E-4</v>
      </c>
      <c r="V25" s="629">
        <f>Autriche!V26/Autriche!V$10</f>
        <v>1.9993995477066453E-2</v>
      </c>
      <c r="W25" s="630">
        <f>Autriche!W26/Autriche!W$10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Autriche!D27/Autriche!D$10</f>
        <v>0</v>
      </c>
      <c r="E26" s="629">
        <f>Autriche!E27/Autriche!E$10</f>
        <v>0</v>
      </c>
      <c r="F26" s="629">
        <f>Autriche!F27/Autriche!F$10</f>
        <v>6.1417929730817218E-6</v>
      </c>
      <c r="G26" s="629">
        <f>Autriche!G27/Autriche!G$10</f>
        <v>1.1044813813051527E-4</v>
      </c>
      <c r="H26" s="629">
        <f>Autriche!H27/Autriche!H$10</f>
        <v>0</v>
      </c>
      <c r="I26" s="629">
        <f>Autriche!I27/Autriche!I$10</f>
        <v>0</v>
      </c>
      <c r="J26" s="629">
        <f>Autriche!J27/Autriche!J$10</f>
        <v>2.1236987046345351E-5</v>
      </c>
      <c r="K26" s="629">
        <f>Autriche!K27/Autriche!K$10</f>
        <v>0</v>
      </c>
      <c r="L26" s="629">
        <f>Autriche!L27/Autriche!L$10</f>
        <v>0</v>
      </c>
      <c r="M26" s="629">
        <f>Autriche!M27/Autriche!M$10</f>
        <v>0</v>
      </c>
      <c r="N26" s="629">
        <f>Autriche!N27/Autriche!N$10</f>
        <v>0</v>
      </c>
      <c r="O26" s="629">
        <f>Autriche!O27/Autriche!O$10</f>
        <v>0</v>
      </c>
      <c r="P26" s="629">
        <f>Autriche!P27/Autriche!P$10</f>
        <v>3.5518486818890898E-4</v>
      </c>
      <c r="Q26" s="629">
        <f>Autriche!Q27/Autriche!Q$10</f>
        <v>0</v>
      </c>
      <c r="R26" s="629">
        <f>Autriche!R27/Autriche!R$10</f>
        <v>5.6234290039185327E-4</v>
      </c>
      <c r="S26" s="629">
        <f>Autriche!S27/Autriche!S$10</f>
        <v>1.6214788875297409E-3</v>
      </c>
      <c r="T26" s="628">
        <f>Autriche!T27/Autriche!T$10</f>
        <v>0.97079271785087295</v>
      </c>
      <c r="U26" s="629">
        <f>Autriche!U27/Autriche!U$10</f>
        <v>0</v>
      </c>
      <c r="V26" s="629">
        <f>Autriche!V27/Autriche!V$10</f>
        <v>2.4142445759438914E-3</v>
      </c>
      <c r="W26" s="630">
        <f>Autriche!W27/Autriche!W$10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Autriche!D28/Autriche!D$10</f>
        <v>1.7868172095231508E-4</v>
      </c>
      <c r="E27" s="629">
        <f>Autriche!E28/Autriche!E$10</f>
        <v>2.7400700032745111E-4</v>
      </c>
      <c r="F27" s="629">
        <f>Autriche!F28/Autriche!F$10</f>
        <v>0</v>
      </c>
      <c r="G27" s="629">
        <f>Autriche!G28/Autriche!G$10</f>
        <v>9.5705673493099716E-5</v>
      </c>
      <c r="H27" s="629">
        <f>Autriche!H28/Autriche!H$10</f>
        <v>5.240559980099897E-4</v>
      </c>
      <c r="I27" s="629">
        <f>Autriche!I28/Autriche!I$10</f>
        <v>9.1228208311341014E-6</v>
      </c>
      <c r="J27" s="629">
        <f>Autriche!J28/Autriche!J$10</f>
        <v>4.8622948658405493E-6</v>
      </c>
      <c r="K27" s="629">
        <f>Autriche!K28/Autriche!K$10</f>
        <v>3.1022881509119838E-4</v>
      </c>
      <c r="L27" s="629">
        <f>Autriche!L28/Autriche!L$10</f>
        <v>8.693000235508723E-3</v>
      </c>
      <c r="M27" s="629">
        <f>Autriche!M28/Autriche!M$10</f>
        <v>1.0075562236602502E-3</v>
      </c>
      <c r="N27" s="629">
        <f>Autriche!N28/Autriche!N$10</f>
        <v>0</v>
      </c>
      <c r="O27" s="629">
        <f>Autriche!O28/Autriche!O$10</f>
        <v>0</v>
      </c>
      <c r="P27" s="629">
        <f>Autriche!P28/Autriche!P$10</f>
        <v>7.2708973233229476E-5</v>
      </c>
      <c r="Q27" s="629">
        <f>Autriche!Q28/Autriche!Q$10</f>
        <v>2.9709521865129593E-6</v>
      </c>
      <c r="R27" s="629">
        <f>Autriche!R28/Autriche!R$10</f>
        <v>1.6836575654241932E-3</v>
      </c>
      <c r="S27" s="629">
        <f>Autriche!S28/Autriche!S$10</f>
        <v>7.527554692747107E-4</v>
      </c>
      <c r="T27" s="629">
        <f>Autriche!T28/Autriche!T$10</f>
        <v>1.2486410733679975E-5</v>
      </c>
      <c r="U27" s="628">
        <f>Autriche!U28/Autriche!U$10</f>
        <v>0.86671784909603977</v>
      </c>
      <c r="V27" s="629">
        <f>Autriche!V28/Autriche!V$10</f>
        <v>4.4200157870395865E-3</v>
      </c>
      <c r="W27" s="630">
        <f>Autriche!W28/Autriche!W$10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Autriche!D29/Autriche!D$10</f>
        <v>9.7089550844853555E-5</v>
      </c>
      <c r="E28" s="629">
        <f>Autriche!E29/Autriche!E$10</f>
        <v>0</v>
      </c>
      <c r="F28" s="629">
        <f>Autriche!F29/Autriche!F$10</f>
        <v>2.657690030553625E-4</v>
      </c>
      <c r="G28" s="629">
        <f>Autriche!G29/Autriche!G$10</f>
        <v>3.7921229446935832E-4</v>
      </c>
      <c r="H28" s="629">
        <f>Autriche!H29/Autriche!H$10</f>
        <v>1.5211302964830431E-3</v>
      </c>
      <c r="I28" s="629">
        <f>Autriche!I29/Autriche!I$10</f>
        <v>1.8144276986366715E-4</v>
      </c>
      <c r="J28" s="629">
        <f>Autriche!J29/Autriche!J$10</f>
        <v>7.6677441954526599E-3</v>
      </c>
      <c r="K28" s="629">
        <f>Autriche!K29/Autriche!K$10</f>
        <v>1.8999796043429337E-4</v>
      </c>
      <c r="L28" s="629">
        <f>Autriche!L29/Autriche!L$10</f>
        <v>1.0299313677031003E-2</v>
      </c>
      <c r="M28" s="629">
        <f>Autriche!M29/Autriche!M$10</f>
        <v>4.7848926393978825E-3</v>
      </c>
      <c r="N28" s="629">
        <f>Autriche!N29/Autriche!N$10</f>
        <v>1.4662823848617393E-5</v>
      </c>
      <c r="O28" s="629">
        <f>Autriche!O29/Autriche!O$10</f>
        <v>1.1656950433096376E-3</v>
      </c>
      <c r="P28" s="629">
        <f>Autriche!P29/Autriche!P$10</f>
        <v>7.070461897813623E-4</v>
      </c>
      <c r="Q28" s="629">
        <f>Autriche!Q29/Autriche!Q$10</f>
        <v>5.934008965845324E-3</v>
      </c>
      <c r="R28" s="629">
        <f>Autriche!R29/Autriche!R$10</f>
        <v>2.8692110950520194E-5</v>
      </c>
      <c r="S28" s="629">
        <f>Autriche!S29/Autriche!S$10</f>
        <v>0</v>
      </c>
      <c r="T28" s="629">
        <f>Autriche!T29/Autriche!T$10</f>
        <v>1.8922756964421779E-3</v>
      </c>
      <c r="U28" s="629">
        <f>Autriche!U29/Autriche!U$10</f>
        <v>3.9586410218233318E-4</v>
      </c>
      <c r="V28" s="628">
        <f>Autriche!V29/Autriche!V$10</f>
        <v>0.90289916605822018</v>
      </c>
      <c r="W28" s="630">
        <f>Autriche!W29/Autriche!W$10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Autriche!D30/Autriche!D$10</f>
        <v>0</v>
      </c>
      <c r="E29" s="629">
        <f>Autriche!E30/Autriche!E$10</f>
        <v>0</v>
      </c>
      <c r="F29" s="629">
        <f>Autriche!F30/Autriche!F$10</f>
        <v>0</v>
      </c>
      <c r="G29" s="629">
        <f>Autriche!G30/Autriche!G$10</f>
        <v>0</v>
      </c>
      <c r="H29" s="629">
        <f>Autriche!H30/Autriche!H$10</f>
        <v>0</v>
      </c>
      <c r="I29" s="629">
        <f>Autriche!I30/Autriche!I$10</f>
        <v>0</v>
      </c>
      <c r="J29" s="629">
        <f>Autriche!J30/Autriche!J$10</f>
        <v>0</v>
      </c>
      <c r="K29" s="629">
        <f>Autriche!K30/Autriche!K$10</f>
        <v>0</v>
      </c>
      <c r="L29" s="629">
        <f>Autriche!L30/Autriche!L$10</f>
        <v>0</v>
      </c>
      <c r="M29" s="629">
        <f>Autriche!M30/Autriche!M$10</f>
        <v>0</v>
      </c>
      <c r="N29" s="629">
        <f>Autriche!N30/Autriche!N$10</f>
        <v>0</v>
      </c>
      <c r="O29" s="629">
        <f>Autriche!O30/Autriche!O$10</f>
        <v>0</v>
      </c>
      <c r="P29" s="629">
        <f>Autriche!P30/Autriche!P$10</f>
        <v>0</v>
      </c>
      <c r="Q29" s="629">
        <f>Autriche!Q30/Autriche!Q$10</f>
        <v>0</v>
      </c>
      <c r="R29" s="629">
        <f>Autriche!R30/Autriche!R$10</f>
        <v>0</v>
      </c>
      <c r="S29" s="629">
        <f>Autriche!S30/Autriche!S$10</f>
        <v>0</v>
      </c>
      <c r="T29" s="629">
        <f>Autriche!T30/Autriche!T$10</f>
        <v>0</v>
      </c>
      <c r="U29" s="629">
        <f>Autriche!U30/Autriche!U$10</f>
        <v>0</v>
      </c>
      <c r="V29" s="629">
        <f>Autriche!V30/Autriche!V$10</f>
        <v>0</v>
      </c>
      <c r="W29" s="632">
        <f>Autriche!W30/Autriche!W$10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</v>
      </c>
      <c r="E30" s="634">
        <f t="shared" si="1"/>
        <v>1.0000000000000002</v>
      </c>
      <c r="F30" s="634">
        <f t="shared" si="1"/>
        <v>1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1</v>
      </c>
      <c r="K30" s="634">
        <f t="shared" si="1"/>
        <v>0.99999999999999989</v>
      </c>
      <c r="L30" s="634">
        <f t="shared" si="1"/>
        <v>1</v>
      </c>
      <c r="M30" s="634">
        <f t="shared" si="1"/>
        <v>1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1.0000000000000002</v>
      </c>
      <c r="R30" s="634">
        <f t="shared" si="1"/>
        <v>0.99999999999999989</v>
      </c>
      <c r="S30" s="634">
        <f t="shared" si="1"/>
        <v>0.99999999999999989</v>
      </c>
      <c r="T30" s="634">
        <f t="shared" si="1"/>
        <v>0.99999999999999989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45B21EC4-C678-4806-8FBF-0197E6044A29}"/>
  </hyperlinks>
  <pageMargins left="0.7" right="0.7" top="0.75" bottom="0.75" header="0.3" footer="0.3"/>
  <pageSetup paperSize="9" orientation="portrait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AD74A-3548-4A77-88E8-1ED531DF07FB}">
  <dimension ref="A1:Y33"/>
  <sheetViews>
    <sheetView topLeftCell="D9" workbookViewId="0">
      <selection activeCell="A29" sqref="A29"/>
    </sheetView>
  </sheetViews>
  <sheetFormatPr baseColWidth="10" defaultColWidth="9.140625" defaultRowHeight="15"/>
  <cols>
    <col min="2" max="2" width="70" customWidth="1"/>
    <col min="3" max="3" width="16.28515625" customWidth="1"/>
    <col min="4" max="4" width="13" customWidth="1"/>
    <col min="5" max="22" width="10.7109375" customWidth="1"/>
    <col min="23" max="23" width="13.28515625" customWidth="1"/>
    <col min="24" max="24" width="10.7109375" customWidth="1"/>
  </cols>
  <sheetData>
    <row r="1" spans="1:24">
      <c r="B1" s="9" t="s">
        <v>0</v>
      </c>
    </row>
    <row r="2" spans="1:24">
      <c r="B2" s="10" t="s">
        <v>130</v>
      </c>
      <c r="E2">
        <v>-37217</v>
      </c>
      <c r="F2">
        <v>-502598</v>
      </c>
    </row>
    <row r="3" spans="1:24">
      <c r="B3" s="10" t="s">
        <v>2</v>
      </c>
      <c r="D3" s="22"/>
    </row>
    <row r="4" spans="1:24">
      <c r="B4" s="10" t="s">
        <v>3</v>
      </c>
      <c r="D4" s="22">
        <f>D11+E12+F13+G14+H15+I16+J17+K18+L19+M20+N21+O22+P23+Q24+R25+S26++T27+U28+V29+W30</f>
        <v>4175052466</v>
      </c>
    </row>
    <row r="5" spans="1:24">
      <c r="B5" s="10" t="s">
        <v>4</v>
      </c>
      <c r="D5">
        <f>D4/C10</f>
        <v>0.98752146820744546</v>
      </c>
    </row>
    <row r="6" spans="1:24">
      <c r="B6" s="10" t="s">
        <v>138</v>
      </c>
    </row>
    <row r="8" spans="1:24" ht="190.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4">
      <c r="A10" s="22">
        <f>SUM(D10:W10)-C10</f>
        <v>0</v>
      </c>
      <c r="B10" s="15" t="s">
        <v>30</v>
      </c>
      <c r="C10" s="614">
        <v>4227809319</v>
      </c>
      <c r="D10" s="614">
        <v>62964788</v>
      </c>
      <c r="E10" s="614">
        <v>4318920</v>
      </c>
      <c r="F10" s="614">
        <v>1780524735</v>
      </c>
      <c r="G10" s="614">
        <v>95483259</v>
      </c>
      <c r="H10" s="614">
        <v>21428814</v>
      </c>
      <c r="I10" s="614">
        <v>259687464</v>
      </c>
      <c r="J10" s="614">
        <v>285454789</v>
      </c>
      <c r="K10" s="614">
        <v>159684891</v>
      </c>
      <c r="L10" s="614">
        <v>154147300</v>
      </c>
      <c r="M10" s="614">
        <v>151751812</v>
      </c>
      <c r="N10" s="614">
        <v>181576469</v>
      </c>
      <c r="O10" s="614">
        <v>198990714</v>
      </c>
      <c r="P10" s="614">
        <v>228585324</v>
      </c>
      <c r="Q10" s="614">
        <v>97564548</v>
      </c>
      <c r="R10" s="614">
        <v>161976886</v>
      </c>
      <c r="S10" s="614">
        <v>136251382</v>
      </c>
      <c r="T10" s="614">
        <v>169079974</v>
      </c>
      <c r="U10" s="614">
        <v>38976322</v>
      </c>
      <c r="V10" s="614">
        <v>37112267</v>
      </c>
      <c r="W10" s="614">
        <v>2248661</v>
      </c>
      <c r="X10" s="16">
        <v>0</v>
      </c>
    </row>
    <row r="11" spans="1:24">
      <c r="A11" s="22">
        <f t="shared" ref="A11:A31" si="1">SUM(D11:W11)-C11</f>
        <v>0</v>
      </c>
      <c r="B11" s="15" t="s">
        <v>31</v>
      </c>
      <c r="C11" s="614">
        <v>62902221</v>
      </c>
      <c r="D11" s="614">
        <v>62900909</v>
      </c>
      <c r="E11" s="614">
        <v>0</v>
      </c>
      <c r="F11" s="614">
        <v>1312</v>
      </c>
      <c r="G11" s="614">
        <v>0</v>
      </c>
      <c r="H11" s="614">
        <v>0</v>
      </c>
      <c r="I11" s="614">
        <v>0</v>
      </c>
      <c r="J11" s="614">
        <v>0</v>
      </c>
      <c r="K11" s="614">
        <v>0</v>
      </c>
      <c r="L11" s="614">
        <v>0</v>
      </c>
      <c r="M11" s="614">
        <v>0</v>
      </c>
      <c r="N11" s="614">
        <v>0</v>
      </c>
      <c r="O11" s="614">
        <v>0</v>
      </c>
      <c r="P11" s="614">
        <v>0</v>
      </c>
      <c r="Q11" s="614">
        <v>0</v>
      </c>
      <c r="R11" s="614">
        <v>0</v>
      </c>
      <c r="S11" s="614">
        <v>0</v>
      </c>
      <c r="T11" s="614">
        <v>0</v>
      </c>
      <c r="U11" s="614">
        <v>0</v>
      </c>
      <c r="V11" s="614">
        <v>0</v>
      </c>
      <c r="W11" s="614">
        <v>0</v>
      </c>
      <c r="X11" s="16">
        <v>0</v>
      </c>
    </row>
    <row r="12" spans="1:24">
      <c r="A12" s="22">
        <f t="shared" si="1"/>
        <v>0</v>
      </c>
      <c r="B12" s="15" t="s">
        <v>32</v>
      </c>
      <c r="C12" s="614">
        <v>4322607</v>
      </c>
      <c r="D12" s="614">
        <v>0</v>
      </c>
      <c r="E12" s="614">
        <v>4069183</v>
      </c>
      <c r="F12" s="614">
        <v>253424</v>
      </c>
      <c r="G12" s="614">
        <v>0</v>
      </c>
      <c r="H12" s="614">
        <v>0</v>
      </c>
      <c r="I12" s="614">
        <v>0</v>
      </c>
      <c r="J12" s="614">
        <v>0</v>
      </c>
      <c r="K12" s="614">
        <v>0</v>
      </c>
      <c r="L12" s="614">
        <v>0</v>
      </c>
      <c r="M12" s="614">
        <v>0</v>
      </c>
      <c r="N12" s="614">
        <v>0</v>
      </c>
      <c r="O12" s="614">
        <v>0</v>
      </c>
      <c r="P12" s="614">
        <v>0</v>
      </c>
      <c r="Q12" s="614">
        <v>0</v>
      </c>
      <c r="R12" s="614">
        <v>0</v>
      </c>
      <c r="S12" s="614">
        <v>0</v>
      </c>
      <c r="T12" s="614">
        <v>0</v>
      </c>
      <c r="U12" s="614">
        <v>0</v>
      </c>
      <c r="V12" s="614">
        <v>0</v>
      </c>
      <c r="W12" s="614">
        <v>0</v>
      </c>
      <c r="X12" s="16">
        <v>0</v>
      </c>
    </row>
    <row r="13" spans="1:24">
      <c r="A13" s="22">
        <f t="shared" si="1"/>
        <v>0</v>
      </c>
      <c r="B13" s="15" t="s">
        <v>33</v>
      </c>
      <c r="C13" s="614">
        <v>1763536439</v>
      </c>
      <c r="D13" s="614">
        <v>16100</v>
      </c>
      <c r="E13" s="614">
        <v>199294</v>
      </c>
      <c r="F13" s="614">
        <v>1762405783</v>
      </c>
      <c r="G13" s="614">
        <v>0</v>
      </c>
      <c r="H13" s="614">
        <v>14239</v>
      </c>
      <c r="I13" s="614">
        <v>45344</v>
      </c>
      <c r="J13" s="614">
        <v>526889</v>
      </c>
      <c r="K13" s="614">
        <v>217105</v>
      </c>
      <c r="L13" s="614">
        <v>7908</v>
      </c>
      <c r="M13" s="614">
        <v>15328</v>
      </c>
      <c r="N13" s="614">
        <v>17081</v>
      </c>
      <c r="O13" s="614">
        <v>128</v>
      </c>
      <c r="P13" s="614">
        <v>46971</v>
      </c>
      <c r="Q13" s="614">
        <v>15465</v>
      </c>
      <c r="R13" s="614">
        <v>0</v>
      </c>
      <c r="S13" s="614">
        <v>402</v>
      </c>
      <c r="T13" s="614">
        <v>3795</v>
      </c>
      <c r="U13" s="614">
        <v>0</v>
      </c>
      <c r="V13" s="614">
        <v>4607</v>
      </c>
      <c r="W13" s="614">
        <v>0</v>
      </c>
      <c r="X13" s="16">
        <v>0</v>
      </c>
    </row>
    <row r="14" spans="1:24">
      <c r="A14" s="22">
        <f t="shared" si="1"/>
        <v>0</v>
      </c>
      <c r="B14" s="15" t="s">
        <v>34</v>
      </c>
      <c r="C14" s="614">
        <v>94643527</v>
      </c>
      <c r="D14" s="614">
        <v>299</v>
      </c>
      <c r="E14" s="614">
        <v>0</v>
      </c>
      <c r="F14" s="614">
        <v>5733</v>
      </c>
      <c r="G14" s="614">
        <v>94615633</v>
      </c>
      <c r="H14" s="614">
        <v>421</v>
      </c>
      <c r="I14" s="614">
        <v>0</v>
      </c>
      <c r="J14" s="614">
        <v>823</v>
      </c>
      <c r="K14" s="614">
        <v>510</v>
      </c>
      <c r="L14" s="614">
        <v>0</v>
      </c>
      <c r="M14" s="614">
        <v>242</v>
      </c>
      <c r="N14" s="614">
        <v>837</v>
      </c>
      <c r="O14" s="614">
        <v>15069</v>
      </c>
      <c r="P14" s="614">
        <v>3960</v>
      </c>
      <c r="Q14" s="614">
        <v>0</v>
      </c>
      <c r="R14" s="614">
        <v>0</v>
      </c>
      <c r="S14" s="614">
        <v>0</v>
      </c>
      <c r="T14" s="614">
        <v>0</v>
      </c>
      <c r="U14" s="614">
        <v>0</v>
      </c>
      <c r="V14" s="614">
        <v>0</v>
      </c>
      <c r="W14" s="614">
        <v>0</v>
      </c>
      <c r="X14" s="16">
        <v>0</v>
      </c>
    </row>
    <row r="15" spans="1:24" ht="30">
      <c r="A15" s="22">
        <f t="shared" si="1"/>
        <v>0</v>
      </c>
      <c r="B15" s="15" t="s">
        <v>35</v>
      </c>
      <c r="C15" s="614">
        <v>24104987</v>
      </c>
      <c r="D15" s="614">
        <v>0</v>
      </c>
      <c r="E15" s="614">
        <v>3096</v>
      </c>
      <c r="F15" s="614">
        <v>30837</v>
      </c>
      <c r="G15" s="614">
        <v>12646</v>
      </c>
      <c r="H15" s="614">
        <v>21337862</v>
      </c>
      <c r="I15" s="614">
        <v>0</v>
      </c>
      <c r="J15" s="614">
        <v>2703830</v>
      </c>
      <c r="K15" s="614">
        <v>3762</v>
      </c>
      <c r="L15" s="614">
        <v>0</v>
      </c>
      <c r="M15" s="614">
        <v>0</v>
      </c>
      <c r="N15" s="614">
        <v>0</v>
      </c>
      <c r="O15" s="614">
        <v>76</v>
      </c>
      <c r="P15" s="614">
        <v>204</v>
      </c>
      <c r="Q15" s="614">
        <v>12615</v>
      </c>
      <c r="R15" s="614">
        <v>0</v>
      </c>
      <c r="S15" s="614">
        <v>0</v>
      </c>
      <c r="T15" s="614">
        <v>0</v>
      </c>
      <c r="U15" s="614">
        <v>0</v>
      </c>
      <c r="V15" s="614">
        <v>59</v>
      </c>
      <c r="W15" s="614">
        <v>0</v>
      </c>
      <c r="X15" s="16">
        <v>0</v>
      </c>
    </row>
    <row r="16" spans="1:24">
      <c r="A16" s="22">
        <f t="shared" si="1"/>
        <v>0</v>
      </c>
      <c r="B16" s="15" t="s">
        <v>36</v>
      </c>
      <c r="C16" s="614">
        <v>256566649</v>
      </c>
      <c r="D16" s="614">
        <v>0</v>
      </c>
      <c r="E16" s="614">
        <v>0</v>
      </c>
      <c r="F16" s="614">
        <v>0</v>
      </c>
      <c r="G16" s="614">
        <v>0</v>
      </c>
      <c r="H16" s="614">
        <v>0</v>
      </c>
      <c r="I16" s="614">
        <v>256566649</v>
      </c>
      <c r="J16" s="614">
        <v>0</v>
      </c>
      <c r="K16" s="614">
        <v>0</v>
      </c>
      <c r="L16" s="614">
        <v>0</v>
      </c>
      <c r="M16" s="614">
        <v>0</v>
      </c>
      <c r="N16" s="614">
        <v>0</v>
      </c>
      <c r="O16" s="614">
        <v>0</v>
      </c>
      <c r="P16" s="614">
        <v>0</v>
      </c>
      <c r="Q16" s="614">
        <v>0</v>
      </c>
      <c r="R16" s="614">
        <v>0</v>
      </c>
      <c r="S16" s="614">
        <v>0</v>
      </c>
      <c r="T16" s="614">
        <v>0</v>
      </c>
      <c r="U16" s="614">
        <v>0</v>
      </c>
      <c r="V16" s="614">
        <v>0</v>
      </c>
      <c r="W16" s="614">
        <v>0</v>
      </c>
      <c r="X16" s="16">
        <v>0</v>
      </c>
    </row>
    <row r="17" spans="1:24">
      <c r="A17" s="22">
        <f t="shared" si="1"/>
        <v>0</v>
      </c>
      <c r="B17" s="15" t="s">
        <v>37</v>
      </c>
      <c r="C17" s="614">
        <v>290487064</v>
      </c>
      <c r="D17" s="614">
        <v>3832</v>
      </c>
      <c r="E17" s="614">
        <v>27591</v>
      </c>
      <c r="F17" s="614">
        <v>11801854</v>
      </c>
      <c r="G17" s="614">
        <v>4496</v>
      </c>
      <c r="H17" s="614">
        <v>4127</v>
      </c>
      <c r="I17" s="614">
        <v>23050</v>
      </c>
      <c r="J17" s="614">
        <v>278417680</v>
      </c>
      <c r="K17" s="614">
        <v>19942</v>
      </c>
      <c r="L17" s="614">
        <v>10928</v>
      </c>
      <c r="M17" s="614">
        <v>35427</v>
      </c>
      <c r="N17" s="614">
        <v>78110</v>
      </c>
      <c r="O17" s="614">
        <v>3799</v>
      </c>
      <c r="P17" s="614">
        <v>33651</v>
      </c>
      <c r="Q17" s="614">
        <v>11893</v>
      </c>
      <c r="R17" s="614">
        <v>0</v>
      </c>
      <c r="S17" s="614">
        <v>2168</v>
      </c>
      <c r="T17" s="614">
        <v>1444</v>
      </c>
      <c r="U17" s="614">
        <v>3109</v>
      </c>
      <c r="V17" s="614">
        <v>3963</v>
      </c>
      <c r="W17" s="614">
        <v>0</v>
      </c>
      <c r="X17" s="16">
        <v>0</v>
      </c>
    </row>
    <row r="18" spans="1:24">
      <c r="A18" s="22">
        <f t="shared" si="1"/>
        <v>0</v>
      </c>
      <c r="B18" s="15" t="s">
        <v>38</v>
      </c>
      <c r="C18" s="614">
        <v>159185246</v>
      </c>
      <c r="D18" s="614">
        <v>982</v>
      </c>
      <c r="E18" s="614">
        <v>12074</v>
      </c>
      <c r="F18" s="614">
        <v>113226</v>
      </c>
      <c r="G18" s="614">
        <v>0</v>
      </c>
      <c r="H18" s="614">
        <v>8546</v>
      </c>
      <c r="I18" s="614">
        <v>65266</v>
      </c>
      <c r="J18" s="614">
        <v>232053</v>
      </c>
      <c r="K18" s="614">
        <v>158569595</v>
      </c>
      <c r="L18" s="614">
        <v>11996</v>
      </c>
      <c r="M18" s="614">
        <v>15014</v>
      </c>
      <c r="N18" s="614">
        <v>2468</v>
      </c>
      <c r="O18" s="614">
        <v>32772</v>
      </c>
      <c r="P18" s="614">
        <v>0</v>
      </c>
      <c r="Q18" s="614">
        <v>93296</v>
      </c>
      <c r="R18" s="614">
        <v>0</v>
      </c>
      <c r="S18" s="614">
        <v>214</v>
      </c>
      <c r="T18" s="614">
        <v>18219</v>
      </c>
      <c r="U18" s="614">
        <v>6529</v>
      </c>
      <c r="V18" s="614">
        <v>2996</v>
      </c>
      <c r="W18" s="614">
        <v>0</v>
      </c>
      <c r="X18" s="16">
        <v>0</v>
      </c>
    </row>
    <row r="19" spans="1:24">
      <c r="A19" s="22">
        <f t="shared" si="1"/>
        <v>0</v>
      </c>
      <c r="B19" s="15" t="s">
        <v>39</v>
      </c>
      <c r="C19" s="614">
        <v>161879843</v>
      </c>
      <c r="D19" s="614">
        <v>18</v>
      </c>
      <c r="E19" s="614">
        <v>0</v>
      </c>
      <c r="F19" s="614">
        <v>17958</v>
      </c>
      <c r="G19" s="614">
        <v>0</v>
      </c>
      <c r="H19" s="614">
        <v>2871</v>
      </c>
      <c r="I19" s="614">
        <v>150720</v>
      </c>
      <c r="J19" s="614">
        <v>315986</v>
      </c>
      <c r="K19" s="614">
        <v>1848</v>
      </c>
      <c r="L19" s="614">
        <v>153319677</v>
      </c>
      <c r="M19" s="614">
        <v>96327</v>
      </c>
      <c r="N19" s="614">
        <v>14652</v>
      </c>
      <c r="O19" s="614">
        <v>64581</v>
      </c>
      <c r="P19" s="614">
        <v>29626</v>
      </c>
      <c r="Q19" s="614">
        <v>21372</v>
      </c>
      <c r="R19" s="614">
        <v>0</v>
      </c>
      <c r="S19" s="614">
        <v>5901241</v>
      </c>
      <c r="T19" s="614">
        <v>1489410</v>
      </c>
      <c r="U19" s="614">
        <v>287526</v>
      </c>
      <c r="V19" s="614">
        <v>166030</v>
      </c>
      <c r="W19" s="614">
        <v>0</v>
      </c>
      <c r="X19" s="16">
        <v>0</v>
      </c>
    </row>
    <row r="20" spans="1:24">
      <c r="A20" s="22">
        <f t="shared" si="1"/>
        <v>0</v>
      </c>
      <c r="B20" s="15" t="s">
        <v>40</v>
      </c>
      <c r="C20" s="614">
        <v>150410348</v>
      </c>
      <c r="D20" s="614">
        <v>0</v>
      </c>
      <c r="E20" s="614">
        <v>0</v>
      </c>
      <c r="F20" s="614">
        <v>86156</v>
      </c>
      <c r="G20" s="614">
        <v>0</v>
      </c>
      <c r="H20" s="614">
        <v>0</v>
      </c>
      <c r="I20" s="614">
        <v>67446</v>
      </c>
      <c r="J20" s="614">
        <v>456328</v>
      </c>
      <c r="K20" s="614">
        <v>6091</v>
      </c>
      <c r="L20" s="614">
        <v>485</v>
      </c>
      <c r="M20" s="614">
        <v>149418520</v>
      </c>
      <c r="N20" s="614">
        <v>74732</v>
      </c>
      <c r="O20" s="614">
        <v>3673</v>
      </c>
      <c r="P20" s="614">
        <v>157926</v>
      </c>
      <c r="Q20" s="614">
        <v>62029</v>
      </c>
      <c r="R20" s="614">
        <v>0</v>
      </c>
      <c r="S20" s="614">
        <v>60173</v>
      </c>
      <c r="T20" s="614">
        <v>334</v>
      </c>
      <c r="U20" s="614">
        <v>5035</v>
      </c>
      <c r="V20" s="614">
        <v>11420</v>
      </c>
      <c r="W20" s="614">
        <v>0</v>
      </c>
      <c r="X20" s="16">
        <v>0</v>
      </c>
    </row>
    <row r="21" spans="1:24">
      <c r="A21" s="22">
        <f t="shared" si="1"/>
        <v>0</v>
      </c>
      <c r="B21" s="15" t="s">
        <v>41</v>
      </c>
      <c r="C21" s="614">
        <v>178693404</v>
      </c>
      <c r="D21" s="614">
        <v>0</v>
      </c>
      <c r="E21" s="614">
        <v>0</v>
      </c>
      <c r="F21" s="614">
        <v>0</v>
      </c>
      <c r="G21" s="614">
        <v>0</v>
      </c>
      <c r="H21" s="614">
        <v>0</v>
      </c>
      <c r="I21" s="614">
        <v>0</v>
      </c>
      <c r="J21" s="614">
        <v>0</v>
      </c>
      <c r="K21" s="614">
        <v>0</v>
      </c>
      <c r="L21" s="614">
        <v>0</v>
      </c>
      <c r="M21" s="614">
        <v>0</v>
      </c>
      <c r="N21" s="614">
        <v>178693404</v>
      </c>
      <c r="O21" s="614">
        <v>0</v>
      </c>
      <c r="P21" s="614">
        <v>0</v>
      </c>
      <c r="Q21" s="614">
        <v>0</v>
      </c>
      <c r="R21" s="614">
        <v>0</v>
      </c>
      <c r="S21" s="614">
        <v>0</v>
      </c>
      <c r="T21" s="614">
        <v>0</v>
      </c>
      <c r="U21" s="614">
        <v>0</v>
      </c>
      <c r="V21" s="614">
        <v>0</v>
      </c>
      <c r="W21" s="614">
        <v>0</v>
      </c>
      <c r="X21" s="16">
        <v>0</v>
      </c>
    </row>
    <row r="22" spans="1:24">
      <c r="A22" s="22">
        <f t="shared" si="1"/>
        <v>0</v>
      </c>
      <c r="B22" s="15" t="s">
        <v>42</v>
      </c>
      <c r="C22" s="614">
        <v>209541066</v>
      </c>
      <c r="D22" s="614">
        <v>2516</v>
      </c>
      <c r="E22" s="614">
        <v>3362</v>
      </c>
      <c r="F22" s="614">
        <v>3876859</v>
      </c>
      <c r="G22" s="614">
        <v>730762</v>
      </c>
      <c r="H22" s="614">
        <v>22141</v>
      </c>
      <c r="I22" s="614">
        <v>1803180</v>
      </c>
      <c r="J22" s="614">
        <v>1475603</v>
      </c>
      <c r="K22" s="614">
        <v>563562</v>
      </c>
      <c r="L22" s="614">
        <v>198518</v>
      </c>
      <c r="M22" s="614">
        <v>524909</v>
      </c>
      <c r="N22" s="614">
        <v>367555</v>
      </c>
      <c r="O22" s="614">
        <v>198603926</v>
      </c>
      <c r="P22" s="614">
        <v>202729</v>
      </c>
      <c r="Q22" s="614">
        <v>212357</v>
      </c>
      <c r="R22" s="614">
        <v>0</v>
      </c>
      <c r="S22" s="614">
        <v>481246</v>
      </c>
      <c r="T22" s="614">
        <v>119273</v>
      </c>
      <c r="U22" s="614">
        <v>161381</v>
      </c>
      <c r="V22" s="614">
        <v>191187</v>
      </c>
      <c r="W22" s="614">
        <v>0</v>
      </c>
      <c r="X22" s="16">
        <v>0</v>
      </c>
    </row>
    <row r="23" spans="1:24">
      <c r="A23" s="22">
        <f t="shared" si="1"/>
        <v>0</v>
      </c>
      <c r="B23" s="15" t="s">
        <v>43</v>
      </c>
      <c r="C23" s="614">
        <v>229010126</v>
      </c>
      <c r="D23" s="614">
        <v>42</v>
      </c>
      <c r="E23" s="614">
        <v>0</v>
      </c>
      <c r="F23" s="614">
        <v>227933</v>
      </c>
      <c r="G23" s="614">
        <v>280</v>
      </c>
      <c r="H23" s="614">
        <v>495</v>
      </c>
      <c r="I23" s="614">
        <v>278708</v>
      </c>
      <c r="J23" s="614">
        <v>370409</v>
      </c>
      <c r="K23" s="614">
        <v>7426</v>
      </c>
      <c r="L23" s="614">
        <v>2993</v>
      </c>
      <c r="M23" s="614">
        <v>135407</v>
      </c>
      <c r="N23" s="614">
        <v>11097</v>
      </c>
      <c r="O23" s="614">
        <v>59585</v>
      </c>
      <c r="P23" s="614">
        <v>227828546</v>
      </c>
      <c r="Q23" s="614">
        <v>67649</v>
      </c>
      <c r="R23" s="614">
        <v>0</v>
      </c>
      <c r="S23" s="614">
        <v>5789</v>
      </c>
      <c r="T23" s="614">
        <v>3910</v>
      </c>
      <c r="U23" s="614">
        <v>5531</v>
      </c>
      <c r="V23" s="614">
        <v>4326</v>
      </c>
      <c r="W23" s="614">
        <v>0</v>
      </c>
      <c r="X23" s="16">
        <v>0</v>
      </c>
    </row>
    <row r="24" spans="1:24">
      <c r="A24" s="22">
        <f t="shared" si="1"/>
        <v>0</v>
      </c>
      <c r="B24" s="15" t="s">
        <v>44</v>
      </c>
      <c r="C24" s="614">
        <v>102513812</v>
      </c>
      <c r="D24" s="614">
        <v>1327</v>
      </c>
      <c r="E24" s="614">
        <v>4020</v>
      </c>
      <c r="F24" s="614">
        <v>333643</v>
      </c>
      <c r="G24" s="614">
        <v>65</v>
      </c>
      <c r="H24" s="614">
        <v>7133</v>
      </c>
      <c r="I24" s="614">
        <v>612034</v>
      </c>
      <c r="J24" s="614">
        <v>414038</v>
      </c>
      <c r="K24" s="614">
        <v>288607</v>
      </c>
      <c r="L24" s="614">
        <v>4064</v>
      </c>
      <c r="M24" s="614">
        <v>1296389</v>
      </c>
      <c r="N24" s="614">
        <v>2302190</v>
      </c>
      <c r="O24" s="614">
        <v>107396</v>
      </c>
      <c r="P24" s="614">
        <v>105606</v>
      </c>
      <c r="Q24" s="614">
        <v>96938809</v>
      </c>
      <c r="R24" s="614">
        <v>0</v>
      </c>
      <c r="S24" s="614">
        <v>10598</v>
      </c>
      <c r="T24" s="614">
        <v>24517</v>
      </c>
      <c r="U24" s="614">
        <v>32517</v>
      </c>
      <c r="V24" s="614">
        <v>30859</v>
      </c>
      <c r="W24" s="614">
        <v>0</v>
      </c>
      <c r="X24" s="16">
        <v>0</v>
      </c>
    </row>
    <row r="25" spans="1:24" ht="30">
      <c r="A25" s="22">
        <f t="shared" si="1"/>
        <v>0</v>
      </c>
      <c r="B25" s="15" t="s">
        <v>45</v>
      </c>
      <c r="C25" s="614">
        <v>159389013</v>
      </c>
      <c r="D25" s="614">
        <v>0</v>
      </c>
      <c r="E25" s="614">
        <v>0</v>
      </c>
      <c r="F25" s="614">
        <v>0</v>
      </c>
      <c r="G25" s="614">
        <v>0</v>
      </c>
      <c r="H25" s="614">
        <v>0</v>
      </c>
      <c r="I25" s="614">
        <v>0</v>
      </c>
      <c r="J25" s="614">
        <v>0</v>
      </c>
      <c r="K25" s="614">
        <v>0</v>
      </c>
      <c r="L25" s="614">
        <v>0</v>
      </c>
      <c r="M25" s="614">
        <v>0</v>
      </c>
      <c r="N25" s="614">
        <v>0</v>
      </c>
      <c r="O25" s="614">
        <v>0</v>
      </c>
      <c r="P25" s="614">
        <v>0</v>
      </c>
      <c r="Q25" s="614">
        <v>0</v>
      </c>
      <c r="R25" s="614">
        <v>159389013</v>
      </c>
      <c r="S25" s="614">
        <v>0</v>
      </c>
      <c r="T25" s="614">
        <v>0</v>
      </c>
      <c r="U25" s="614">
        <v>0</v>
      </c>
      <c r="V25" s="614">
        <v>0</v>
      </c>
      <c r="W25" s="614">
        <v>0</v>
      </c>
      <c r="X25" s="16">
        <v>0</v>
      </c>
    </row>
    <row r="26" spans="1:24">
      <c r="A26" s="22">
        <f t="shared" si="1"/>
        <v>0</v>
      </c>
      <c r="B26" s="15" t="s">
        <v>46</v>
      </c>
      <c r="C26" s="614">
        <v>129990586</v>
      </c>
      <c r="D26" s="614">
        <v>0</v>
      </c>
      <c r="E26" s="614">
        <v>0</v>
      </c>
      <c r="F26" s="614">
        <v>3766</v>
      </c>
      <c r="G26" s="614">
        <v>0</v>
      </c>
      <c r="H26" s="614">
        <v>1055</v>
      </c>
      <c r="I26" s="614">
        <v>172</v>
      </c>
      <c r="J26" s="614">
        <v>55114</v>
      </c>
      <c r="K26" s="614">
        <v>48</v>
      </c>
      <c r="L26" s="614">
        <v>2127</v>
      </c>
      <c r="M26" s="614">
        <v>37852</v>
      </c>
      <c r="N26" s="614">
        <v>0</v>
      </c>
      <c r="O26" s="614">
        <v>4367</v>
      </c>
      <c r="P26" s="614">
        <v>16274</v>
      </c>
      <c r="Q26" s="614">
        <v>4221</v>
      </c>
      <c r="R26" s="614">
        <v>0</v>
      </c>
      <c r="S26" s="614">
        <v>129750263</v>
      </c>
      <c r="T26" s="614">
        <v>11242</v>
      </c>
      <c r="U26" s="614">
        <v>49917</v>
      </c>
      <c r="V26" s="614">
        <v>54168</v>
      </c>
      <c r="W26" s="614">
        <v>0</v>
      </c>
      <c r="X26" s="16">
        <v>0</v>
      </c>
    </row>
    <row r="27" spans="1:24">
      <c r="A27" s="22">
        <f t="shared" si="1"/>
        <v>0</v>
      </c>
      <c r="B27" s="15" t="s">
        <v>47</v>
      </c>
      <c r="C27" s="614">
        <v>167258248</v>
      </c>
      <c r="D27" s="614">
        <v>0</v>
      </c>
      <c r="E27" s="614">
        <v>0</v>
      </c>
      <c r="F27" s="614">
        <v>0</v>
      </c>
      <c r="G27" s="614">
        <v>0</v>
      </c>
      <c r="H27" s="614">
        <v>0</v>
      </c>
      <c r="I27" s="614">
        <v>0</v>
      </c>
      <c r="J27" s="614">
        <v>0</v>
      </c>
      <c r="K27" s="614">
        <v>0</v>
      </c>
      <c r="L27" s="614">
        <v>0</v>
      </c>
      <c r="M27" s="614">
        <v>0</v>
      </c>
      <c r="N27" s="614">
        <v>0</v>
      </c>
      <c r="O27" s="614">
        <v>0</v>
      </c>
      <c r="P27" s="614">
        <v>0</v>
      </c>
      <c r="Q27" s="614">
        <v>0</v>
      </c>
      <c r="R27" s="614">
        <v>0</v>
      </c>
      <c r="S27" s="614">
        <v>3764</v>
      </c>
      <c r="T27" s="614">
        <v>167249431</v>
      </c>
      <c r="U27" s="614">
        <v>0</v>
      </c>
      <c r="V27" s="614">
        <v>5053</v>
      </c>
      <c r="W27" s="614">
        <v>0</v>
      </c>
      <c r="X27" s="16">
        <v>0</v>
      </c>
    </row>
    <row r="28" spans="1:24">
      <c r="A28" s="22">
        <f t="shared" si="1"/>
        <v>0</v>
      </c>
      <c r="B28" s="15" t="s">
        <v>48</v>
      </c>
      <c r="C28" s="614">
        <v>38881239</v>
      </c>
      <c r="D28" s="614">
        <v>1949</v>
      </c>
      <c r="E28" s="614">
        <v>0</v>
      </c>
      <c r="F28" s="614">
        <v>4214</v>
      </c>
      <c r="G28" s="614">
        <v>11</v>
      </c>
      <c r="H28" s="614">
        <v>497</v>
      </c>
      <c r="I28" s="614">
        <v>14064</v>
      </c>
      <c r="J28" s="614">
        <v>36148</v>
      </c>
      <c r="K28" s="614">
        <v>1114</v>
      </c>
      <c r="L28" s="614">
        <v>274612</v>
      </c>
      <c r="M28" s="614">
        <v>23840</v>
      </c>
      <c r="N28" s="614">
        <v>2698</v>
      </c>
      <c r="O28" s="614">
        <v>36390</v>
      </c>
      <c r="P28" s="614">
        <v>16014</v>
      </c>
      <c r="Q28" s="614">
        <v>5895</v>
      </c>
      <c r="R28" s="614">
        <v>0</v>
      </c>
      <c r="S28" s="614">
        <v>17751</v>
      </c>
      <c r="T28" s="614">
        <v>1366</v>
      </c>
      <c r="U28" s="614">
        <v>38400489</v>
      </c>
      <c r="V28" s="614">
        <v>44187</v>
      </c>
      <c r="W28" s="614">
        <v>0</v>
      </c>
      <c r="X28" s="16">
        <v>0</v>
      </c>
    </row>
    <row r="29" spans="1:24">
      <c r="A29" s="22">
        <f t="shared" si="1"/>
        <v>0</v>
      </c>
      <c r="B29" s="15" t="s">
        <v>49</v>
      </c>
      <c r="C29" s="614">
        <v>39967825</v>
      </c>
      <c r="D29" s="614">
        <v>0</v>
      </c>
      <c r="E29" s="614">
        <v>232</v>
      </c>
      <c r="F29" s="614">
        <v>514915</v>
      </c>
      <c r="G29" s="614">
        <v>0</v>
      </c>
      <c r="H29" s="614">
        <v>283</v>
      </c>
      <c r="I29" s="614">
        <v>21585</v>
      </c>
      <c r="J29" s="614">
        <v>253795</v>
      </c>
      <c r="K29" s="614">
        <v>389</v>
      </c>
      <c r="L29" s="614">
        <v>34624</v>
      </c>
      <c r="M29" s="614">
        <v>37885</v>
      </c>
      <c r="N29" s="614">
        <v>11645</v>
      </c>
      <c r="O29" s="614">
        <v>8012</v>
      </c>
      <c r="P29" s="614">
        <v>75298</v>
      </c>
      <c r="Q29" s="614">
        <v>30892</v>
      </c>
      <c r="R29" s="614">
        <v>0</v>
      </c>
      <c r="S29" s="614">
        <v>2855</v>
      </c>
      <c r="T29" s="614">
        <v>139472</v>
      </c>
      <c r="U29" s="614">
        <v>10188</v>
      </c>
      <c r="V29" s="614">
        <v>36577094</v>
      </c>
      <c r="W29" s="614">
        <v>2248661</v>
      </c>
      <c r="X29" s="16">
        <v>0</v>
      </c>
    </row>
    <row r="30" spans="1:24" ht="30">
      <c r="A30" s="22">
        <f t="shared" si="1"/>
        <v>0</v>
      </c>
      <c r="B30" s="15" t="s">
        <v>50</v>
      </c>
      <c r="C30" s="614">
        <v>4525069</v>
      </c>
      <c r="D30" s="614">
        <v>36814</v>
      </c>
      <c r="E30" s="614">
        <v>68</v>
      </c>
      <c r="F30" s="614">
        <v>847122</v>
      </c>
      <c r="G30" s="614">
        <v>119366</v>
      </c>
      <c r="H30" s="614">
        <v>29144</v>
      </c>
      <c r="I30" s="614">
        <v>39246</v>
      </c>
      <c r="J30" s="614">
        <v>196093</v>
      </c>
      <c r="K30" s="614">
        <v>4892</v>
      </c>
      <c r="L30" s="614">
        <v>279368</v>
      </c>
      <c r="M30" s="614">
        <v>114672</v>
      </c>
      <c r="N30" s="614">
        <v>0</v>
      </c>
      <c r="O30" s="614">
        <v>50940</v>
      </c>
      <c r="P30" s="614">
        <v>68519</v>
      </c>
      <c r="Q30" s="614">
        <v>88055</v>
      </c>
      <c r="R30" s="614">
        <v>2587873</v>
      </c>
      <c r="S30" s="614">
        <v>14918</v>
      </c>
      <c r="T30" s="614">
        <v>17561</v>
      </c>
      <c r="U30" s="614">
        <v>14100</v>
      </c>
      <c r="V30" s="614">
        <v>16318</v>
      </c>
      <c r="W30" s="614">
        <v>0</v>
      </c>
      <c r="X30" s="16">
        <v>0</v>
      </c>
    </row>
    <row r="31" spans="1:24">
      <c r="A31" s="22">
        <f t="shared" si="1"/>
        <v>0</v>
      </c>
      <c r="B31" s="15" t="s">
        <v>51</v>
      </c>
      <c r="C31" s="614">
        <v>0</v>
      </c>
      <c r="D31" s="614">
        <v>0</v>
      </c>
      <c r="E31" s="614">
        <v>0</v>
      </c>
      <c r="F31" s="614">
        <v>0</v>
      </c>
      <c r="G31" s="614">
        <v>0</v>
      </c>
      <c r="H31" s="614">
        <v>0</v>
      </c>
      <c r="I31" s="614">
        <v>0</v>
      </c>
      <c r="J31" s="614">
        <v>0</v>
      </c>
      <c r="K31" s="614">
        <v>0</v>
      </c>
      <c r="L31" s="614">
        <v>0</v>
      </c>
      <c r="M31" s="614">
        <v>0</v>
      </c>
      <c r="N31" s="614">
        <v>0</v>
      </c>
      <c r="O31" s="614">
        <v>0</v>
      </c>
      <c r="P31" s="614">
        <v>0</v>
      </c>
      <c r="Q31" s="614">
        <v>0</v>
      </c>
      <c r="R31" s="614">
        <v>0</v>
      </c>
      <c r="S31" s="614">
        <v>0</v>
      </c>
      <c r="T31" s="614">
        <v>0</v>
      </c>
      <c r="U31" s="614">
        <v>0</v>
      </c>
      <c r="V31" s="614">
        <v>0</v>
      </c>
      <c r="W31" s="614">
        <v>0</v>
      </c>
      <c r="X31" s="16">
        <v>0</v>
      </c>
    </row>
    <row r="33" spans="2:25">
      <c r="B33" s="17" t="s">
        <v>52</v>
      </c>
      <c r="Y33" s="18" t="s">
        <v>0</v>
      </c>
    </row>
  </sheetData>
  <hyperlinks>
    <hyperlink ref="B33" r:id="rId1" xr:uid="{64321416-8E1D-4AA3-B86C-D09A444F68E8}"/>
    <hyperlink ref="Y33" r:id="rId2" xr:uid="{90DA6522-AF8C-44EC-9407-D88EDA3D98FD}"/>
  </hyperlinks>
  <pageMargins left="0.7" right="0.7" top="0.75" bottom="0.75" header="0.3" footer="0.3"/>
  <pageSetup paperSize="9" orientation="portrait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91E7E-EA59-43D1-BF4F-4D62E2917A4B}">
  <dimension ref="A1:Z31"/>
  <sheetViews>
    <sheetView workbookViewId="0">
      <selection activeCell="M34" sqref="M34"/>
    </sheetView>
  </sheetViews>
  <sheetFormatPr baseColWidth="10" defaultColWidth="9.140625" defaultRowHeight="15"/>
  <cols>
    <col min="1" max="1" width="1" customWidth="1"/>
    <col min="2" max="2" width="4.85546875" customWidth="1"/>
    <col min="3" max="3" width="57.28515625" customWidth="1"/>
    <col min="4" max="22" width="6.7109375" customWidth="1"/>
    <col min="23" max="23" width="7.14062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131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18.721997575374182</v>
      </c>
    </row>
    <row r="5" spans="2:24">
      <c r="C5" s="5" t="s">
        <v>4</v>
      </c>
      <c r="D5" t="e">
        <f>D4/#REF!</f>
        <v>#REF!</v>
      </c>
      <c r="R5" s="37"/>
    </row>
    <row r="6" spans="2:24">
      <c r="C6" s="616" t="s">
        <v>139</v>
      </c>
      <c r="F6">
        <v>1</v>
      </c>
      <c r="R6" s="37"/>
    </row>
    <row r="7" spans="2:24" ht="15.75">
      <c r="B7" s="607" t="s">
        <v>132</v>
      </c>
    </row>
    <row r="8" spans="2:24" ht="20.100000000000001" customHeight="1">
      <c r="B8" s="585"/>
      <c r="C8" s="598" t="s">
        <v>6</v>
      </c>
      <c r="D8" s="602">
        <v>1</v>
      </c>
      <c r="E8" s="600">
        <v>2</v>
      </c>
      <c r="F8" s="600">
        <v>3</v>
      </c>
      <c r="G8" s="600">
        <v>4</v>
      </c>
      <c r="H8" s="600">
        <v>5</v>
      </c>
      <c r="I8" s="600">
        <v>6</v>
      </c>
      <c r="J8" s="600">
        <v>7</v>
      </c>
      <c r="K8" s="600">
        <v>8</v>
      </c>
      <c r="L8" s="600">
        <v>9</v>
      </c>
      <c r="M8" s="600">
        <v>10</v>
      </c>
      <c r="N8" s="600">
        <v>11</v>
      </c>
      <c r="O8" s="600">
        <v>12</v>
      </c>
      <c r="P8" s="600">
        <v>13</v>
      </c>
      <c r="Q8" s="600">
        <v>14</v>
      </c>
      <c r="R8" s="600">
        <v>15</v>
      </c>
      <c r="S8" s="600">
        <v>16</v>
      </c>
      <c r="T8" s="600">
        <v>17</v>
      </c>
      <c r="U8" s="600">
        <v>18</v>
      </c>
      <c r="V8" s="600">
        <v>19</v>
      </c>
      <c r="W8" s="601">
        <v>20</v>
      </c>
      <c r="X8" s="583"/>
    </row>
    <row r="9" spans="2:24" ht="20.100000000000001" customHeight="1">
      <c r="B9" s="589"/>
      <c r="C9" s="599" t="s">
        <v>117</v>
      </c>
      <c r="D9" s="589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7"/>
      <c r="X9" s="583"/>
    </row>
    <row r="10" spans="2:24" ht="20.100000000000001" customHeight="1">
      <c r="B10" s="585">
        <v>1</v>
      </c>
      <c r="C10" s="586" t="s">
        <v>31</v>
      </c>
      <c r="D10" s="594">
        <f>Corée!D11/Corée!D$10</f>
        <v>0.99898548058321102</v>
      </c>
      <c r="E10" s="608">
        <f>Corée!E11/Corée!E$10</f>
        <v>0</v>
      </c>
      <c r="F10" s="608">
        <f>Corée!F11/Corée!F$10</f>
        <v>7.368614286619276E-7</v>
      </c>
      <c r="G10" s="608">
        <f>Corée!G11/Corée!G$10</f>
        <v>0</v>
      </c>
      <c r="H10" s="608">
        <f>Corée!H11/Corée!H$10</f>
        <v>0</v>
      </c>
      <c r="I10" s="608">
        <f>Corée!I11/Corée!I$10</f>
        <v>0</v>
      </c>
      <c r="J10" s="608">
        <f>Corée!J11/Corée!J$10</f>
        <v>0</v>
      </c>
      <c r="K10" s="608">
        <f>Corée!K11/Corée!K$10</f>
        <v>0</v>
      </c>
      <c r="L10" s="608">
        <f>Corée!L11/Corée!L$10</f>
        <v>0</v>
      </c>
      <c r="M10" s="608">
        <f>Corée!M11/Corée!M$10</f>
        <v>0</v>
      </c>
      <c r="N10" s="608">
        <f>Corée!N11/Corée!N$10</f>
        <v>0</v>
      </c>
      <c r="O10" s="608">
        <f>Corée!O11/Corée!O$10</f>
        <v>0</v>
      </c>
      <c r="P10" s="608">
        <f>Corée!P11/Corée!P$10</f>
        <v>0</v>
      </c>
      <c r="Q10" s="608">
        <f>Corée!Q11/Corée!Q$10</f>
        <v>0</v>
      </c>
      <c r="R10" s="608">
        <f>Corée!R11/Corée!R$10</f>
        <v>0</v>
      </c>
      <c r="S10" s="608">
        <f>Corée!S11/Corée!S$10</f>
        <v>0</v>
      </c>
      <c r="T10" s="608">
        <f>Corée!T11/Corée!T$10</f>
        <v>0</v>
      </c>
      <c r="U10" s="608">
        <f>Corée!U11/Corée!U$10</f>
        <v>0</v>
      </c>
      <c r="V10" s="608">
        <f>Corée!V11/Corée!V$10</f>
        <v>0</v>
      </c>
      <c r="W10" s="609">
        <f>Corée!W11/Corée!W$10</f>
        <v>0</v>
      </c>
      <c r="X10" s="584"/>
    </row>
    <row r="11" spans="2:24" ht="20.100000000000001" customHeight="1">
      <c r="B11" s="587">
        <f t="shared" ref="B11:B29" si="0">B10+1</f>
        <v>2</v>
      </c>
      <c r="C11" s="588" t="s">
        <v>32</v>
      </c>
      <c r="D11" s="610">
        <f>Corée!D12/Corée!D$10</f>
        <v>0</v>
      </c>
      <c r="E11" s="592">
        <f>Corée!E12/Corée!E$10</f>
        <v>0.94217605327257736</v>
      </c>
      <c r="F11" s="611">
        <f>Corée!F12/Corée!F$10</f>
        <v>1.4233107522653988E-4</v>
      </c>
      <c r="G11" s="611">
        <f>Corée!G12/Corée!G$10</f>
        <v>0</v>
      </c>
      <c r="H11" s="611">
        <f>Corée!H12/Corée!H$10</f>
        <v>0</v>
      </c>
      <c r="I11" s="611">
        <f>Corée!I12/Corée!I$10</f>
        <v>0</v>
      </c>
      <c r="J11" s="611">
        <f>Corée!J12/Corée!J$10</f>
        <v>0</v>
      </c>
      <c r="K11" s="611">
        <f>Corée!K12/Corée!K$10</f>
        <v>0</v>
      </c>
      <c r="L11" s="611">
        <f>Corée!L12/Corée!L$10</f>
        <v>0</v>
      </c>
      <c r="M11" s="611">
        <f>Corée!M12/Corée!M$10</f>
        <v>0</v>
      </c>
      <c r="N11" s="611">
        <f>Corée!N12/Corée!N$10</f>
        <v>0</v>
      </c>
      <c r="O11" s="611">
        <f>Corée!O12/Corée!O$10</f>
        <v>0</v>
      </c>
      <c r="P11" s="611">
        <f>Corée!P12/Corée!P$10</f>
        <v>0</v>
      </c>
      <c r="Q11" s="611">
        <f>Corée!Q12/Corée!Q$10</f>
        <v>0</v>
      </c>
      <c r="R11" s="611">
        <f>Corée!R12/Corée!R$10</f>
        <v>0</v>
      </c>
      <c r="S11" s="611">
        <f>Corée!S12/Corée!S$10</f>
        <v>0</v>
      </c>
      <c r="T11" s="611">
        <f>Corée!T12/Corée!T$10</f>
        <v>0</v>
      </c>
      <c r="U11" s="611">
        <f>Corée!U12/Corée!U$10</f>
        <v>0</v>
      </c>
      <c r="V11" s="611">
        <f>Corée!V12/Corée!V$10</f>
        <v>0</v>
      </c>
      <c r="W11" s="612">
        <f>Corée!W12/Corée!W$10</f>
        <v>0</v>
      </c>
      <c r="X11" s="584"/>
    </row>
    <row r="12" spans="2:24" ht="20.100000000000001" customHeight="1">
      <c r="B12" s="587">
        <f t="shared" si="0"/>
        <v>3</v>
      </c>
      <c r="C12" s="588" t="s">
        <v>33</v>
      </c>
      <c r="D12" s="610">
        <f>Corée!D13/Corée!D$10</f>
        <v>2.5569847070715143E-4</v>
      </c>
      <c r="E12" s="611">
        <f>Corée!E13/Corée!E$10</f>
        <v>4.6144406471988371E-2</v>
      </c>
      <c r="F12" s="592">
        <f>Corée!F13/Corée!F$10</f>
        <v>0.98982381337151149</v>
      </c>
      <c r="G12" s="611">
        <f>Corée!G13/Corée!G$10</f>
        <v>0</v>
      </c>
      <c r="H12" s="611">
        <f>Corée!H13/Corée!H$10</f>
        <v>6.6447914476274795E-4</v>
      </c>
      <c r="I12" s="611">
        <f>Corée!I13/Corée!I$10</f>
        <v>1.7460989183521003E-4</v>
      </c>
      <c r="J12" s="611">
        <f>Corée!J13/Corée!J$10</f>
        <v>1.8457879156478262E-3</v>
      </c>
      <c r="K12" s="611">
        <f>Corée!K13/Corée!K$10</f>
        <v>1.3595838569348431E-3</v>
      </c>
      <c r="L12" s="611">
        <f>Corée!L13/Corée!L$10</f>
        <v>5.1301579722771662E-5</v>
      </c>
      <c r="M12" s="611">
        <f>Corée!M13/Corée!M$10</f>
        <v>1.0100703113844861E-4</v>
      </c>
      <c r="N12" s="611">
        <f>Corée!N13/Corée!N$10</f>
        <v>9.4070559330019799E-5</v>
      </c>
      <c r="O12" s="611">
        <f>Corée!O13/Corée!O$10</f>
        <v>6.4324609639824701E-7</v>
      </c>
      <c r="P12" s="611">
        <f>Corée!P13/Corée!P$10</f>
        <v>2.0548563301465495E-4</v>
      </c>
      <c r="Q12" s="611">
        <f>Corée!Q13/Corée!Q$10</f>
        <v>1.585104458230053E-4</v>
      </c>
      <c r="R12" s="611">
        <f>Corée!R13/Corée!R$10</f>
        <v>0</v>
      </c>
      <c r="S12" s="611">
        <f>Corée!S13/Corée!S$10</f>
        <v>2.9504287890452369E-6</v>
      </c>
      <c r="T12" s="611">
        <f>Corée!T13/Corée!T$10</f>
        <v>2.2444999902827048E-5</v>
      </c>
      <c r="U12" s="611">
        <f>Corée!U13/Corée!U$10</f>
        <v>0</v>
      </c>
      <c r="V12" s="611">
        <f>Corée!V13/Corée!V$10</f>
        <v>1.2413685210876501E-4</v>
      </c>
      <c r="W12" s="612">
        <f>Corée!W13/Corée!W$10</f>
        <v>0</v>
      </c>
      <c r="X12" s="584"/>
    </row>
    <row r="13" spans="2:24" ht="20.100000000000001" customHeight="1">
      <c r="B13" s="587">
        <f t="shared" si="0"/>
        <v>4</v>
      </c>
      <c r="C13" s="588" t="s">
        <v>34</v>
      </c>
      <c r="D13" s="610">
        <f>Corée!D14/Corée!D$10</f>
        <v>4.7486858845613838E-6</v>
      </c>
      <c r="E13" s="611">
        <f>Corée!E14/Corée!E$10</f>
        <v>0</v>
      </c>
      <c r="F13" s="611">
        <f>Corée!F14/Corée!F$10</f>
        <v>3.2198373250905722E-6</v>
      </c>
      <c r="G13" s="592">
        <f>Corée!G14/Corée!G$10</f>
        <v>0.99091331811370198</v>
      </c>
      <c r="H13" s="611">
        <f>Corée!H14/Corée!H$10</f>
        <v>1.9646444268917544E-5</v>
      </c>
      <c r="I13" s="611">
        <f>Corée!I14/Corée!I$10</f>
        <v>0</v>
      </c>
      <c r="J13" s="611">
        <f>Corée!J14/Corée!J$10</f>
        <v>2.8831185592755988E-6</v>
      </c>
      <c r="K13" s="611">
        <f>Corée!K14/Corée!K$10</f>
        <v>3.1937899497329398E-6</v>
      </c>
      <c r="L13" s="611">
        <f>Corée!L14/Corée!L$10</f>
        <v>0</v>
      </c>
      <c r="M13" s="611">
        <f>Corée!M14/Corée!M$10</f>
        <v>1.5947091294040035E-6</v>
      </c>
      <c r="N13" s="611">
        <f>Corée!N14/Corée!N$10</f>
        <v>4.6096281341389012E-6</v>
      </c>
      <c r="O13" s="611">
        <f>Corée!O14/Corée!O$10</f>
        <v>7.5727151770509248E-5</v>
      </c>
      <c r="P13" s="611">
        <f>Corée!P14/Corée!P$10</f>
        <v>1.7323946833962095E-5</v>
      </c>
      <c r="Q13" s="611">
        <f>Corée!Q14/Corée!Q$10</f>
        <v>0</v>
      </c>
      <c r="R13" s="611">
        <f>Corée!R14/Corée!R$10</f>
        <v>0</v>
      </c>
      <c r="S13" s="611">
        <f>Corée!S14/Corée!S$10</f>
        <v>0</v>
      </c>
      <c r="T13" s="611">
        <f>Corée!T14/Corée!T$10</f>
        <v>0</v>
      </c>
      <c r="U13" s="611">
        <f>Corée!U14/Corée!U$10</f>
        <v>0</v>
      </c>
      <c r="V13" s="611">
        <f>Corée!V14/Corée!V$10</f>
        <v>0</v>
      </c>
      <c r="W13" s="612">
        <f>Corée!W14/Corée!W$10</f>
        <v>0</v>
      </c>
      <c r="X13" s="584"/>
    </row>
    <row r="14" spans="2:24" ht="20.100000000000001" customHeight="1">
      <c r="B14" s="587">
        <f t="shared" si="0"/>
        <v>5</v>
      </c>
      <c r="C14" s="588" t="s">
        <v>116</v>
      </c>
      <c r="D14" s="610">
        <f>Corée!D15/Corée!D$10</f>
        <v>0</v>
      </c>
      <c r="E14" s="611">
        <f>Corée!E15/Corée!E$10</f>
        <v>7.1684587813620072E-4</v>
      </c>
      <c r="F14" s="611">
        <f>Corée!F15/Corée!F$10</f>
        <v>1.7319051734487697E-5</v>
      </c>
      <c r="G14" s="611">
        <f>Corée!G15/Corée!G$10</f>
        <v>1.3244206505351897E-4</v>
      </c>
      <c r="H14" s="592">
        <f>Corée!H15/Corée!H$10</f>
        <v>0.99575562137969931</v>
      </c>
      <c r="I14" s="611">
        <f>Corée!I15/Corée!I$10</f>
        <v>0</v>
      </c>
      <c r="J14" s="611">
        <f>Corée!J15/Corée!J$10</f>
        <v>9.4720078421945825E-3</v>
      </c>
      <c r="K14" s="611">
        <f>Corée!K15/Corée!K$10</f>
        <v>2.355889762920651E-5</v>
      </c>
      <c r="L14" s="611">
        <f>Corée!L15/Corée!L$10</f>
        <v>0</v>
      </c>
      <c r="M14" s="611">
        <f>Corée!M15/Corée!M$10</f>
        <v>0</v>
      </c>
      <c r="N14" s="611">
        <f>Corée!N15/Corée!N$10</f>
        <v>0</v>
      </c>
      <c r="O14" s="611">
        <f>Corée!O15/Corée!O$10</f>
        <v>3.8192736973645917E-7</v>
      </c>
      <c r="P14" s="611">
        <f>Corée!P15/Corée!P$10</f>
        <v>8.924457459919868E-7</v>
      </c>
      <c r="Q14" s="611">
        <f>Corée!Q15/Corée!Q$10</f>
        <v>1.2929901545795098E-4</v>
      </c>
      <c r="R14" s="611">
        <f>Corée!R15/Corée!R$10</f>
        <v>0</v>
      </c>
      <c r="S14" s="611">
        <f>Corée!S15/Corée!S$10</f>
        <v>0</v>
      </c>
      <c r="T14" s="611">
        <f>Corée!T15/Corée!T$10</f>
        <v>0</v>
      </c>
      <c r="U14" s="611">
        <f>Corée!U15/Corée!U$10</f>
        <v>0</v>
      </c>
      <c r="V14" s="611">
        <f>Corée!V15/Corée!V$10</f>
        <v>1.5897708431554452E-6</v>
      </c>
      <c r="W14" s="612">
        <f>Corée!W15/Corée!W$10</f>
        <v>0</v>
      </c>
      <c r="X14" s="584"/>
    </row>
    <row r="15" spans="2:24" ht="20.100000000000001" customHeight="1">
      <c r="B15" s="587">
        <f t="shared" si="0"/>
        <v>6</v>
      </c>
      <c r="C15" s="588" t="s">
        <v>36</v>
      </c>
      <c r="D15" s="610">
        <f>Corée!D16/Corée!D$10</f>
        <v>0</v>
      </c>
      <c r="E15" s="611">
        <f>Corée!E16/Corée!E$10</f>
        <v>0</v>
      </c>
      <c r="F15" s="611">
        <f>Corée!F16/Corée!F$10</f>
        <v>0</v>
      </c>
      <c r="G15" s="611">
        <f>Corée!G16/Corée!G$10</f>
        <v>0</v>
      </c>
      <c r="H15" s="611">
        <f>Corée!H16/Corée!H$10</f>
        <v>0</v>
      </c>
      <c r="I15" s="593">
        <f>Corée!I16/Corée!I$10</f>
        <v>0.98798241951332699</v>
      </c>
      <c r="J15" s="611">
        <f>Corée!J16/Corée!J$10</f>
        <v>0</v>
      </c>
      <c r="K15" s="611">
        <f>Corée!K16/Corée!K$10</f>
        <v>0</v>
      </c>
      <c r="L15" s="611">
        <f>Corée!L16/Corée!L$10</f>
        <v>0</v>
      </c>
      <c r="M15" s="611">
        <f>Corée!M16/Corée!M$10</f>
        <v>0</v>
      </c>
      <c r="N15" s="611">
        <f>Corée!N16/Corée!N$10</f>
        <v>0</v>
      </c>
      <c r="O15" s="611">
        <f>Corée!O16/Corée!O$10</f>
        <v>0</v>
      </c>
      <c r="P15" s="611">
        <f>Corée!P16/Corée!P$10</f>
        <v>0</v>
      </c>
      <c r="Q15" s="611">
        <f>Corée!Q16/Corée!Q$10</f>
        <v>0</v>
      </c>
      <c r="R15" s="611">
        <f>Corée!R16/Corée!R$10</f>
        <v>0</v>
      </c>
      <c r="S15" s="611">
        <f>Corée!S16/Corée!S$10</f>
        <v>0</v>
      </c>
      <c r="T15" s="611">
        <f>Corée!T16/Corée!T$10</f>
        <v>0</v>
      </c>
      <c r="U15" s="611">
        <f>Corée!U16/Corée!U$10</f>
        <v>0</v>
      </c>
      <c r="V15" s="611">
        <f>Corée!V16/Corée!V$10</f>
        <v>0</v>
      </c>
      <c r="W15" s="612">
        <f>Corée!W16/Corée!W$10</f>
        <v>0</v>
      </c>
      <c r="X15" s="584"/>
    </row>
    <row r="16" spans="2:24" ht="20.100000000000001" customHeight="1">
      <c r="B16" s="587">
        <f t="shared" si="0"/>
        <v>7</v>
      </c>
      <c r="C16" s="588" t="s">
        <v>37</v>
      </c>
      <c r="D16" s="610">
        <f>Corée!D17/Corée!D$10</f>
        <v>6.0859412406820141E-5</v>
      </c>
      <c r="E16" s="611">
        <f>Corée!E17/Corée!E$10</f>
        <v>6.3884026562196104E-3</v>
      </c>
      <c r="F16" s="611">
        <f>Corée!F17/Corée!F$10</f>
        <v>6.6283010665392416E-3</v>
      </c>
      <c r="G16" s="611">
        <f>Corée!G17/Corée!G$10</f>
        <v>4.7086788271439289E-5</v>
      </c>
      <c r="H16" s="611">
        <f>Corée!H17/Corée!H$10</f>
        <v>1.925911532014791E-4</v>
      </c>
      <c r="I16" s="611">
        <f>Corée!I17/Corée!I$10</f>
        <v>8.8760541787261631E-5</v>
      </c>
      <c r="J16" s="592">
        <f>Corée!J17/Corée!J$10</f>
        <v>0.97534772835778205</v>
      </c>
      <c r="K16" s="611">
        <f>Corée!K17/Corée!K$10</f>
        <v>1.2488344936779274E-4</v>
      </c>
      <c r="L16" s="611">
        <f>Corée!L17/Corée!L$10</f>
        <v>7.0893230046844801E-5</v>
      </c>
      <c r="M16" s="611">
        <f>Corée!M17/Corée!M$10</f>
        <v>2.3345355507188277E-4</v>
      </c>
      <c r="N16" s="611">
        <f>Corée!N17/Corée!N$10</f>
        <v>4.3017688597083581E-4</v>
      </c>
      <c r="O16" s="611">
        <f>Corée!O17/Corée!O$10</f>
        <v>1.9091343126694847E-5</v>
      </c>
      <c r="P16" s="611">
        <f>Corée!P17/Corée!P$10</f>
        <v>1.4721417548223701E-4</v>
      </c>
      <c r="Q16" s="611">
        <f>Corée!Q17/Corée!Q$10</f>
        <v>1.2189878643213722E-4</v>
      </c>
      <c r="R16" s="611">
        <f>Corée!R17/Corée!R$10</f>
        <v>0</v>
      </c>
      <c r="S16" s="611">
        <f>Corée!S17/Corée!S$10</f>
        <v>1.5911765210572323E-5</v>
      </c>
      <c r="T16" s="611">
        <f>Corée!T17/Corée!T$10</f>
        <v>8.5403372489281311E-6</v>
      </c>
      <c r="U16" s="611">
        <f>Corée!U17/Corée!U$10</f>
        <v>7.9766377135328468E-5</v>
      </c>
      <c r="V16" s="611">
        <f>Corée!V17/Corée!V$10</f>
        <v>1.0678409917669541E-4</v>
      </c>
      <c r="W16" s="612">
        <f>Corée!W17/Corée!W$10</f>
        <v>0</v>
      </c>
      <c r="X16" s="584"/>
    </row>
    <row r="17" spans="1:26" ht="20.100000000000001" customHeight="1">
      <c r="B17" s="587">
        <f t="shared" si="0"/>
        <v>8</v>
      </c>
      <c r="C17" s="588" t="s">
        <v>38</v>
      </c>
      <c r="D17" s="610">
        <f>Corée!D18/Corée!D$10</f>
        <v>1.5596018523877186E-5</v>
      </c>
      <c r="E17" s="611">
        <f>Corée!E18/Corée!E$10</f>
        <v>2.7956063089846534E-3</v>
      </c>
      <c r="F17" s="611">
        <f>Corée!F18/Corée!F$10</f>
        <v>6.3591365946398938E-5</v>
      </c>
      <c r="G17" s="611">
        <f>Corée!G18/Corée!G$10</f>
        <v>0</v>
      </c>
      <c r="H17" s="611">
        <f>Corée!H18/Corée!H$10</f>
        <v>3.9880881881750431E-4</v>
      </c>
      <c r="I17" s="611">
        <f>Corée!I18/Corée!I$10</f>
        <v>2.51325185261927E-4</v>
      </c>
      <c r="J17" s="611">
        <f>Corée!J18/Corée!J$10</f>
        <v>8.1292382871880984E-4</v>
      </c>
      <c r="K17" s="592">
        <f>Corée!K18/Corée!K$10</f>
        <v>0.99301564479259341</v>
      </c>
      <c r="L17" s="611">
        <f>Corée!L18/Corée!L$10</f>
        <v>7.7821667976020334E-5</v>
      </c>
      <c r="M17" s="611">
        <f>Corée!M18/Corée!M$10</f>
        <v>9.893786309451119E-5</v>
      </c>
      <c r="N17" s="611">
        <f>Corée!N18/Corée!N$10</f>
        <v>1.359206957593167E-5</v>
      </c>
      <c r="O17" s="611">
        <f>Corée!O18/Corée!O$10</f>
        <v>1.6469110211846368E-4</v>
      </c>
      <c r="P17" s="611">
        <f>Corée!P18/Corée!P$10</f>
        <v>0</v>
      </c>
      <c r="Q17" s="611">
        <f>Corée!Q18/Corée!Q$10</f>
        <v>9.5624898503091516E-4</v>
      </c>
      <c r="R17" s="611">
        <f>Corée!R18/Corée!R$10</f>
        <v>0</v>
      </c>
      <c r="S17" s="611">
        <f>Corée!S18/Corée!S$10</f>
        <v>1.5706262707852754E-6</v>
      </c>
      <c r="T17" s="611">
        <f>Corée!T18/Corée!T$10</f>
        <v>1.0775374261649697E-4</v>
      </c>
      <c r="U17" s="611">
        <f>Corée!U18/Corée!U$10</f>
        <v>1.6751195764443859E-4</v>
      </c>
      <c r="V17" s="611">
        <f>Corée!V18/Corée!V$10</f>
        <v>8.0728024510062942E-5</v>
      </c>
      <c r="W17" s="612">
        <f>Corée!W18/Corée!W$10</f>
        <v>0</v>
      </c>
      <c r="X17" s="584"/>
    </row>
    <row r="18" spans="1:26" ht="20.100000000000001" customHeight="1">
      <c r="B18" s="587">
        <f t="shared" si="0"/>
        <v>9</v>
      </c>
      <c r="C18" s="588" t="s">
        <v>39</v>
      </c>
      <c r="D18" s="610">
        <f>Corée!D19/Corée!D$10</f>
        <v>2.8587406662911338E-7</v>
      </c>
      <c r="E18" s="611">
        <f>Corée!E19/Corée!E$10</f>
        <v>0</v>
      </c>
      <c r="F18" s="611">
        <f>Corée!F19/Corée!F$10</f>
        <v>1.0085790804810134E-5</v>
      </c>
      <c r="G18" s="611">
        <f>Corée!G19/Corée!G$10</f>
        <v>0</v>
      </c>
      <c r="H18" s="611">
        <f>Corée!H19/Corée!H$10</f>
        <v>1.3397848336356831E-4</v>
      </c>
      <c r="I18" s="611">
        <f>Corée!I19/Corée!I$10</f>
        <v>5.803899721551442E-4</v>
      </c>
      <c r="J18" s="611">
        <f>Corée!J19/Corée!J$10</f>
        <v>1.1069563804025021E-3</v>
      </c>
      <c r="K18" s="611">
        <f>Corée!K19/Corée!K$10</f>
        <v>1.1572791817855829E-5</v>
      </c>
      <c r="L18" s="592">
        <f>Corée!L19/Corée!L$10</f>
        <v>0.99463096012709917</v>
      </c>
      <c r="M18" s="611">
        <f>Corée!M19/Corée!M$10</f>
        <v>6.347667202814026E-4</v>
      </c>
      <c r="N18" s="611">
        <f>Corée!N19/Corée!N$10</f>
        <v>8.0693275294388503E-5</v>
      </c>
      <c r="O18" s="611">
        <f>Corée!O19/Corée!O$10</f>
        <v>3.2454278243355619E-4</v>
      </c>
      <c r="P18" s="611">
        <f>Corée!P19/Corée!P$10</f>
        <v>1.2960587093509117E-4</v>
      </c>
      <c r="Q18" s="611">
        <f>Corée!Q19/Corée!Q$10</f>
        <v>2.1905497886383894E-4</v>
      </c>
      <c r="R18" s="611">
        <f>Corée!R19/Corée!R$10</f>
        <v>0</v>
      </c>
      <c r="S18" s="611">
        <f>Corée!S19/Corée!S$10</f>
        <v>4.3311421237547519E-2</v>
      </c>
      <c r="T18" s="611">
        <f>Corée!T19/Corée!T$10</f>
        <v>8.808908380835213E-3</v>
      </c>
      <c r="U18" s="611">
        <f>Corée!U19/Corée!U$10</f>
        <v>7.3769402869773093E-3</v>
      </c>
      <c r="V18" s="611">
        <f>Corée!V19/Corée!V$10</f>
        <v>4.4737229337135347E-3</v>
      </c>
      <c r="W18" s="612">
        <f>Corée!W19/Corée!W$10</f>
        <v>0</v>
      </c>
      <c r="X18" s="584"/>
    </row>
    <row r="19" spans="1:26" ht="20.100000000000001" customHeight="1">
      <c r="B19" s="587">
        <f t="shared" si="0"/>
        <v>10</v>
      </c>
      <c r="C19" s="588" t="s">
        <v>40</v>
      </c>
      <c r="D19" s="610">
        <f>Corée!D20/Corée!D$10</f>
        <v>0</v>
      </c>
      <c r="E19" s="611">
        <f>Corée!E20/Corée!E$10</f>
        <v>0</v>
      </c>
      <c r="F19" s="611">
        <f>Corée!F20/Corée!F$10</f>
        <v>4.8387982658381887E-5</v>
      </c>
      <c r="G19" s="611">
        <f>Corée!G20/Corée!G$10</f>
        <v>0</v>
      </c>
      <c r="H19" s="611">
        <f>Corée!H20/Corée!H$10</f>
        <v>0</v>
      </c>
      <c r="I19" s="611">
        <f>Corée!I20/Corée!I$10</f>
        <v>2.5971989160015823E-4</v>
      </c>
      <c r="J19" s="611">
        <f>Corée!J20/Corée!J$10</f>
        <v>1.5985999099843444E-3</v>
      </c>
      <c r="K19" s="611">
        <f>Corée!K20/Corée!K$10</f>
        <v>3.8143871732986934E-5</v>
      </c>
      <c r="L19" s="611">
        <f>Corée!L20/Corée!L$10</f>
        <v>3.146341194428965E-6</v>
      </c>
      <c r="M19" s="592">
        <f>Corée!M20/Corée!M$10</f>
        <v>0.98462428903320109</v>
      </c>
      <c r="N19" s="611">
        <f>Corée!N20/Corée!N$10</f>
        <v>4.1157315378789527E-4</v>
      </c>
      <c r="O19" s="611">
        <f>Corée!O20/Corée!O$10</f>
        <v>1.8458147750552822E-5</v>
      </c>
      <c r="P19" s="611">
        <f>Corée!P20/Corée!P$10</f>
        <v>6.9088424941926715E-4</v>
      </c>
      <c r="Q19" s="611">
        <f>Corée!Q20/Corée!Q$10</f>
        <v>6.3577396986454551E-4</v>
      </c>
      <c r="R19" s="611">
        <f>Corée!R20/Corée!R$10</f>
        <v>0</v>
      </c>
      <c r="S19" s="611">
        <f>Corée!S20/Corée!S$10</f>
        <v>4.4163221771945034E-4</v>
      </c>
      <c r="T19" s="611">
        <f>Corée!T20/Corée!T$10</f>
        <v>1.975396565887809E-6</v>
      </c>
      <c r="U19" s="611">
        <f>Corée!U20/Corée!U$10</f>
        <v>1.2918099352730102E-4</v>
      </c>
      <c r="V19" s="611">
        <f>Corée!V20/Corée!V$10</f>
        <v>3.0771496659042684E-4</v>
      </c>
      <c r="W19" s="612">
        <f>Corée!W20/Corée!W$10</f>
        <v>0</v>
      </c>
      <c r="X19" s="584"/>
    </row>
    <row r="20" spans="1:26" ht="20.100000000000001" customHeight="1">
      <c r="B20" s="587">
        <f t="shared" si="0"/>
        <v>11</v>
      </c>
      <c r="C20" s="588" t="s">
        <v>41</v>
      </c>
      <c r="D20" s="610">
        <f>Corée!D21/Corée!D$10</f>
        <v>0</v>
      </c>
      <c r="E20" s="611">
        <f>Corée!E21/Corée!E$10</f>
        <v>0</v>
      </c>
      <c r="F20" s="611">
        <f>Corée!F21/Corée!F$10</f>
        <v>0</v>
      </c>
      <c r="G20" s="611">
        <f>Corée!G21/Corée!G$10</f>
        <v>0</v>
      </c>
      <c r="H20" s="611">
        <f>Corée!H21/Corée!H$10</f>
        <v>0</v>
      </c>
      <c r="I20" s="611">
        <f>Corée!I21/Corée!I$10</f>
        <v>0</v>
      </c>
      <c r="J20" s="611">
        <f>Corée!J21/Corée!J$10</f>
        <v>0</v>
      </c>
      <c r="K20" s="611">
        <f>Corée!K21/Corée!K$10</f>
        <v>0</v>
      </c>
      <c r="L20" s="611">
        <f>Corée!L21/Corée!L$10</f>
        <v>0</v>
      </c>
      <c r="M20" s="611">
        <f>Corée!M21/Corée!M$10</f>
        <v>0</v>
      </c>
      <c r="N20" s="592">
        <f>Corée!N21/Corée!N$10</f>
        <v>0.98412203400650999</v>
      </c>
      <c r="O20" s="611">
        <f>Corée!O21/Corée!O$10</f>
        <v>0</v>
      </c>
      <c r="P20" s="611">
        <f>Corée!P21/Corée!P$10</f>
        <v>0</v>
      </c>
      <c r="Q20" s="611">
        <f>Corée!Q21/Corée!Q$10</f>
        <v>0</v>
      </c>
      <c r="R20" s="611">
        <f>Corée!R21/Corée!R$10</f>
        <v>0</v>
      </c>
      <c r="S20" s="611">
        <f>Corée!S21/Corée!S$10</f>
        <v>0</v>
      </c>
      <c r="T20" s="611">
        <f>Corée!T21/Corée!T$10</f>
        <v>0</v>
      </c>
      <c r="U20" s="611">
        <f>Corée!U21/Corée!U$10</f>
        <v>0</v>
      </c>
      <c r="V20" s="611">
        <f>Corée!V21/Corée!V$10</f>
        <v>0</v>
      </c>
      <c r="W20" s="612">
        <f>Corée!W21/Corée!W$10</f>
        <v>0</v>
      </c>
      <c r="X20" s="584"/>
    </row>
    <row r="21" spans="1:26" ht="20.100000000000001" customHeight="1">
      <c r="B21" s="587">
        <f t="shared" si="0"/>
        <v>12</v>
      </c>
      <c r="C21" s="588" t="s">
        <v>42</v>
      </c>
      <c r="D21" s="610">
        <f>Corée!D22/Corée!D$10</f>
        <v>3.9958841757713851E-5</v>
      </c>
      <c r="E21" s="611">
        <f>Corée!E22/Corée!E$10</f>
        <v>7.7843534957813528E-4</v>
      </c>
      <c r="F21" s="611">
        <f>Corée!F22/Corée!F$10</f>
        <v>2.1773687968451613E-3</v>
      </c>
      <c r="G21" s="611">
        <f>Corée!G22/Corée!G$10</f>
        <v>7.65329972660443E-3</v>
      </c>
      <c r="H21" s="611">
        <f>Corée!H22/Corée!H$10</f>
        <v>1.0332349704468011E-3</v>
      </c>
      <c r="I21" s="611">
        <f>Corée!I22/Corée!I$10</f>
        <v>6.943654392188912E-3</v>
      </c>
      <c r="J21" s="611">
        <f>Corée!J22/Corée!J$10</f>
        <v>5.1693054622390655E-3</v>
      </c>
      <c r="K21" s="611">
        <f>Corée!K22/Corée!K$10</f>
        <v>3.5292130424537161E-3</v>
      </c>
      <c r="L21" s="611">
        <f>Corée!L22/Corée!L$10</f>
        <v>1.287846105640514E-3</v>
      </c>
      <c r="M21" s="611">
        <f>Corée!M22/Corée!M$10</f>
        <v>3.4589965884558927E-3</v>
      </c>
      <c r="N21" s="611">
        <f>Corée!N22/Corée!N$10</f>
        <v>2.0242435709001477E-3</v>
      </c>
      <c r="O21" s="593">
        <f>Corée!O22/Corée!O$10</f>
        <v>0.99805625100676809</v>
      </c>
      <c r="P21" s="611">
        <f>Corée!P22/Corée!P$10</f>
        <v>8.8688545901573278E-4</v>
      </c>
      <c r="Q21" s="611">
        <f>Corée!Q22/Corée!Q$10</f>
        <v>2.1765795501866108E-3</v>
      </c>
      <c r="R21" s="611">
        <f>Corée!R22/Corée!R$10</f>
        <v>0</v>
      </c>
      <c r="S21" s="611">
        <f>Corée!S22/Corée!S$10</f>
        <v>3.5320449079921995E-3</v>
      </c>
      <c r="T21" s="611">
        <f>Corée!T22/Corée!T$10</f>
        <v>7.0542357665609771E-4</v>
      </c>
      <c r="U21" s="611">
        <f>Corée!U22/Corée!U$10</f>
        <v>4.1404881661230115E-3</v>
      </c>
      <c r="V21" s="611">
        <f>Corée!V22/Corée!V$10</f>
        <v>5.1515850540738992E-3</v>
      </c>
      <c r="W21" s="612">
        <f>Corée!W22/Corée!W$10</f>
        <v>0</v>
      </c>
      <c r="X21" s="584"/>
      <c r="Y21" s="22">
        <f>SUM(D21:X21)</f>
        <v>1.0487448145679266</v>
      </c>
      <c r="Z21">
        <v>30407</v>
      </c>
    </row>
    <row r="22" spans="1:26" ht="20.100000000000001" customHeight="1">
      <c r="B22" s="587">
        <f t="shared" si="0"/>
        <v>13</v>
      </c>
      <c r="C22" s="588" t="s">
        <v>43</v>
      </c>
      <c r="D22" s="610">
        <f>Corée!D23/Corée!D$10</f>
        <v>6.670394888012646E-7</v>
      </c>
      <c r="E22" s="611">
        <f>Corée!E23/Corée!E$10</f>
        <v>0</v>
      </c>
      <c r="F22" s="611">
        <f>Corée!F23/Corée!F$10</f>
        <v>1.2801450916097496E-4</v>
      </c>
      <c r="G22" s="611">
        <f>Corée!G23/Corée!G$10</f>
        <v>2.932451226868995E-6</v>
      </c>
      <c r="H22" s="611">
        <f>Corée!H23/Corée!H$10</f>
        <v>2.3099738510960054E-5</v>
      </c>
      <c r="I22" s="611">
        <f>Corée!I23/Corée!I$10</f>
        <v>1.0732439514292457E-3</v>
      </c>
      <c r="J22" s="611">
        <f>Corée!J23/Corée!J$10</f>
        <v>1.2976100393957658E-3</v>
      </c>
      <c r="K22" s="611">
        <f>Corée!K23/Corée!K$10</f>
        <v>4.6504086601405511E-5</v>
      </c>
      <c r="L22" s="611">
        <f>Corée!L23/Corée!L$10</f>
        <v>1.9416493185414211E-5</v>
      </c>
      <c r="M22" s="611">
        <f>Corée!M23/Corée!M$10</f>
        <v>8.9229247555871029E-4</v>
      </c>
      <c r="N22" s="611">
        <f>Corée!N23/Corée!N$10</f>
        <v>6.1114747197777038E-5</v>
      </c>
      <c r="O22" s="611">
        <f>Corée!O23/Corée!O$10</f>
        <v>2.9943608323351208E-4</v>
      </c>
      <c r="P22" s="592">
        <f>Corée!P23/Corée!P$10</f>
        <v>0.99668929751588076</v>
      </c>
      <c r="Q22" s="611">
        <f>Corée!Q23/Corée!Q$10</f>
        <v>6.9337686061949472E-4</v>
      </c>
      <c r="R22" s="611">
        <f>Corée!R23/Corée!R$10</f>
        <v>0</v>
      </c>
      <c r="S22" s="611">
        <f>Corée!S23/Corée!S$10</f>
        <v>4.2487642437270836E-5</v>
      </c>
      <c r="T22" s="611">
        <f>Corée!T23/Corée!T$10</f>
        <v>2.3125151415033929E-5</v>
      </c>
      <c r="U22" s="611">
        <f>Corée!U23/Corée!U$10</f>
        <v>1.4190666836137077E-4</v>
      </c>
      <c r="V22" s="611">
        <f>Corée!V23/Corée!V$10</f>
        <v>1.1656523165238059E-4</v>
      </c>
      <c r="W22" s="612">
        <f>Corée!W23/Corée!W$10</f>
        <v>0</v>
      </c>
      <c r="X22" s="584"/>
    </row>
    <row r="23" spans="1:26" ht="20.100000000000001" customHeight="1">
      <c r="B23" s="587">
        <f t="shared" si="0"/>
        <v>14</v>
      </c>
      <c r="C23" s="588" t="s">
        <v>44</v>
      </c>
      <c r="D23" s="610">
        <f>Corée!D24/Corée!D$10</f>
        <v>2.1075271467601861E-5</v>
      </c>
      <c r="E23" s="611">
        <f>Corée!E24/Corée!E$10</f>
        <v>9.3078825261871023E-4</v>
      </c>
      <c r="F23" s="611">
        <f>Corée!F24/Corée!F$10</f>
        <v>1.8738464759378924E-4</v>
      </c>
      <c r="G23" s="611">
        <f>Corée!G24/Corée!G$10</f>
        <v>6.8074760623744525E-7</v>
      </c>
      <c r="H23" s="611">
        <f>Corée!H24/Corée!H$10</f>
        <v>3.328695652498547E-4</v>
      </c>
      <c r="I23" s="611">
        <f>Corée!I24/Corée!I$10</f>
        <v>2.3568099536757001E-3</v>
      </c>
      <c r="J23" s="611">
        <f>Corée!J24/Corée!J$10</f>
        <v>1.4504503548546175E-3</v>
      </c>
      <c r="K23" s="611">
        <f>Corée!K24/Corée!K$10</f>
        <v>1.8073532078874011E-3</v>
      </c>
      <c r="L23" s="611">
        <f>Corée!L24/Corée!L$10</f>
        <v>2.6364393018885184E-5</v>
      </c>
      <c r="M23" s="611">
        <f>Corée!M24/Corée!M$10</f>
        <v>8.5428238576815141E-3</v>
      </c>
      <c r="N23" s="611">
        <f>Corée!N24/Corée!N$10</f>
        <v>1.267890059036229E-2</v>
      </c>
      <c r="O23" s="611">
        <f>Corée!O24/Corée!O$10</f>
        <v>5.3970357631864167E-4</v>
      </c>
      <c r="P23" s="611">
        <f>Corée!P24/Corée!P$10</f>
        <v>4.6199816397661644E-4</v>
      </c>
      <c r="Q23" s="592">
        <f>Corée!Q24/Corée!Q$10</f>
        <v>0.99358641009642146</v>
      </c>
      <c r="R23" s="611">
        <f>Corée!R24/Corée!R$10</f>
        <v>0</v>
      </c>
      <c r="S23" s="611">
        <f>Corée!S24/Corée!S$10</f>
        <v>7.7782697279356767E-5</v>
      </c>
      <c r="T23" s="611">
        <f>Corée!T24/Corée!T$10</f>
        <v>1.4500238804153115E-4</v>
      </c>
      <c r="U23" s="611">
        <f>Corée!U24/Corée!U$10</f>
        <v>8.3427574310372329E-4</v>
      </c>
      <c r="V23" s="611">
        <f>Corée!V24/Corée!V$10</f>
        <v>8.3150404150735392E-4</v>
      </c>
      <c r="W23" s="612">
        <f>Corée!W24/Corée!W$10</f>
        <v>0</v>
      </c>
      <c r="X23" s="584"/>
    </row>
    <row r="24" spans="1:26" ht="20.100000000000001" customHeight="1">
      <c r="B24" s="587">
        <f t="shared" si="0"/>
        <v>15</v>
      </c>
      <c r="C24" s="588" t="s">
        <v>115</v>
      </c>
      <c r="D24" s="610">
        <f>Corée!D25/Corée!D$10</f>
        <v>0</v>
      </c>
      <c r="E24" s="611">
        <f>Corée!E25/Corée!E$10</f>
        <v>0</v>
      </c>
      <c r="F24" s="611">
        <f>Corée!F25/Corée!F$10</f>
        <v>0</v>
      </c>
      <c r="G24" s="611">
        <f>Corée!G25/Corée!G$10</f>
        <v>0</v>
      </c>
      <c r="H24" s="611">
        <f>Corée!H25/Corée!H$10</f>
        <v>0</v>
      </c>
      <c r="I24" s="611">
        <f>Corée!I25/Corée!I$10</f>
        <v>0</v>
      </c>
      <c r="J24" s="611">
        <f>Corée!J25/Corée!J$10</f>
        <v>0</v>
      </c>
      <c r="K24" s="611">
        <f>Corée!K25/Corée!K$10</f>
        <v>0</v>
      </c>
      <c r="L24" s="611">
        <f>Corée!L25/Corée!L$10</f>
        <v>0</v>
      </c>
      <c r="M24" s="611">
        <f>Corée!M25/Corée!M$10</f>
        <v>0</v>
      </c>
      <c r="N24" s="611">
        <f>Corée!N25/Corée!N$10</f>
        <v>0</v>
      </c>
      <c r="O24" s="611">
        <f>Corée!O25/Corée!O$10</f>
        <v>0</v>
      </c>
      <c r="P24" s="611">
        <f>Corée!P25/Corée!P$10</f>
        <v>0</v>
      </c>
      <c r="Q24" s="611">
        <f>Corée!Q25/Corée!Q$10</f>
        <v>0</v>
      </c>
      <c r="R24" s="592">
        <f>Corée!R25/Corée!R$10</f>
        <v>0.98402319575399166</v>
      </c>
      <c r="S24" s="611">
        <f>Corée!S25/Corée!S$10</f>
        <v>0</v>
      </c>
      <c r="T24" s="611">
        <f>Corée!T25/Corée!T$10</f>
        <v>0</v>
      </c>
      <c r="U24" s="611">
        <f>Corée!U25/Corée!U$10</f>
        <v>0</v>
      </c>
      <c r="V24" s="611">
        <f>Corée!V25/Corée!V$10</f>
        <v>0</v>
      </c>
      <c r="W24" s="612">
        <f>Corée!W25/Corée!W$10</f>
        <v>0</v>
      </c>
      <c r="X24" s="584"/>
    </row>
    <row r="25" spans="1:26" ht="20.100000000000001" customHeight="1">
      <c r="B25" s="587">
        <f t="shared" si="0"/>
        <v>16</v>
      </c>
      <c r="C25" s="588" t="s">
        <v>46</v>
      </c>
      <c r="D25" s="610">
        <f>Corée!D26/Corée!D$10</f>
        <v>0</v>
      </c>
      <c r="E25" s="611">
        <f>Corée!E26/Corée!E$10</f>
        <v>0</v>
      </c>
      <c r="F25" s="611">
        <f>Corée!F26/Corée!F$10</f>
        <v>2.1151068142841612E-6</v>
      </c>
      <c r="G25" s="611">
        <f>Corée!G26/Corée!G$10</f>
        <v>0</v>
      </c>
      <c r="H25" s="611">
        <f>Corée!H26/Corée!H$10</f>
        <v>4.9232776018308809E-5</v>
      </c>
      <c r="I25" s="611">
        <f>Corée!I26/Corée!I$10</f>
        <v>6.6233462852099782E-7</v>
      </c>
      <c r="J25" s="611">
        <f>Corée!J26/Corée!J$10</f>
        <v>1.930743575649032E-4</v>
      </c>
      <c r="K25" s="611">
        <f>Corée!K26/Corée!K$10</f>
        <v>3.0059199526898257E-7</v>
      </c>
      <c r="L25" s="611">
        <f>Corée!L26/Corée!L$10</f>
        <v>1.379849014546476E-5</v>
      </c>
      <c r="M25" s="611">
        <f>Corée!M26/Corée!M$10</f>
        <v>2.4943359490165427E-4</v>
      </c>
      <c r="N25" s="611">
        <f>Corée!N26/Corée!N$10</f>
        <v>0</v>
      </c>
      <c r="O25" s="611">
        <f>Corée!O26/Corée!O$10</f>
        <v>2.1945747679462069E-5</v>
      </c>
      <c r="P25" s="611">
        <f>Corée!P26/Corée!P$10</f>
        <v>7.1194421913105849E-5</v>
      </c>
      <c r="Q25" s="611">
        <f>Corée!Q26/Corée!Q$10</f>
        <v>4.3263665814348875E-5</v>
      </c>
      <c r="R25" s="611">
        <f>Corée!R26/Corée!R$10</f>
        <v>0</v>
      </c>
      <c r="S25" s="592">
        <f>Corée!S26/Corée!S$10</f>
        <v>0.9522858491079379</v>
      </c>
      <c r="T25" s="611">
        <f>Corée!T26/Corée!T$10</f>
        <v>6.6489246088954329E-5</v>
      </c>
      <c r="U25" s="611">
        <f>Corée!U26/Corée!U$10</f>
        <v>1.2807006263956871E-3</v>
      </c>
      <c r="V25" s="611">
        <f>Corée!V26/Corée!V$10</f>
        <v>1.459571305627867E-3</v>
      </c>
      <c r="W25" s="612">
        <f>Corée!W26/Corée!W$10</f>
        <v>0</v>
      </c>
      <c r="X25" s="584"/>
    </row>
    <row r="26" spans="1:26" ht="20.100000000000001" customHeight="1">
      <c r="B26" s="587">
        <f t="shared" si="0"/>
        <v>17</v>
      </c>
      <c r="C26" s="588" t="s">
        <v>47</v>
      </c>
      <c r="D26" s="610">
        <f>Corée!D27/Corée!D$10</f>
        <v>0</v>
      </c>
      <c r="E26" s="611">
        <f>Corée!E27/Corée!E$10</f>
        <v>0</v>
      </c>
      <c r="F26" s="611">
        <f>Corée!F27/Corée!F$10</f>
        <v>0</v>
      </c>
      <c r="G26" s="611">
        <f>Corée!G27/Corée!G$10</f>
        <v>0</v>
      </c>
      <c r="H26" s="611">
        <f>Corée!H27/Corée!H$10</f>
        <v>0</v>
      </c>
      <c r="I26" s="611">
        <f>Corée!I27/Corée!I$10</f>
        <v>0</v>
      </c>
      <c r="J26" s="611">
        <f>Corée!J27/Corée!J$10</f>
        <v>0</v>
      </c>
      <c r="K26" s="611">
        <f>Corée!K27/Corée!K$10</f>
        <v>0</v>
      </c>
      <c r="L26" s="611">
        <f>Corée!L27/Corée!L$10</f>
        <v>0</v>
      </c>
      <c r="M26" s="611">
        <f>Corée!M27/Corée!M$10</f>
        <v>0</v>
      </c>
      <c r="N26" s="611">
        <f>Corée!N27/Corée!N$10</f>
        <v>0</v>
      </c>
      <c r="O26" s="611">
        <f>Corée!O27/Corée!O$10</f>
        <v>0</v>
      </c>
      <c r="P26" s="611">
        <f>Corée!P27/Corée!P$10</f>
        <v>0</v>
      </c>
      <c r="Q26" s="611">
        <f>Corée!Q27/Corée!Q$10</f>
        <v>0</v>
      </c>
      <c r="R26" s="611">
        <f>Corée!R27/Corée!R$10</f>
        <v>0</v>
      </c>
      <c r="S26" s="611">
        <f>Corée!S27/Corée!S$10</f>
        <v>2.762540786558774E-5</v>
      </c>
      <c r="T26" s="592">
        <f>Corée!T27/Corée!T$10</f>
        <v>0.98917350791643721</v>
      </c>
      <c r="U26" s="611">
        <f>Corée!U27/Corée!U$10</f>
        <v>0</v>
      </c>
      <c r="V26" s="611">
        <f>Corée!V27/Corée!V$10</f>
        <v>1.3615444187227904E-4</v>
      </c>
      <c r="W26" s="612">
        <f>Corée!W27/Corée!W$10</f>
        <v>0</v>
      </c>
      <c r="X26" s="584"/>
    </row>
    <row r="27" spans="1:26" ht="20.100000000000001" customHeight="1">
      <c r="B27" s="587">
        <f t="shared" si="0"/>
        <v>18</v>
      </c>
      <c r="C27" s="588" t="s">
        <v>48</v>
      </c>
      <c r="D27" s="610">
        <f>Corée!D28/Corée!D$10</f>
        <v>3.0953808658896776E-5</v>
      </c>
      <c r="E27" s="611">
        <f>Corée!E28/Corée!E$10</f>
        <v>0</v>
      </c>
      <c r="F27" s="611">
        <f>Corée!F28/Corée!F$10</f>
        <v>2.3667180338272583E-6</v>
      </c>
      <c r="G27" s="611">
        <f>Corée!G28/Corée!G$10</f>
        <v>1.1520344105556765E-7</v>
      </c>
      <c r="H27" s="611">
        <f>Corée!H28/Corée!H$10</f>
        <v>2.3193070787772016E-5</v>
      </c>
      <c r="I27" s="611">
        <f>Corée!I28/Corée!I$10</f>
        <v>5.4157408229763453E-5</v>
      </c>
      <c r="J27" s="611">
        <f>Corée!J28/Corée!J$10</f>
        <v>1.266330129777574E-4</v>
      </c>
      <c r="K27" s="611">
        <f>Corée!K28/Corée!K$10</f>
        <v>6.976239223534304E-6</v>
      </c>
      <c r="L27" s="611">
        <f>Corée!L28/Corée!L$10</f>
        <v>1.781490820792839E-3</v>
      </c>
      <c r="M27" s="611">
        <f>Corée!M28/Corée!M$10</f>
        <v>1.5709861836773323E-4</v>
      </c>
      <c r="N27" s="611">
        <f>Corée!N28/Corée!N$10</f>
        <v>1.4858753531549289E-5</v>
      </c>
      <c r="O27" s="611">
        <f>Corée!O28/Corée!O$10</f>
        <v>1.8287285506197039E-4</v>
      </c>
      <c r="P27" s="611">
        <f>Corée!P28/Corée!P$10</f>
        <v>7.0056991060370958E-5</v>
      </c>
      <c r="Q27" s="611">
        <f>Corée!Q28/Corée!Q$10</f>
        <v>6.042153754455973E-5</v>
      </c>
      <c r="R27" s="611">
        <f>Corée!R28/Corée!R$10</f>
        <v>0</v>
      </c>
      <c r="S27" s="611">
        <f>Corée!S28/Corée!S$10</f>
        <v>1.3028124734910945E-4</v>
      </c>
      <c r="T27" s="611">
        <f>Corée!T28/Corée!T$10</f>
        <v>8.079017092822595E-6</v>
      </c>
      <c r="U27" s="592">
        <f>Corée!U28/Corée!U$10</f>
        <v>0.9852260816195022</v>
      </c>
      <c r="V27" s="611">
        <f>Corée!V28/Corée!V$10</f>
        <v>1.190630580449316E-3</v>
      </c>
      <c r="W27" s="612">
        <f>Corée!W28/Corée!W$10</f>
        <v>0</v>
      </c>
      <c r="X27" s="584"/>
    </row>
    <row r="28" spans="1:26" ht="20.100000000000001" customHeight="1">
      <c r="B28" s="587">
        <f t="shared" si="0"/>
        <v>19</v>
      </c>
      <c r="C28" s="588" t="s">
        <v>49</v>
      </c>
      <c r="D28" s="610">
        <f>Corée!D29/Corée!D$10</f>
        <v>0</v>
      </c>
      <c r="E28" s="611">
        <f>Corée!E29/Corée!E$10</f>
        <v>5.3717132986950439E-5</v>
      </c>
      <c r="F28" s="611">
        <f>Corée!F29/Corée!F$10</f>
        <v>2.8919283730141496E-4</v>
      </c>
      <c r="G28" s="611">
        <f>Corée!G29/Corée!G$10</f>
        <v>0</v>
      </c>
      <c r="H28" s="611">
        <f>Corée!H29/Corée!H$10</f>
        <v>1.3206517168892315E-5</v>
      </c>
      <c r="I28" s="611">
        <f>Corée!I29/Corée!I$10</f>
        <v>8.3119145096661264E-5</v>
      </c>
      <c r="J28" s="611">
        <f>Corée!J29/Corée!J$10</f>
        <v>8.8909000577320845E-4</v>
      </c>
      <c r="K28" s="611">
        <f>Corée!K29/Corée!K$10</f>
        <v>2.436047628325713E-6</v>
      </c>
      <c r="L28" s="611">
        <f>Corée!L29/Corée!L$10</f>
        <v>2.2461632477506905E-4</v>
      </c>
      <c r="M28" s="611">
        <f>Corée!M29/Corée!M$10</f>
        <v>2.4965105523748211E-4</v>
      </c>
      <c r="N28" s="611">
        <f>Corée!N29/Corée!N$10</f>
        <v>6.4132759405074674E-5</v>
      </c>
      <c r="O28" s="611">
        <f>Corée!O29/Corée!O$10</f>
        <v>4.0263185346427771E-5</v>
      </c>
      <c r="P28" s="611">
        <f>Corée!P29/Corée!P$10</f>
        <v>3.2940872442012068E-4</v>
      </c>
      <c r="Q28" s="611">
        <f>Corée!Q29/Corée!Q$10</f>
        <v>3.1663140590780986E-4</v>
      </c>
      <c r="R28" s="611">
        <f>Corée!R29/Corée!R$10</f>
        <v>0</v>
      </c>
      <c r="S28" s="611">
        <f>Corée!S29/Corée!S$10</f>
        <v>2.0953915902298883E-5</v>
      </c>
      <c r="T28" s="611">
        <f>Corée!T29/Corée!T$10</f>
        <v>8.248877540045044E-4</v>
      </c>
      <c r="U28" s="611">
        <f>Corée!U29/Corée!U$10</f>
        <v>2.6138946614819123E-4</v>
      </c>
      <c r="V28" s="592">
        <f>Corée!V29/Corée!V$10</f>
        <v>0.98557961980603337</v>
      </c>
      <c r="W28" s="612">
        <f>Corée!W29/Corée!W$10</f>
        <v>1</v>
      </c>
      <c r="X28" s="584"/>
    </row>
    <row r="29" spans="1:26" s="23" customFormat="1" ht="20.100000000000001" customHeight="1">
      <c r="A29" s="603"/>
      <c r="B29" s="587">
        <f t="shared" si="0"/>
        <v>20</v>
      </c>
      <c r="C29" s="588" t="s">
        <v>114</v>
      </c>
      <c r="D29" s="610">
        <f>Corée!D30/Corée!D$10</f>
        <v>5.8467599382689892E-4</v>
      </c>
      <c r="E29" s="611">
        <f>Corée!E30/Corée!E$10</f>
        <v>1.5744676909968233E-5</v>
      </c>
      <c r="F29" s="611">
        <f>Corée!F30/Corée!F$10</f>
        <v>4.7577098107541875E-4</v>
      </c>
      <c r="G29" s="611">
        <f>Corée!G30/Corée!G$10</f>
        <v>1.2501249040944445E-3</v>
      </c>
      <c r="H29" s="611">
        <f>Corée!H30/Corée!H$10</f>
        <v>1.3600379377038784E-3</v>
      </c>
      <c r="I29" s="611">
        <f>Corée!I30/Corée!I$10</f>
        <v>1.5112781878450629E-4</v>
      </c>
      <c r="J29" s="611">
        <f>Corée!J30/Corée!J$10</f>
        <v>6.8694941390526115E-4</v>
      </c>
      <c r="K29" s="611">
        <f>Corée!K30/Corée!K$10</f>
        <v>3.063533418449714E-5</v>
      </c>
      <c r="L29" s="611">
        <f>Corée!L30/Corée!L$10</f>
        <v>1.8123444264025383E-3</v>
      </c>
      <c r="M29" s="611">
        <f>Corée!M30/Corée!M$10</f>
        <v>7.5565489788023091E-4</v>
      </c>
      <c r="N29" s="611">
        <f>Corée!N30/Corée!N$10</f>
        <v>0</v>
      </c>
      <c r="O29" s="611">
        <f>Corée!O30/Corée!O$10</f>
        <v>2.5599184492598986E-4</v>
      </c>
      <c r="P29" s="611">
        <f>Corée!P30/Corée!P$10</f>
        <v>2.9975240230208306E-4</v>
      </c>
      <c r="Q29" s="611">
        <f>Corée!Q30/Corée!Q$10</f>
        <v>9.0253070203328363E-4</v>
      </c>
      <c r="R29" s="611">
        <f>Corée!R30/Corée!R$10</f>
        <v>1.5976804246008284E-2</v>
      </c>
      <c r="S29" s="611">
        <f>Corée!S30/Corée!S$10</f>
        <v>1.0948879769894738E-4</v>
      </c>
      <c r="T29" s="611">
        <f>Corée!T30/Corée!T$10</f>
        <v>1.0386209309447847E-4</v>
      </c>
      <c r="U29" s="611">
        <f>Corée!U30/Corée!U$10</f>
        <v>3.6175809508141892E-4</v>
      </c>
      <c r="V29" s="611">
        <f>Corée!V30/Corée!V$10</f>
        <v>4.396928918408568E-4</v>
      </c>
      <c r="W29" s="595">
        <f>Corée!W30/Corée!W$10</f>
        <v>0</v>
      </c>
      <c r="X29" s="584"/>
    </row>
    <row r="30" spans="1:26" ht="20.100000000000001" customHeight="1">
      <c r="B30" s="589"/>
      <c r="C30" s="590" t="s">
        <v>30</v>
      </c>
      <c r="D30" s="604">
        <f t="shared" ref="D30:W30" si="1">SUM(D10:D29)</f>
        <v>0.99999999999999989</v>
      </c>
      <c r="E30" s="605">
        <f t="shared" si="1"/>
        <v>1</v>
      </c>
      <c r="F30" s="605">
        <f t="shared" si="1"/>
        <v>1</v>
      </c>
      <c r="G30" s="605">
        <f t="shared" si="1"/>
        <v>1</v>
      </c>
      <c r="H30" s="605">
        <f t="shared" si="1"/>
        <v>1</v>
      </c>
      <c r="I30" s="605">
        <f t="shared" si="1"/>
        <v>1</v>
      </c>
      <c r="J30" s="605">
        <f t="shared" si="1"/>
        <v>0.99999999999999978</v>
      </c>
      <c r="K30" s="605">
        <f t="shared" si="1"/>
        <v>0.99999999999999989</v>
      </c>
      <c r="L30" s="605">
        <f t="shared" si="1"/>
        <v>0.99999999999999989</v>
      </c>
      <c r="M30" s="605">
        <f t="shared" si="1"/>
        <v>0.99999999999999989</v>
      </c>
      <c r="N30" s="605">
        <f t="shared" si="1"/>
        <v>1</v>
      </c>
      <c r="O30" s="605">
        <f t="shared" si="1"/>
        <v>1</v>
      </c>
      <c r="P30" s="605">
        <f t="shared" si="1"/>
        <v>0.99999999999999989</v>
      </c>
      <c r="Q30" s="605">
        <f t="shared" si="1"/>
        <v>0.99999999999999989</v>
      </c>
      <c r="R30" s="605">
        <f t="shared" si="1"/>
        <v>1</v>
      </c>
      <c r="S30" s="605">
        <f t="shared" si="1"/>
        <v>1</v>
      </c>
      <c r="T30" s="605">
        <f t="shared" si="1"/>
        <v>1</v>
      </c>
      <c r="U30" s="605">
        <f t="shared" si="1"/>
        <v>1</v>
      </c>
      <c r="V30" s="605">
        <f t="shared" si="1"/>
        <v>1</v>
      </c>
      <c r="W30" s="606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B222F663-C203-4254-A644-68226F423265}"/>
  </hyperlinks>
  <pageMargins left="0.7" right="0.7" top="0.75" bottom="0.75" header="0.3" footer="0.3"/>
  <pageSetup paperSize="9" orientation="portrait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DB9F-5C71-4F16-B9D4-B8947275EF9D}">
  <dimension ref="A1:Y33"/>
  <sheetViews>
    <sheetView topLeftCell="B3" workbookViewId="0">
      <selection activeCell="G4" sqref="G4"/>
    </sheetView>
  </sheetViews>
  <sheetFormatPr baseColWidth="10" defaultColWidth="9.140625" defaultRowHeight="15"/>
  <cols>
    <col min="2" max="2" width="70" customWidth="1"/>
    <col min="3" max="3" width="16.28515625" customWidth="1"/>
    <col min="4" max="4" width="13" customWidth="1"/>
    <col min="5" max="24" width="10.7109375" customWidth="1"/>
  </cols>
  <sheetData>
    <row r="1" spans="1:24">
      <c r="B1" s="9" t="s">
        <v>0</v>
      </c>
    </row>
    <row r="2" spans="1:24">
      <c r="B2" s="10" t="s">
        <v>133</v>
      </c>
      <c r="E2">
        <v>-37217</v>
      </c>
      <c r="F2">
        <v>-502598</v>
      </c>
    </row>
    <row r="3" spans="1:24">
      <c r="B3" s="10" t="s">
        <v>2</v>
      </c>
      <c r="D3" s="22"/>
    </row>
    <row r="4" spans="1:24">
      <c r="B4" s="10" t="s">
        <v>3</v>
      </c>
      <c r="D4" s="22">
        <f>D11+E12+F13+G14+H15+I16+J17+K18+L19+M20+N21+O22+P23+Q24+R25+S26++T27+U28+V29+W30</f>
        <v>8333969</v>
      </c>
    </row>
    <row r="5" spans="1:24">
      <c r="B5" s="10" t="s">
        <v>4</v>
      </c>
      <c r="D5">
        <f>D4/C10</f>
        <v>0.89592050422860137</v>
      </c>
    </row>
    <row r="6" spans="1:24">
      <c r="B6" s="10" t="s">
        <v>134</v>
      </c>
    </row>
    <row r="8" spans="1:24" ht="190.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4">
      <c r="A10" s="22">
        <f>SUM(D10:W10)-C10</f>
        <v>0</v>
      </c>
      <c r="B10" s="15" t="s">
        <v>30</v>
      </c>
      <c r="C10" s="16">
        <v>9302130</v>
      </c>
      <c r="D10" s="16">
        <v>194176</v>
      </c>
      <c r="E10" s="16">
        <v>61704</v>
      </c>
      <c r="F10" s="16">
        <v>2098740</v>
      </c>
      <c r="G10" s="16">
        <v>197716</v>
      </c>
      <c r="H10" s="16">
        <v>80856</v>
      </c>
      <c r="I10" s="16">
        <v>708865</v>
      </c>
      <c r="J10" s="16">
        <v>869593</v>
      </c>
      <c r="K10" s="16">
        <v>616391</v>
      </c>
      <c r="L10" s="16">
        <v>179215</v>
      </c>
      <c r="M10" s="16">
        <v>725486</v>
      </c>
      <c r="N10" s="16">
        <v>248945</v>
      </c>
      <c r="O10" s="16">
        <v>723969</v>
      </c>
      <c r="P10" s="16">
        <v>665038</v>
      </c>
      <c r="Q10" s="16">
        <v>307094</v>
      </c>
      <c r="R10" s="16">
        <v>368705</v>
      </c>
      <c r="S10" s="16">
        <v>354867</v>
      </c>
      <c r="T10" s="16">
        <v>662972</v>
      </c>
      <c r="U10" s="16">
        <v>127983</v>
      </c>
      <c r="V10" s="16">
        <v>107286</v>
      </c>
      <c r="W10" s="16">
        <v>2529</v>
      </c>
      <c r="X10" s="16">
        <v>0</v>
      </c>
    </row>
    <row r="11" spans="1:24">
      <c r="A11" s="22">
        <f t="shared" ref="A11:A31" si="1">SUM(D11:W11)-C11</f>
        <v>0</v>
      </c>
      <c r="B11" s="15" t="s">
        <v>31</v>
      </c>
      <c r="C11" s="16">
        <v>181060</v>
      </c>
      <c r="D11" s="16">
        <v>173212</v>
      </c>
      <c r="E11" s="16">
        <v>0</v>
      </c>
      <c r="F11" s="16">
        <v>7056</v>
      </c>
      <c r="G11" s="16">
        <v>41</v>
      </c>
      <c r="H11" s="16">
        <v>0</v>
      </c>
      <c r="I11" s="16">
        <v>0</v>
      </c>
      <c r="J11" s="16">
        <v>1</v>
      </c>
      <c r="K11" s="16">
        <v>488</v>
      </c>
      <c r="L11" s="16">
        <v>0</v>
      </c>
      <c r="M11" s="16">
        <v>0</v>
      </c>
      <c r="N11" s="16">
        <v>0</v>
      </c>
      <c r="O11" s="16">
        <v>90</v>
      </c>
      <c r="P11" s="16">
        <v>0</v>
      </c>
      <c r="Q11" s="16">
        <v>0</v>
      </c>
      <c r="R11" s="16">
        <v>128</v>
      </c>
      <c r="S11" s="16">
        <v>41</v>
      </c>
      <c r="T11" s="16">
        <v>3</v>
      </c>
      <c r="U11" s="16">
        <v>0</v>
      </c>
      <c r="V11" s="16">
        <v>0</v>
      </c>
      <c r="W11" s="16">
        <v>0</v>
      </c>
      <c r="X11" s="16">
        <v>0</v>
      </c>
    </row>
    <row r="12" spans="1:24">
      <c r="A12" s="22">
        <f t="shared" si="1"/>
        <v>0</v>
      </c>
      <c r="B12" s="15" t="s">
        <v>32</v>
      </c>
      <c r="C12" s="16">
        <v>70649</v>
      </c>
      <c r="D12" s="16">
        <v>96</v>
      </c>
      <c r="E12" s="16">
        <v>57209</v>
      </c>
      <c r="F12" s="16">
        <v>4422</v>
      </c>
      <c r="G12" s="16">
        <v>0</v>
      </c>
      <c r="H12" s="16">
        <v>69</v>
      </c>
      <c r="I12" s="16">
        <v>7495</v>
      </c>
      <c r="J12" s="16">
        <v>108</v>
      </c>
      <c r="K12" s="16">
        <v>1205</v>
      </c>
      <c r="L12" s="16">
        <v>0</v>
      </c>
      <c r="M12" s="16">
        <v>0</v>
      </c>
      <c r="N12" s="16">
        <v>0</v>
      </c>
      <c r="O12" s="16">
        <v>3</v>
      </c>
      <c r="P12" s="16">
        <v>42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1:24">
      <c r="A13" s="22">
        <f t="shared" si="1"/>
        <v>0</v>
      </c>
      <c r="B13" s="15" t="s">
        <v>33</v>
      </c>
      <c r="C13" s="16">
        <v>1792532</v>
      </c>
      <c r="D13" s="16">
        <v>6129</v>
      </c>
      <c r="E13" s="16">
        <v>1653</v>
      </c>
      <c r="F13" s="16">
        <v>1741766</v>
      </c>
      <c r="G13" s="16">
        <v>445</v>
      </c>
      <c r="H13" s="16">
        <v>0</v>
      </c>
      <c r="I13" s="16">
        <v>18099</v>
      </c>
      <c r="J13" s="16">
        <v>15166</v>
      </c>
      <c r="K13" s="16">
        <v>528</v>
      </c>
      <c r="L13" s="16">
        <v>414</v>
      </c>
      <c r="M13" s="16">
        <v>1059</v>
      </c>
      <c r="N13" s="16">
        <v>0</v>
      </c>
      <c r="O13" s="16">
        <v>0</v>
      </c>
      <c r="P13" s="16">
        <v>1741</v>
      </c>
      <c r="Q13" s="16">
        <v>3295</v>
      </c>
      <c r="R13" s="16">
        <v>175</v>
      </c>
      <c r="S13" s="16">
        <v>169</v>
      </c>
      <c r="T13" s="16">
        <v>1723</v>
      </c>
      <c r="U13" s="16">
        <v>28</v>
      </c>
      <c r="V13" s="16">
        <v>141</v>
      </c>
      <c r="W13" s="16">
        <v>1</v>
      </c>
      <c r="X13" s="16">
        <v>0</v>
      </c>
    </row>
    <row r="14" spans="1:24">
      <c r="A14" s="22">
        <f t="shared" si="1"/>
        <v>0</v>
      </c>
      <c r="B14" s="15" t="s">
        <v>34</v>
      </c>
      <c r="C14" s="16">
        <v>142739</v>
      </c>
      <c r="D14" s="16">
        <v>1257</v>
      </c>
      <c r="E14" s="16">
        <v>130</v>
      </c>
      <c r="F14" s="16">
        <v>4001</v>
      </c>
      <c r="G14" s="16">
        <v>134084</v>
      </c>
      <c r="H14" s="16">
        <v>2942</v>
      </c>
      <c r="I14" s="16">
        <v>0</v>
      </c>
      <c r="J14" s="16">
        <v>10</v>
      </c>
      <c r="K14" s="16">
        <v>0</v>
      </c>
      <c r="L14" s="16">
        <v>0</v>
      </c>
      <c r="M14" s="16">
        <v>0</v>
      </c>
      <c r="N14" s="16">
        <v>0</v>
      </c>
      <c r="O14" s="16">
        <v>298</v>
      </c>
      <c r="P14" s="16">
        <v>0</v>
      </c>
      <c r="Q14" s="16">
        <v>0</v>
      </c>
      <c r="R14" s="16">
        <v>0</v>
      </c>
      <c r="S14" s="16">
        <v>0</v>
      </c>
      <c r="T14" s="16">
        <v>17</v>
      </c>
      <c r="U14" s="16">
        <v>0</v>
      </c>
      <c r="V14" s="16">
        <v>0</v>
      </c>
      <c r="W14" s="16">
        <v>0</v>
      </c>
      <c r="X14" s="16">
        <v>0</v>
      </c>
    </row>
    <row r="15" spans="1:24" ht="30">
      <c r="A15" s="22">
        <f t="shared" si="1"/>
        <v>0</v>
      </c>
      <c r="B15" s="15" t="s">
        <v>35</v>
      </c>
      <c r="C15" s="16">
        <v>82599</v>
      </c>
      <c r="D15" s="16">
        <v>110</v>
      </c>
      <c r="E15" s="16">
        <v>127</v>
      </c>
      <c r="F15" s="16">
        <v>3294</v>
      </c>
      <c r="G15" s="16">
        <v>3667</v>
      </c>
      <c r="H15" s="16">
        <v>72403</v>
      </c>
      <c r="I15" s="16">
        <v>157</v>
      </c>
      <c r="J15" s="16">
        <v>95</v>
      </c>
      <c r="K15" s="16">
        <v>2570</v>
      </c>
      <c r="L15" s="16">
        <v>0</v>
      </c>
      <c r="M15" s="16">
        <v>0</v>
      </c>
      <c r="N15" s="16">
        <v>0</v>
      </c>
      <c r="O15" s="16">
        <v>3</v>
      </c>
      <c r="P15" s="16">
        <v>97</v>
      </c>
      <c r="Q15" s="16">
        <v>76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</row>
    <row r="16" spans="1:24">
      <c r="A16" s="22">
        <f t="shared" si="1"/>
        <v>0</v>
      </c>
      <c r="B16" s="15" t="s">
        <v>36</v>
      </c>
      <c r="C16" s="16">
        <v>729531</v>
      </c>
      <c r="D16" s="16">
        <v>5525</v>
      </c>
      <c r="E16" s="16">
        <v>457</v>
      </c>
      <c r="F16" s="16">
        <v>11493</v>
      </c>
      <c r="G16" s="16">
        <v>16288</v>
      </c>
      <c r="H16" s="16">
        <v>917</v>
      </c>
      <c r="I16" s="16">
        <v>656760</v>
      </c>
      <c r="J16" s="16">
        <v>723</v>
      </c>
      <c r="K16" s="16">
        <v>7568</v>
      </c>
      <c r="L16" s="16">
        <v>0</v>
      </c>
      <c r="M16" s="16">
        <v>0</v>
      </c>
      <c r="N16" s="16">
        <v>0</v>
      </c>
      <c r="O16" s="16">
        <v>9998</v>
      </c>
      <c r="P16" s="16">
        <v>17486</v>
      </c>
      <c r="Q16" s="16">
        <v>2147</v>
      </c>
      <c r="R16" s="16">
        <v>0</v>
      </c>
      <c r="S16" s="16">
        <v>0</v>
      </c>
      <c r="T16" s="16">
        <v>8</v>
      </c>
      <c r="U16" s="16">
        <v>36</v>
      </c>
      <c r="V16" s="16">
        <v>125</v>
      </c>
      <c r="W16" s="16">
        <v>0</v>
      </c>
      <c r="X16" s="16">
        <v>0</v>
      </c>
    </row>
    <row r="17" spans="1:24">
      <c r="A17" s="22">
        <f t="shared" si="1"/>
        <v>0</v>
      </c>
      <c r="B17" s="15" t="s">
        <v>37</v>
      </c>
      <c r="C17" s="16">
        <v>995676</v>
      </c>
      <c r="D17" s="16">
        <v>160</v>
      </c>
      <c r="E17" s="16">
        <v>1486</v>
      </c>
      <c r="F17" s="16">
        <v>154303</v>
      </c>
      <c r="G17" s="16">
        <v>28634</v>
      </c>
      <c r="H17" s="16">
        <v>1207</v>
      </c>
      <c r="I17" s="16">
        <v>3765</v>
      </c>
      <c r="J17" s="16">
        <v>763945</v>
      </c>
      <c r="K17" s="16">
        <v>2915</v>
      </c>
      <c r="L17" s="16">
        <v>951</v>
      </c>
      <c r="M17" s="16">
        <v>21457</v>
      </c>
      <c r="N17" s="16">
        <v>2</v>
      </c>
      <c r="O17" s="16">
        <v>529</v>
      </c>
      <c r="P17" s="16">
        <v>9535</v>
      </c>
      <c r="Q17" s="16">
        <v>2289</v>
      </c>
      <c r="R17" s="16">
        <v>0</v>
      </c>
      <c r="S17" s="16">
        <v>188</v>
      </c>
      <c r="T17" s="16">
        <v>410</v>
      </c>
      <c r="U17" s="16">
        <v>1401</v>
      </c>
      <c r="V17" s="16">
        <v>2497</v>
      </c>
      <c r="W17" s="16">
        <v>2</v>
      </c>
      <c r="X17" s="16">
        <v>0</v>
      </c>
    </row>
    <row r="18" spans="1:24">
      <c r="A18" s="22">
        <f t="shared" si="1"/>
        <v>0</v>
      </c>
      <c r="B18" s="15" t="s">
        <v>38</v>
      </c>
      <c r="C18" s="16">
        <v>604120</v>
      </c>
      <c r="D18" s="16">
        <v>1675</v>
      </c>
      <c r="E18" s="16">
        <v>73</v>
      </c>
      <c r="F18" s="16">
        <v>11608</v>
      </c>
      <c r="G18" s="16">
        <v>0</v>
      </c>
      <c r="H18" s="16">
        <v>702</v>
      </c>
      <c r="I18" s="16">
        <v>857</v>
      </c>
      <c r="J18" s="16">
        <v>6396</v>
      </c>
      <c r="K18" s="16">
        <v>574170</v>
      </c>
      <c r="L18" s="16">
        <v>6</v>
      </c>
      <c r="M18" s="16">
        <v>21</v>
      </c>
      <c r="N18" s="16">
        <v>0</v>
      </c>
      <c r="O18" s="16">
        <v>6240</v>
      </c>
      <c r="P18" s="16">
        <v>78</v>
      </c>
      <c r="Q18" s="16">
        <v>293</v>
      </c>
      <c r="R18" s="16">
        <v>0</v>
      </c>
      <c r="S18" s="16">
        <v>135</v>
      </c>
      <c r="T18" s="16">
        <v>34</v>
      </c>
      <c r="U18" s="16">
        <v>1788</v>
      </c>
      <c r="V18" s="16">
        <v>43</v>
      </c>
      <c r="W18" s="16">
        <v>1</v>
      </c>
      <c r="X18" s="16">
        <v>0</v>
      </c>
    </row>
    <row r="19" spans="1:24">
      <c r="A19" s="22">
        <f t="shared" si="1"/>
        <v>0</v>
      </c>
      <c r="B19" s="15" t="s">
        <v>39</v>
      </c>
      <c r="C19" s="16">
        <v>187028</v>
      </c>
      <c r="D19" s="16">
        <v>1550</v>
      </c>
      <c r="E19" s="16">
        <v>0</v>
      </c>
      <c r="F19" s="16">
        <v>114</v>
      </c>
      <c r="G19" s="16">
        <v>0</v>
      </c>
      <c r="H19" s="16">
        <v>0</v>
      </c>
      <c r="I19" s="16">
        <v>0</v>
      </c>
      <c r="J19" s="16">
        <v>2006</v>
      </c>
      <c r="K19" s="16">
        <v>1433</v>
      </c>
      <c r="L19" s="16">
        <v>170052</v>
      </c>
      <c r="M19" s="16">
        <v>70</v>
      </c>
      <c r="N19" s="16">
        <v>6</v>
      </c>
      <c r="O19" s="16">
        <v>399</v>
      </c>
      <c r="P19" s="16">
        <v>55</v>
      </c>
      <c r="Q19" s="16">
        <v>1388</v>
      </c>
      <c r="R19" s="16">
        <v>342</v>
      </c>
      <c r="S19" s="16">
        <v>1517</v>
      </c>
      <c r="T19" s="16">
        <v>3270</v>
      </c>
      <c r="U19" s="16">
        <v>4497</v>
      </c>
      <c r="V19" s="16">
        <v>328</v>
      </c>
      <c r="W19" s="16">
        <v>1</v>
      </c>
      <c r="X19" s="16">
        <v>0</v>
      </c>
    </row>
    <row r="20" spans="1:24">
      <c r="A20" s="22">
        <f t="shared" si="1"/>
        <v>0</v>
      </c>
      <c r="B20" s="15" t="s">
        <v>40</v>
      </c>
      <c r="C20" s="16">
        <v>733349</v>
      </c>
      <c r="D20" s="16">
        <v>91</v>
      </c>
      <c r="E20" s="16">
        <v>29</v>
      </c>
      <c r="F20" s="16">
        <v>9693</v>
      </c>
      <c r="G20" s="16">
        <v>4697</v>
      </c>
      <c r="H20" s="16">
        <v>291</v>
      </c>
      <c r="I20" s="16">
        <v>979</v>
      </c>
      <c r="J20" s="16">
        <v>21436</v>
      </c>
      <c r="K20" s="16">
        <v>1505</v>
      </c>
      <c r="L20" s="16">
        <v>87</v>
      </c>
      <c r="M20" s="16">
        <v>668980</v>
      </c>
      <c r="N20" s="16">
        <v>5058</v>
      </c>
      <c r="O20" s="16">
        <v>465</v>
      </c>
      <c r="P20" s="16">
        <v>8386</v>
      </c>
      <c r="Q20" s="16">
        <v>2155</v>
      </c>
      <c r="R20" s="16">
        <v>4094</v>
      </c>
      <c r="S20" s="16">
        <v>2502</v>
      </c>
      <c r="T20" s="16">
        <v>1747</v>
      </c>
      <c r="U20" s="16">
        <v>847</v>
      </c>
      <c r="V20" s="16">
        <v>307</v>
      </c>
      <c r="W20" s="16">
        <v>0</v>
      </c>
      <c r="X20" s="16">
        <v>0</v>
      </c>
    </row>
    <row r="21" spans="1:24">
      <c r="A21" s="22">
        <f t="shared" si="1"/>
        <v>0</v>
      </c>
      <c r="B21" s="15" t="s">
        <v>41</v>
      </c>
      <c r="C21" s="16">
        <v>239720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349</v>
      </c>
      <c r="K21" s="16">
        <v>19</v>
      </c>
      <c r="L21" s="16">
        <v>0</v>
      </c>
      <c r="M21" s="16">
        <v>0</v>
      </c>
      <c r="N21" s="16">
        <v>237786</v>
      </c>
      <c r="O21" s="16">
        <v>1</v>
      </c>
      <c r="P21" s="16">
        <v>0</v>
      </c>
      <c r="Q21" s="16">
        <v>14</v>
      </c>
      <c r="R21" s="16">
        <v>1542</v>
      </c>
      <c r="S21" s="16">
        <v>0</v>
      </c>
      <c r="T21" s="16">
        <v>0</v>
      </c>
      <c r="U21" s="16">
        <v>9</v>
      </c>
      <c r="V21" s="16">
        <v>0</v>
      </c>
      <c r="W21" s="16">
        <v>0</v>
      </c>
      <c r="X21" s="16">
        <v>0</v>
      </c>
    </row>
    <row r="22" spans="1:24">
      <c r="A22" s="22">
        <f t="shared" si="1"/>
        <v>0</v>
      </c>
      <c r="B22" s="15" t="s">
        <v>42</v>
      </c>
      <c r="C22" s="16">
        <v>764817</v>
      </c>
      <c r="D22" s="16">
        <v>552</v>
      </c>
      <c r="E22" s="16">
        <v>101</v>
      </c>
      <c r="F22" s="16">
        <v>5598</v>
      </c>
      <c r="G22" s="16">
        <v>1599</v>
      </c>
      <c r="H22" s="16">
        <v>336</v>
      </c>
      <c r="I22" s="16">
        <v>1563</v>
      </c>
      <c r="J22" s="16">
        <v>5014</v>
      </c>
      <c r="K22" s="16">
        <v>5271</v>
      </c>
      <c r="L22" s="16">
        <v>717</v>
      </c>
      <c r="M22" s="16">
        <v>1164</v>
      </c>
      <c r="N22" s="16">
        <v>3344</v>
      </c>
      <c r="O22" s="16">
        <v>683626</v>
      </c>
      <c r="P22" s="16">
        <v>2422</v>
      </c>
      <c r="Q22" s="16">
        <v>873</v>
      </c>
      <c r="R22" s="16">
        <v>43876</v>
      </c>
      <c r="S22" s="16">
        <v>999</v>
      </c>
      <c r="T22" s="16">
        <v>2587</v>
      </c>
      <c r="U22" s="16">
        <v>1992</v>
      </c>
      <c r="V22" s="16">
        <v>3182</v>
      </c>
      <c r="W22" s="16">
        <v>1</v>
      </c>
      <c r="X22" s="16">
        <v>0</v>
      </c>
    </row>
    <row r="23" spans="1:24">
      <c r="A23" s="22">
        <f t="shared" si="1"/>
        <v>0</v>
      </c>
      <c r="B23" s="15" t="s">
        <v>43</v>
      </c>
      <c r="C23" s="16">
        <v>812218</v>
      </c>
      <c r="D23" s="16">
        <v>158</v>
      </c>
      <c r="E23" s="16">
        <v>407</v>
      </c>
      <c r="F23" s="16">
        <v>100290</v>
      </c>
      <c r="G23" s="16">
        <v>5691</v>
      </c>
      <c r="H23" s="16">
        <v>1296</v>
      </c>
      <c r="I23" s="16">
        <v>14602</v>
      </c>
      <c r="J23" s="16">
        <v>25894</v>
      </c>
      <c r="K23" s="16">
        <v>5717</v>
      </c>
      <c r="L23" s="16">
        <v>1453</v>
      </c>
      <c r="M23" s="16">
        <v>10917</v>
      </c>
      <c r="N23" s="16">
        <v>2150</v>
      </c>
      <c r="O23" s="16">
        <v>6407</v>
      </c>
      <c r="P23" s="16">
        <v>611437</v>
      </c>
      <c r="Q23" s="16">
        <v>7328</v>
      </c>
      <c r="R23" s="16">
        <v>6776</v>
      </c>
      <c r="S23" s="16">
        <v>2962</v>
      </c>
      <c r="T23" s="16">
        <v>2835</v>
      </c>
      <c r="U23" s="16">
        <v>4355</v>
      </c>
      <c r="V23" s="16">
        <v>1540</v>
      </c>
      <c r="W23" s="16">
        <v>3</v>
      </c>
      <c r="X23" s="16">
        <v>0</v>
      </c>
    </row>
    <row r="24" spans="1:24">
      <c r="A24" s="22">
        <f t="shared" si="1"/>
        <v>0</v>
      </c>
      <c r="B24" s="15" t="s">
        <v>44</v>
      </c>
      <c r="C24" s="16">
        <v>435998</v>
      </c>
      <c r="D24" s="16">
        <v>3316</v>
      </c>
      <c r="E24" s="16">
        <v>32</v>
      </c>
      <c r="F24" s="16">
        <v>44952</v>
      </c>
      <c r="G24" s="16">
        <v>2546</v>
      </c>
      <c r="H24" s="16">
        <v>666</v>
      </c>
      <c r="I24" s="16">
        <v>4588</v>
      </c>
      <c r="J24" s="16">
        <v>25420</v>
      </c>
      <c r="K24" s="16">
        <v>8274</v>
      </c>
      <c r="L24" s="16">
        <v>3084</v>
      </c>
      <c r="M24" s="16">
        <v>19158</v>
      </c>
      <c r="N24" s="16">
        <v>578</v>
      </c>
      <c r="O24" s="16">
        <v>14730</v>
      </c>
      <c r="P24" s="16">
        <v>12783</v>
      </c>
      <c r="Q24" s="16">
        <v>286632</v>
      </c>
      <c r="R24" s="16">
        <v>1357</v>
      </c>
      <c r="S24" s="16">
        <v>747</v>
      </c>
      <c r="T24" s="16">
        <v>2283</v>
      </c>
      <c r="U24" s="16">
        <v>2690</v>
      </c>
      <c r="V24" s="16">
        <v>2159</v>
      </c>
      <c r="W24" s="16">
        <v>3</v>
      </c>
      <c r="X24" s="16">
        <v>0</v>
      </c>
    </row>
    <row r="25" spans="1:24" ht="30">
      <c r="A25" s="22">
        <f t="shared" si="1"/>
        <v>0</v>
      </c>
      <c r="B25" s="15" t="s">
        <v>45</v>
      </c>
      <c r="C25" s="16">
        <v>314902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4372</v>
      </c>
      <c r="L25" s="16">
        <v>0</v>
      </c>
      <c r="M25" s="16">
        <v>0</v>
      </c>
      <c r="N25" s="16">
        <v>0</v>
      </c>
      <c r="O25" s="16">
        <v>0</v>
      </c>
      <c r="P25" s="16">
        <v>55</v>
      </c>
      <c r="Q25" s="16">
        <v>0</v>
      </c>
      <c r="R25" s="16">
        <v>307919</v>
      </c>
      <c r="S25" s="16">
        <v>923</v>
      </c>
      <c r="T25" s="16">
        <v>1557</v>
      </c>
      <c r="U25" s="16">
        <v>76</v>
      </c>
      <c r="V25" s="16">
        <v>0</v>
      </c>
      <c r="W25" s="16">
        <v>0</v>
      </c>
      <c r="X25" s="16">
        <v>0</v>
      </c>
    </row>
    <row r="26" spans="1:24">
      <c r="A26" s="22">
        <f t="shared" si="1"/>
        <v>0</v>
      </c>
      <c r="B26" s="15" t="s">
        <v>46</v>
      </c>
      <c r="C26" s="16">
        <v>346961</v>
      </c>
      <c r="D26" s="16">
        <v>0</v>
      </c>
      <c r="E26" s="16">
        <v>0</v>
      </c>
      <c r="F26" s="16">
        <v>47</v>
      </c>
      <c r="G26" s="16">
        <v>0</v>
      </c>
      <c r="H26" s="16">
        <v>0</v>
      </c>
      <c r="I26" s="16">
        <v>0</v>
      </c>
      <c r="J26" s="16">
        <v>71</v>
      </c>
      <c r="K26" s="16">
        <v>262</v>
      </c>
      <c r="L26" s="16">
        <v>39</v>
      </c>
      <c r="M26" s="16">
        <v>352</v>
      </c>
      <c r="N26" s="16">
        <v>0</v>
      </c>
      <c r="O26" s="16">
        <v>4</v>
      </c>
      <c r="P26" s="16">
        <v>485</v>
      </c>
      <c r="Q26" s="16">
        <v>294</v>
      </c>
      <c r="R26" s="16">
        <v>2309</v>
      </c>
      <c r="S26" s="16">
        <v>341625</v>
      </c>
      <c r="T26" s="16">
        <v>866</v>
      </c>
      <c r="U26" s="16">
        <v>285</v>
      </c>
      <c r="V26" s="16">
        <v>322</v>
      </c>
      <c r="W26" s="16">
        <v>0</v>
      </c>
      <c r="X26" s="16">
        <v>0</v>
      </c>
    </row>
    <row r="27" spans="1:24">
      <c r="A27" s="22">
        <f t="shared" si="1"/>
        <v>0</v>
      </c>
      <c r="B27" s="15" t="s">
        <v>47</v>
      </c>
      <c r="C27" s="16">
        <v>648130</v>
      </c>
      <c r="D27" s="16">
        <v>139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974</v>
      </c>
      <c r="K27" s="16">
        <v>2</v>
      </c>
      <c r="L27" s="16">
        <v>12</v>
      </c>
      <c r="M27" s="16">
        <v>0</v>
      </c>
      <c r="N27" s="16">
        <v>0</v>
      </c>
      <c r="O27" s="16">
        <v>806</v>
      </c>
      <c r="P27" s="16">
        <v>264</v>
      </c>
      <c r="Q27" s="16">
        <v>53</v>
      </c>
      <c r="R27" s="16">
        <v>19</v>
      </c>
      <c r="S27" s="16">
        <v>1760</v>
      </c>
      <c r="T27" s="16">
        <v>644020</v>
      </c>
      <c r="U27" s="16">
        <v>10</v>
      </c>
      <c r="V27" s="16">
        <v>71</v>
      </c>
      <c r="W27" s="16">
        <v>0</v>
      </c>
      <c r="X27" s="16">
        <v>0</v>
      </c>
    </row>
    <row r="28" spans="1:24">
      <c r="A28" s="22">
        <f t="shared" si="1"/>
        <v>0</v>
      </c>
      <c r="B28" s="15" t="s">
        <v>48</v>
      </c>
      <c r="C28" s="16">
        <v>116255</v>
      </c>
      <c r="D28" s="16">
        <v>28</v>
      </c>
      <c r="E28" s="16">
        <v>0</v>
      </c>
      <c r="F28" s="16">
        <v>6</v>
      </c>
      <c r="G28" s="16">
        <v>0</v>
      </c>
      <c r="H28" s="16">
        <v>0</v>
      </c>
      <c r="I28" s="16">
        <v>0</v>
      </c>
      <c r="J28" s="16">
        <v>38</v>
      </c>
      <c r="K28" s="16">
        <v>25</v>
      </c>
      <c r="L28" s="16">
        <v>2336</v>
      </c>
      <c r="M28" s="16">
        <v>140</v>
      </c>
      <c r="N28" s="16">
        <v>21</v>
      </c>
      <c r="O28" s="16">
        <v>282</v>
      </c>
      <c r="P28" s="16">
        <v>75</v>
      </c>
      <c r="Q28" s="16">
        <v>191</v>
      </c>
      <c r="R28" s="16">
        <v>21</v>
      </c>
      <c r="S28" s="16">
        <v>1053</v>
      </c>
      <c r="T28" s="16">
        <v>1378</v>
      </c>
      <c r="U28" s="16">
        <v>109958</v>
      </c>
      <c r="V28" s="16">
        <v>703</v>
      </c>
      <c r="W28" s="16">
        <v>0</v>
      </c>
      <c r="X28" s="16">
        <v>0</v>
      </c>
    </row>
    <row r="29" spans="1:24">
      <c r="A29" s="22">
        <f t="shared" si="1"/>
        <v>0</v>
      </c>
      <c r="B29" s="15" t="s">
        <v>49</v>
      </c>
      <c r="C29" s="16">
        <v>101329</v>
      </c>
      <c r="D29" s="16">
        <v>178</v>
      </c>
      <c r="E29" s="16">
        <v>0</v>
      </c>
      <c r="F29" s="16">
        <v>97</v>
      </c>
      <c r="G29" s="16">
        <v>24</v>
      </c>
      <c r="H29" s="16">
        <v>27</v>
      </c>
      <c r="I29" s="16">
        <v>0</v>
      </c>
      <c r="J29" s="16">
        <v>1947</v>
      </c>
      <c r="K29" s="16">
        <v>67</v>
      </c>
      <c r="L29" s="16">
        <v>64</v>
      </c>
      <c r="M29" s="16">
        <v>2168</v>
      </c>
      <c r="N29" s="16">
        <v>0</v>
      </c>
      <c r="O29" s="16">
        <v>88</v>
      </c>
      <c r="P29" s="16">
        <v>97</v>
      </c>
      <c r="Q29" s="16">
        <v>66</v>
      </c>
      <c r="R29" s="16">
        <v>147</v>
      </c>
      <c r="S29" s="16">
        <v>246</v>
      </c>
      <c r="T29" s="16">
        <v>234</v>
      </c>
      <c r="U29" s="16">
        <v>11</v>
      </c>
      <c r="V29" s="16">
        <v>95868</v>
      </c>
      <c r="W29" s="16">
        <v>0</v>
      </c>
      <c r="X29" s="16">
        <v>0</v>
      </c>
    </row>
    <row r="30" spans="1:24" ht="30">
      <c r="A30" s="22">
        <f t="shared" si="1"/>
        <v>0</v>
      </c>
      <c r="B30" s="15" t="s">
        <v>50</v>
      </c>
      <c r="C30" s="16">
        <v>2517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2517</v>
      </c>
      <c r="X30" s="16">
        <v>0</v>
      </c>
    </row>
    <row r="31" spans="1:24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>
      <c r="B33" s="17" t="s">
        <v>52</v>
      </c>
      <c r="Y33" s="18" t="s">
        <v>0</v>
      </c>
    </row>
  </sheetData>
  <hyperlinks>
    <hyperlink ref="B33" r:id="rId1" xr:uid="{7CB64A04-D67D-4EBA-AA40-C2FB76CF5BB9}"/>
    <hyperlink ref="Y33" r:id="rId2" xr:uid="{60A962CA-0FD2-4FDE-AA7C-BCE3903EF74F}"/>
  </hyperlinks>
  <pageMargins left="0.7" right="0.7" top="0.75" bottom="0.75" header="0.3" footer="0.3"/>
  <pageSetup paperSize="9" orientation="portrait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35D08-844E-4F29-B8A3-F0DD53EF32BB}">
  <dimension ref="A1:Z31"/>
  <sheetViews>
    <sheetView workbookViewId="0">
      <selection activeCell="C3" sqref="C3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142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18.099655998970412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110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589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7"/>
      <c r="X9" s="583"/>
    </row>
    <row r="10" spans="2:24" ht="20.100000000000001" customHeight="1">
      <c r="B10" s="623">
        <v>1</v>
      </c>
      <c r="C10" s="622" t="s">
        <v>31</v>
      </c>
      <c r="D10" s="624">
        <f>Suede!D11/Suede!D$10</f>
        <v>0.89203609096901781</v>
      </c>
      <c r="E10" s="625">
        <f>Suede!E11/Suede!E$10</f>
        <v>0</v>
      </c>
      <c r="F10" s="625">
        <f>Suede!F11/Suede!F$10</f>
        <v>3.3620172103261958E-3</v>
      </c>
      <c r="G10" s="625">
        <f>Suede!G11/Suede!G$10</f>
        <v>2.0736814420684214E-4</v>
      </c>
      <c r="H10" s="625">
        <f>Suede!H11/Suede!H$10</f>
        <v>0</v>
      </c>
      <c r="I10" s="625">
        <f>Suede!I11/Suede!I$10</f>
        <v>0</v>
      </c>
      <c r="J10" s="625">
        <f>Suede!J11/Suede!J$10</f>
        <v>1.1499632586738854E-6</v>
      </c>
      <c r="K10" s="625">
        <f>Suede!K11/Suede!K$10</f>
        <v>7.91705265002247E-4</v>
      </c>
      <c r="L10" s="625">
        <f>Suede!L11/Suede!L$10</f>
        <v>0</v>
      </c>
      <c r="M10" s="625">
        <f>Suede!M11/Suede!M$10</f>
        <v>0</v>
      </c>
      <c r="N10" s="625">
        <f>Suede!N11/Suede!N$10</f>
        <v>0</v>
      </c>
      <c r="O10" s="625">
        <f>Suede!O11/Suede!O$10</f>
        <v>1.2431471513283028E-4</v>
      </c>
      <c r="P10" s="625">
        <f>Suede!P11/Suede!P$10</f>
        <v>0</v>
      </c>
      <c r="Q10" s="625">
        <f>Suede!Q11/Suede!Q$10</f>
        <v>0</v>
      </c>
      <c r="R10" s="625">
        <f>Suede!R11/Suede!R$10</f>
        <v>3.4716100947912286E-4</v>
      </c>
      <c r="S10" s="625">
        <f>Suede!S11/Suede!S$10</f>
        <v>1.1553624315588657E-4</v>
      </c>
      <c r="T10" s="625">
        <f>Suede!T11/Suede!T$10</f>
        <v>4.5250779821772265E-6</v>
      </c>
      <c r="U10" s="625">
        <f>Suede!U11/Suede!U$10</f>
        <v>0</v>
      </c>
      <c r="V10" s="625">
        <f>Suede!V11/Suede!V$10</f>
        <v>0</v>
      </c>
      <c r="W10" s="626">
        <f>Suede!W11/Suede!W$10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Suede!D12/Suede!D$10</f>
        <v>4.9439683586025051E-4</v>
      </c>
      <c r="E11" s="628">
        <f>Suede!E12/Suede!E$10</f>
        <v>0.92715221055361074</v>
      </c>
      <c r="F11" s="629">
        <f>Suede!F12/Suede!F$10</f>
        <v>2.1069784727979646E-3</v>
      </c>
      <c r="G11" s="629">
        <f>Suede!G12/Suede!G$10</f>
        <v>0</v>
      </c>
      <c r="H11" s="629">
        <f>Suede!H12/Suede!H$10</f>
        <v>8.5336895221133871E-4</v>
      </c>
      <c r="I11" s="629">
        <f>Suede!I12/Suede!I$10</f>
        <v>1.057324032079451E-2</v>
      </c>
      <c r="J11" s="629">
        <f>Suede!J12/Suede!J$10</f>
        <v>1.2419603193677961E-4</v>
      </c>
      <c r="K11" s="629">
        <f>Suede!K12/Suede!K$10</f>
        <v>1.9549279596879254E-3</v>
      </c>
      <c r="L11" s="629">
        <f>Suede!L12/Suede!L$10</f>
        <v>0</v>
      </c>
      <c r="M11" s="629">
        <f>Suede!M12/Suede!M$10</f>
        <v>0</v>
      </c>
      <c r="N11" s="629">
        <f>Suede!N12/Suede!N$10</f>
        <v>0</v>
      </c>
      <c r="O11" s="629">
        <f>Suede!O12/Suede!O$10</f>
        <v>4.1438238377610091E-6</v>
      </c>
      <c r="P11" s="629">
        <f>Suede!P12/Suede!P$10</f>
        <v>6.3154285920503797E-5</v>
      </c>
      <c r="Q11" s="629">
        <f>Suede!Q12/Suede!Q$10</f>
        <v>0</v>
      </c>
      <c r="R11" s="629">
        <f>Suede!R12/Suede!R$10</f>
        <v>0</v>
      </c>
      <c r="S11" s="629">
        <f>Suede!S12/Suede!S$10</f>
        <v>0</v>
      </c>
      <c r="T11" s="629">
        <f>Suede!T12/Suede!T$10</f>
        <v>0</v>
      </c>
      <c r="U11" s="629">
        <f>Suede!U12/Suede!U$10</f>
        <v>0</v>
      </c>
      <c r="V11" s="629">
        <f>Suede!V12/Suede!V$10</f>
        <v>0</v>
      </c>
      <c r="W11" s="630">
        <f>Suede!W12/Suede!W$10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Suede!D13/Suede!D$10</f>
        <v>3.1564147989452868E-2</v>
      </c>
      <c r="E12" s="629">
        <f>Suede!E13/Suede!E$10</f>
        <v>2.6789187086736679E-2</v>
      </c>
      <c r="F12" s="628">
        <f>Suede!F13/Suede!F$10</f>
        <v>0.82991032714867019</v>
      </c>
      <c r="G12" s="629">
        <f>Suede!G13/Suede!G$10</f>
        <v>2.2507030285864572E-3</v>
      </c>
      <c r="H12" s="629">
        <f>Suede!H13/Suede!H$10</f>
        <v>0</v>
      </c>
      <c r="I12" s="629">
        <f>Suede!I13/Suede!I$10</f>
        <v>2.5532365118887235E-2</v>
      </c>
      <c r="J12" s="629">
        <f>Suede!J13/Suede!J$10</f>
        <v>1.7440342781048144E-2</v>
      </c>
      <c r="K12" s="629">
        <f>Suede!K13/Suede!K$10</f>
        <v>8.5659913918275895E-4</v>
      </c>
      <c r="L12" s="629">
        <f>Suede!L13/Suede!L$10</f>
        <v>2.310074491532517E-3</v>
      </c>
      <c r="M12" s="629">
        <f>Suede!M13/Suede!M$10</f>
        <v>1.4597111453563542E-3</v>
      </c>
      <c r="N12" s="629">
        <f>Suede!N13/Suede!N$10</f>
        <v>0</v>
      </c>
      <c r="O12" s="629">
        <f>Suede!O13/Suede!O$10</f>
        <v>0</v>
      </c>
      <c r="P12" s="629">
        <f>Suede!P13/Suede!P$10</f>
        <v>2.6178955187523118E-3</v>
      </c>
      <c r="Q12" s="629">
        <f>Suede!Q13/Suede!Q$10</f>
        <v>1.0729613733905579E-2</v>
      </c>
      <c r="R12" s="629">
        <f>Suede!R13/Suede!R$10</f>
        <v>4.7463419264723831E-4</v>
      </c>
      <c r="S12" s="629">
        <f>Suede!S13/Suede!S$10</f>
        <v>4.7623475837426418E-4</v>
      </c>
      <c r="T12" s="629">
        <f>Suede!T13/Suede!T$10</f>
        <v>2.5989031210971202E-3</v>
      </c>
      <c r="U12" s="629">
        <f>Suede!U13/Suede!U$10</f>
        <v>2.1877905659345383E-4</v>
      </c>
      <c r="V12" s="629">
        <f>Suede!V13/Suede!V$10</f>
        <v>1.3142441697891617E-3</v>
      </c>
      <c r="W12" s="630">
        <f>Suede!W13/Suede!W$10</f>
        <v>3.9541320680110717E-4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Suede!D14/Suede!D$10</f>
        <v>6.4735085695451552E-3</v>
      </c>
      <c r="E13" s="629">
        <f>Suede!E14/Suede!E$10</f>
        <v>2.1068326202515232E-3</v>
      </c>
      <c r="F13" s="629">
        <f>Suede!F14/Suede!F$10</f>
        <v>1.9063819243927309E-3</v>
      </c>
      <c r="G13" s="628">
        <f>Suede!G14/Suede!G$10</f>
        <v>0.67816464019098099</v>
      </c>
      <c r="H13" s="629">
        <f>Suede!H14/Suede!H$10</f>
        <v>3.6385673295735631E-2</v>
      </c>
      <c r="I13" s="629">
        <f>Suede!I14/Suede!I$10</f>
        <v>0</v>
      </c>
      <c r="J13" s="629">
        <f>Suede!J14/Suede!J$10</f>
        <v>1.1499632586738854E-5</v>
      </c>
      <c r="K13" s="629">
        <f>Suede!K14/Suede!K$10</f>
        <v>0</v>
      </c>
      <c r="L13" s="629">
        <f>Suede!L14/Suede!L$10</f>
        <v>0</v>
      </c>
      <c r="M13" s="629">
        <f>Suede!M14/Suede!M$10</f>
        <v>0</v>
      </c>
      <c r="N13" s="629">
        <f>Suede!N14/Suede!N$10</f>
        <v>0</v>
      </c>
      <c r="O13" s="629">
        <f>Suede!O14/Suede!O$10</f>
        <v>4.116198345509269E-4</v>
      </c>
      <c r="P13" s="629">
        <f>Suede!P14/Suede!P$10</f>
        <v>0</v>
      </c>
      <c r="Q13" s="629">
        <f>Suede!Q14/Suede!Q$10</f>
        <v>0</v>
      </c>
      <c r="R13" s="629">
        <f>Suede!R14/Suede!R$10</f>
        <v>0</v>
      </c>
      <c r="S13" s="629">
        <f>Suede!S14/Suede!S$10</f>
        <v>0</v>
      </c>
      <c r="T13" s="629">
        <f>Suede!T14/Suede!T$10</f>
        <v>2.5642108565670948E-5</v>
      </c>
      <c r="U13" s="629">
        <f>Suede!U14/Suede!U$10</f>
        <v>0</v>
      </c>
      <c r="V13" s="629">
        <f>Suede!V14/Suede!V$10</f>
        <v>0</v>
      </c>
      <c r="W13" s="630">
        <f>Suede!W14/Suede!W$10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Suede!D15/Suede!D$10</f>
        <v>5.664963744232037E-4</v>
      </c>
      <c r="E14" s="629">
        <f>Suede!E15/Suede!E$10</f>
        <v>2.0582134059380268E-3</v>
      </c>
      <c r="F14" s="629">
        <f>Suede!F15/Suede!F$10</f>
        <v>1.5695131364533005E-3</v>
      </c>
      <c r="G14" s="629">
        <f>Suede!G15/Suede!G$10</f>
        <v>1.8546804507475367E-2</v>
      </c>
      <c r="H14" s="628">
        <f>Suede!H15/Suede!H$10</f>
        <v>0.89545611952112403</v>
      </c>
      <c r="I14" s="629">
        <f>Suede!I15/Suede!I$10</f>
        <v>2.2148081792724991E-4</v>
      </c>
      <c r="J14" s="629">
        <f>Suede!J15/Suede!J$10</f>
        <v>1.0924650957401911E-4</v>
      </c>
      <c r="K14" s="629">
        <f>Suede!K15/Suede!K$10</f>
        <v>4.1694314160978987E-3</v>
      </c>
      <c r="L14" s="629">
        <f>Suede!L15/Suede!L$10</f>
        <v>0</v>
      </c>
      <c r="M14" s="629">
        <f>Suede!M15/Suede!M$10</f>
        <v>0</v>
      </c>
      <c r="N14" s="629">
        <f>Suede!N15/Suede!N$10</f>
        <v>0</v>
      </c>
      <c r="O14" s="629">
        <f>Suede!O15/Suede!O$10</f>
        <v>4.1438238377610091E-6</v>
      </c>
      <c r="P14" s="629">
        <f>Suede!P15/Suede!P$10</f>
        <v>1.458563270068778E-4</v>
      </c>
      <c r="Q14" s="629">
        <f>Suede!Q15/Suede!Q$10</f>
        <v>2.4748122724638059E-4</v>
      </c>
      <c r="R14" s="629">
        <f>Suede!R15/Suede!R$10</f>
        <v>0</v>
      </c>
      <c r="S14" s="629">
        <f>Suede!S15/Suede!S$10</f>
        <v>0</v>
      </c>
      <c r="T14" s="629">
        <f>Suede!T15/Suede!T$10</f>
        <v>0</v>
      </c>
      <c r="U14" s="629">
        <f>Suede!U15/Suede!U$10</f>
        <v>0</v>
      </c>
      <c r="V14" s="629">
        <f>Suede!V15/Suede!V$10</f>
        <v>0</v>
      </c>
      <c r="W14" s="630">
        <f>Suede!W15/Suede!W$10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Suede!D16/Suede!D$10</f>
        <v>2.8453567897165459E-2</v>
      </c>
      <c r="E15" s="629">
        <f>Suede!E16/Suede!E$10</f>
        <v>7.4063269804226627E-3</v>
      </c>
      <c r="F15" s="629">
        <f>Suede!F16/Suede!F$10</f>
        <v>5.4761428285542754E-3</v>
      </c>
      <c r="G15" s="629">
        <f>Suede!G16/Suede!G$10</f>
        <v>8.2380788605879135E-2</v>
      </c>
      <c r="H15" s="629">
        <f>Suede!H16/Suede!H$10</f>
        <v>1.134114969822895E-2</v>
      </c>
      <c r="I15" s="631">
        <f>Suede!I16/Suede!I$10</f>
        <v>0.9264951718592398</v>
      </c>
      <c r="J15" s="629">
        <f>Suede!J16/Suede!J$10</f>
        <v>8.314234360212191E-4</v>
      </c>
      <c r="K15" s="629">
        <f>Suede!K16/Suede!K$10</f>
        <v>1.2277920994952878E-2</v>
      </c>
      <c r="L15" s="629">
        <f>Suede!L16/Suede!L$10</f>
        <v>0</v>
      </c>
      <c r="M15" s="629">
        <f>Suede!M16/Suede!M$10</f>
        <v>0</v>
      </c>
      <c r="N15" s="629">
        <f>Suede!N16/Suede!N$10</f>
        <v>0</v>
      </c>
      <c r="O15" s="629">
        <f>Suede!O16/Suede!O$10</f>
        <v>1.3809983576644856E-2</v>
      </c>
      <c r="P15" s="629">
        <f>Suede!P16/Suede!P$10</f>
        <v>2.6293234371569746E-2</v>
      </c>
      <c r="Q15" s="629">
        <f>Suede!Q16/Suede!Q$10</f>
        <v>6.9913446697102517E-3</v>
      </c>
      <c r="R15" s="629">
        <f>Suede!R16/Suede!R$10</f>
        <v>0</v>
      </c>
      <c r="S15" s="629">
        <f>Suede!S16/Suede!S$10</f>
        <v>0</v>
      </c>
      <c r="T15" s="629">
        <f>Suede!T16/Suede!T$10</f>
        <v>1.206687461913927E-5</v>
      </c>
      <c r="U15" s="629">
        <f>Suede!U16/Suede!U$10</f>
        <v>2.8128735847729778E-4</v>
      </c>
      <c r="V15" s="629">
        <f>Suede!V16/Suede!V$10</f>
        <v>1.1651100796003207E-3</v>
      </c>
      <c r="W15" s="630">
        <f>Suede!W16/Suede!W$10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Suede!D17/Suede!D$10</f>
        <v>8.2399472643375081E-4</v>
      </c>
      <c r="E16" s="629">
        <f>Suede!E17/Suede!E$10</f>
        <v>2.408271748995203E-2</v>
      </c>
      <c r="F16" s="629">
        <f>Suede!F17/Suede!F$10</f>
        <v>7.3521732086871169E-2</v>
      </c>
      <c r="G16" s="629">
        <f>Suede!G17/Suede!G$10</f>
        <v>0.14482388881021263</v>
      </c>
      <c r="H16" s="629">
        <f>Suede!H17/Suede!H$10</f>
        <v>1.4927772830711387E-2</v>
      </c>
      <c r="I16" s="629">
        <f>Suede!I17/Suede!I$10</f>
        <v>5.3113075127139862E-3</v>
      </c>
      <c r="J16" s="628">
        <f>Suede!J17/Suede!J$10</f>
        <v>0.8785086816476213</v>
      </c>
      <c r="K16" s="629">
        <f>Suede!K17/Suede!K$10</f>
        <v>4.729141080904815E-3</v>
      </c>
      <c r="L16" s="629">
        <f>Suede!L17/Suede!L$10</f>
        <v>5.3064754624333899E-3</v>
      </c>
      <c r="M16" s="629">
        <f>Suede!M17/Suede!M$10</f>
        <v>2.9576035926261842E-2</v>
      </c>
      <c r="N16" s="629">
        <f>Suede!N17/Suede!N$10</f>
        <v>8.0339030709594492E-6</v>
      </c>
      <c r="O16" s="629">
        <f>Suede!O17/Suede!O$10</f>
        <v>7.3069427005852464E-4</v>
      </c>
      <c r="P16" s="629">
        <f>Suede!P17/Suede!P$10</f>
        <v>1.4337526577428658E-2</v>
      </c>
      <c r="Q16" s="629">
        <f>Suede!Q17/Suede!Q$10</f>
        <v>7.4537438048284891E-3</v>
      </c>
      <c r="R16" s="629">
        <f>Suede!R17/Suede!R$10</f>
        <v>0</v>
      </c>
      <c r="S16" s="629">
        <f>Suede!S17/Suede!S$10</f>
        <v>5.2977594422699207E-4</v>
      </c>
      <c r="T16" s="629">
        <f>Suede!T17/Suede!T$10</f>
        <v>6.1842732423088753E-4</v>
      </c>
      <c r="U16" s="629">
        <f>Suede!U17/Suede!U$10</f>
        <v>1.0946766367408172E-2</v>
      </c>
      <c r="V16" s="629">
        <f>Suede!V17/Suede!V$10</f>
        <v>2.3274238950096005E-2</v>
      </c>
      <c r="W16" s="630">
        <f>Suede!W17/Suede!W$10</f>
        <v>7.9082641360221433E-4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Suede!D18/Suede!D$10</f>
        <v>8.626194792353329E-3</v>
      </c>
      <c r="E17" s="629">
        <f>Suede!E18/Suede!E$10</f>
        <v>1.1830675482950863E-3</v>
      </c>
      <c r="F17" s="629">
        <f>Suede!F18/Suede!F$10</f>
        <v>5.530937610185159E-3</v>
      </c>
      <c r="G17" s="629">
        <f>Suede!G18/Suede!G$10</f>
        <v>0</v>
      </c>
      <c r="H17" s="629">
        <f>Suede!H18/Suede!H$10</f>
        <v>8.682101513802316E-3</v>
      </c>
      <c r="I17" s="629">
        <f>Suede!I18/Suede!I$10</f>
        <v>1.2089749105965171E-3</v>
      </c>
      <c r="J17" s="629">
        <f>Suede!J18/Suede!J$10</f>
        <v>7.3551650024781708E-3</v>
      </c>
      <c r="K17" s="628">
        <f>Suede!K18/Suede!K$10</f>
        <v>0.93150289345561499</v>
      </c>
      <c r="L17" s="629">
        <f>Suede!L18/Suede!L$10</f>
        <v>3.3479340456992997E-5</v>
      </c>
      <c r="M17" s="629">
        <f>Suede!M18/Suede!M$10</f>
        <v>2.8946113364007025E-5</v>
      </c>
      <c r="N17" s="629">
        <f>Suede!N18/Suede!N$10</f>
        <v>0</v>
      </c>
      <c r="O17" s="629">
        <f>Suede!O18/Suede!O$10</f>
        <v>8.6191535825428985E-3</v>
      </c>
      <c r="P17" s="629">
        <f>Suede!P18/Suede!P$10</f>
        <v>1.1728653099522133E-4</v>
      </c>
      <c r="Q17" s="629">
        <f>Suede!Q18/Suede!Q$10</f>
        <v>9.5410525767354625E-4</v>
      </c>
      <c r="R17" s="629">
        <f>Suede!R18/Suede!R$10</f>
        <v>0</v>
      </c>
      <c r="S17" s="629">
        <f>Suede!S18/Suede!S$10</f>
        <v>3.8042421526938259E-4</v>
      </c>
      <c r="T17" s="629">
        <f>Suede!T18/Suede!T$10</f>
        <v>5.1284217131341897E-5</v>
      </c>
      <c r="U17" s="629">
        <f>Suede!U18/Suede!U$10</f>
        <v>1.3970605471039123E-2</v>
      </c>
      <c r="V17" s="629">
        <f>Suede!V18/Suede!V$10</f>
        <v>4.0079786738251032E-4</v>
      </c>
      <c r="W17" s="630">
        <f>Suede!W18/Suede!W$10</f>
        <v>3.9541320680110717E-4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Suede!D19/Suede!D$10</f>
        <v>7.9824489123269619E-3</v>
      </c>
      <c r="E18" s="629">
        <f>Suede!E19/Suede!E$10</f>
        <v>0</v>
      </c>
      <c r="F18" s="629">
        <f>Suede!F19/Suede!F$10</f>
        <v>5.4318305268875612E-5</v>
      </c>
      <c r="G18" s="629">
        <f>Suede!G19/Suede!G$10</f>
        <v>0</v>
      </c>
      <c r="H18" s="629">
        <f>Suede!H19/Suede!H$10</f>
        <v>0</v>
      </c>
      <c r="I18" s="629">
        <f>Suede!I19/Suede!I$10</f>
        <v>0</v>
      </c>
      <c r="J18" s="629">
        <f>Suede!J19/Suede!J$10</f>
        <v>2.3068262968998139E-3</v>
      </c>
      <c r="K18" s="629">
        <f>Suede!K19/Suede!K$10</f>
        <v>2.3248230425168439E-3</v>
      </c>
      <c r="L18" s="628">
        <f>Suede!L19/Suede!L$10</f>
        <v>0.94887146723209548</v>
      </c>
      <c r="M18" s="629">
        <f>Suede!M19/Suede!M$10</f>
        <v>9.648704454669008E-5</v>
      </c>
      <c r="N18" s="629">
        <f>Suede!N19/Suede!N$10</f>
        <v>2.4101709212878348E-5</v>
      </c>
      <c r="O18" s="629">
        <f>Suede!O19/Suede!O$10</f>
        <v>5.5112857042221425E-4</v>
      </c>
      <c r="P18" s="629">
        <f>Suede!P19/Suede!P$10</f>
        <v>8.2702041086374017E-5</v>
      </c>
      <c r="Q18" s="629">
        <f>Suede!Q19/Suede!Q$10</f>
        <v>4.5197887291838984E-3</v>
      </c>
      <c r="R18" s="629">
        <f>Suede!R19/Suede!R$10</f>
        <v>9.2757082220203146E-4</v>
      </c>
      <c r="S18" s="629">
        <f>Suede!S19/Suede!S$10</f>
        <v>4.2748409967678031E-3</v>
      </c>
      <c r="T18" s="629">
        <f>Suede!T19/Suede!T$10</f>
        <v>4.9323350005731764E-3</v>
      </c>
      <c r="U18" s="629">
        <f>Suede!U19/Suede!U$10</f>
        <v>3.5137479196455781E-2</v>
      </c>
      <c r="V18" s="629">
        <f>Suede!V19/Suede!V$10</f>
        <v>3.0572488488712414E-3</v>
      </c>
      <c r="W18" s="630">
        <f>Suede!W19/Suede!W$10</f>
        <v>3.9541320680110717E-4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Suede!D20/Suede!D$10</f>
        <v>4.6864700065919578E-4</v>
      </c>
      <c r="E19" s="629">
        <f>Suede!E20/Suede!E$10</f>
        <v>4.6998573836380138E-4</v>
      </c>
      <c r="F19" s="629">
        <f>Suede!F20/Suede!F$10</f>
        <v>4.6184853769404496E-3</v>
      </c>
      <c r="G19" s="629">
        <f>Suede!G20/Suede!G$10</f>
        <v>2.3756296910720426E-2</v>
      </c>
      <c r="H19" s="629">
        <f>Suede!H20/Suede!H$10</f>
        <v>3.5989907984565151E-3</v>
      </c>
      <c r="I19" s="629">
        <f>Suede!I20/Suede!I$10</f>
        <v>1.3810810238903035E-3</v>
      </c>
      <c r="J19" s="629">
        <f>Suede!J20/Suede!J$10</f>
        <v>2.4650612412933405E-2</v>
      </c>
      <c r="K19" s="629">
        <f>Suede!K20/Suede!K$10</f>
        <v>2.4416320160417656E-3</v>
      </c>
      <c r="L19" s="629">
        <f>Suede!L20/Suede!L$10</f>
        <v>4.8545043662639846E-4</v>
      </c>
      <c r="M19" s="628">
        <f>Suede!M20/Suede!M$10</f>
        <v>0.92211290086921038</v>
      </c>
      <c r="N19" s="629">
        <f>Suede!N20/Suede!N$10</f>
        <v>2.0317740866456446E-2</v>
      </c>
      <c r="O19" s="629">
        <f>Suede!O20/Suede!O$10</f>
        <v>6.4229269485295646E-4</v>
      </c>
      <c r="P19" s="629">
        <f>Suede!P20/Suede!P$10</f>
        <v>1.260980575546059E-2</v>
      </c>
      <c r="Q19" s="629">
        <f>Suede!Q20/Suede!Q$10</f>
        <v>7.0173953252098704E-3</v>
      </c>
      <c r="R19" s="629">
        <f>Suede!R20/Suede!R$10</f>
        <v>1.1103727912558821E-2</v>
      </c>
      <c r="S19" s="629">
        <f>Suede!S20/Suede!S$10</f>
        <v>7.0505287896592246E-3</v>
      </c>
      <c r="T19" s="629">
        <f>Suede!T20/Suede!T$10</f>
        <v>2.6351037449545379E-3</v>
      </c>
      <c r="U19" s="629">
        <f>Suede!U20/Suede!U$10</f>
        <v>6.6180664619519781E-3</v>
      </c>
      <c r="V19" s="629">
        <f>Suede!V20/Suede!V$10</f>
        <v>2.8615103554983875E-3</v>
      </c>
      <c r="W19" s="630">
        <f>Suede!W20/Suede!W$10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Suede!D21/Suede!D$10</f>
        <v>0</v>
      </c>
      <c r="E20" s="629">
        <f>Suede!E21/Suede!E$10</f>
        <v>0</v>
      </c>
      <c r="F20" s="629">
        <f>Suede!F21/Suede!F$10</f>
        <v>0</v>
      </c>
      <c r="G20" s="629">
        <f>Suede!G21/Suede!G$10</f>
        <v>0</v>
      </c>
      <c r="H20" s="629">
        <f>Suede!H21/Suede!H$10</f>
        <v>0</v>
      </c>
      <c r="I20" s="629">
        <f>Suede!I21/Suede!I$10</f>
        <v>0</v>
      </c>
      <c r="J20" s="629">
        <f>Suede!J21/Suede!J$10</f>
        <v>4.0133717727718597E-4</v>
      </c>
      <c r="K20" s="629">
        <f>Suede!K21/Suede!K$10</f>
        <v>3.0824590235743224E-5</v>
      </c>
      <c r="L20" s="629">
        <f>Suede!L21/Suede!L$10</f>
        <v>0</v>
      </c>
      <c r="M20" s="629">
        <f>Suede!M21/Suede!M$10</f>
        <v>0</v>
      </c>
      <c r="N20" s="628">
        <f>Suede!N21/Suede!N$10</f>
        <v>0.95517483781558177</v>
      </c>
      <c r="O20" s="629">
        <f>Suede!O21/Suede!O$10</f>
        <v>1.381274612587003E-6</v>
      </c>
      <c r="P20" s="629">
        <f>Suede!P21/Suede!P$10</f>
        <v>0</v>
      </c>
      <c r="Q20" s="629">
        <f>Suede!Q21/Suede!Q$10</f>
        <v>4.5588647124333264E-5</v>
      </c>
      <c r="R20" s="629">
        <f>Suede!R21/Suede!R$10</f>
        <v>4.182205286068808E-3</v>
      </c>
      <c r="S20" s="629">
        <f>Suede!S21/Suede!S$10</f>
        <v>0</v>
      </c>
      <c r="T20" s="629">
        <f>Suede!T21/Suede!T$10</f>
        <v>0</v>
      </c>
      <c r="U20" s="629">
        <f>Suede!U21/Suede!U$10</f>
        <v>7.0321839619324445E-5</v>
      </c>
      <c r="V20" s="629">
        <f>Suede!V21/Suede!V$10</f>
        <v>0</v>
      </c>
      <c r="W20" s="630">
        <f>Suede!W21/Suede!W$10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Suede!D22/Suede!D$10</f>
        <v>2.8427818061964403E-3</v>
      </c>
      <c r="E21" s="629">
        <f>Suede!E22/Suede!E$10</f>
        <v>1.6368468818877221E-3</v>
      </c>
      <c r="F21" s="629">
        <f>Suede!F22/Suede!F$10</f>
        <v>2.6673146745189971E-3</v>
      </c>
      <c r="G21" s="629">
        <f>Suede!G22/Suede!G$10</f>
        <v>8.0873576240668432E-3</v>
      </c>
      <c r="H21" s="629">
        <f>Suede!H22/Suede!H$10</f>
        <v>4.1555357672899973E-3</v>
      </c>
      <c r="I21" s="629">
        <f>Suede!I22/Suede!I$10</f>
        <v>2.2049332383458063E-3</v>
      </c>
      <c r="J21" s="629">
        <f>Suede!J22/Suede!J$10</f>
        <v>5.7659157789908613E-3</v>
      </c>
      <c r="K21" s="629">
        <f>Suede!K22/Suede!K$10</f>
        <v>8.5513902701369743E-3</v>
      </c>
      <c r="L21" s="629">
        <f>Suede!L22/Suede!L$10</f>
        <v>4.0007811846106628E-3</v>
      </c>
      <c r="M21" s="629">
        <f>Suede!M22/Suede!M$10</f>
        <v>1.6044417121763893E-3</v>
      </c>
      <c r="N21" s="629">
        <f>Suede!N22/Suede!N$10</f>
        <v>1.3432685934644199E-2</v>
      </c>
      <c r="O21" s="631">
        <f>Suede!O22/Suede!O$10</f>
        <v>0.94427523830440252</v>
      </c>
      <c r="P21" s="629">
        <f>Suede!P22/Suede!P$10</f>
        <v>3.641897154749052E-3</v>
      </c>
      <c r="Q21" s="629">
        <f>Suede!Q22/Suede!Q$10</f>
        <v>2.8427777813959244E-3</v>
      </c>
      <c r="R21" s="629">
        <f>Suede!R22/Suede!R$10</f>
        <v>0.11900028478051559</v>
      </c>
      <c r="S21" s="629">
        <f>Suede!S22/Suede!S$10</f>
        <v>2.8151391929934315E-3</v>
      </c>
      <c r="T21" s="629">
        <f>Suede!T22/Suede!T$10</f>
        <v>3.9021255799641615E-3</v>
      </c>
      <c r="U21" s="629">
        <f>Suede!U22/Suede!U$10</f>
        <v>1.5564567169077143E-2</v>
      </c>
      <c r="V21" s="629">
        <f>Suede!V22/Suede!V$10</f>
        <v>2.9659042186305763E-2</v>
      </c>
      <c r="W21" s="630">
        <f>Suede!W22/Suede!W$10</f>
        <v>3.9541320680110717E-4</v>
      </c>
      <c r="X21" s="584"/>
      <c r="Y21" s="22">
        <f>SUM(D21:X21)</f>
        <v>1.1770464702290695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Suede!D23/Suede!D$10</f>
        <v>8.136947923533289E-4</v>
      </c>
      <c r="E22" s="629">
        <f>Suede!E23/Suede!E$10</f>
        <v>6.5960067418643848E-3</v>
      </c>
      <c r="F22" s="629">
        <f>Suede!F23/Suede!F$10</f>
        <v>4.7785814345750306E-2</v>
      </c>
      <c r="G22" s="629">
        <f>Suede!G23/Suede!G$10</f>
        <v>2.8783709967832648E-2</v>
      </c>
      <c r="H22" s="629">
        <f>Suede!H23/Suede!H$10</f>
        <v>1.6028495102404273E-2</v>
      </c>
      <c r="I22" s="629">
        <f>Suede!I23/Suede!I$10</f>
        <v>2.0599126773080911E-2</v>
      </c>
      <c r="J22" s="629">
        <f>Suede!J23/Suede!J$10</f>
        <v>2.9777148620101588E-2</v>
      </c>
      <c r="K22" s="629">
        <f>Suede!K23/Suede!K$10</f>
        <v>9.274956967249684E-3</v>
      </c>
      <c r="L22" s="629">
        <f>Suede!L23/Suede!L$10</f>
        <v>8.1075802806684708E-3</v>
      </c>
      <c r="M22" s="629">
        <f>Suede!M23/Suede!M$10</f>
        <v>1.5047843790231651E-2</v>
      </c>
      <c r="N22" s="629">
        <f>Suede!N23/Suede!N$10</f>
        <v>8.6364458012814071E-3</v>
      </c>
      <c r="O22" s="629">
        <f>Suede!O23/Suede!O$10</f>
        <v>8.849826442844929E-3</v>
      </c>
      <c r="P22" s="628">
        <f>Suede!P23/Suede!P$10</f>
        <v>0.91940159810416844</v>
      </c>
      <c r="Q22" s="629">
        <f>Suede!Q23/Suede!Q$10</f>
        <v>2.3862400437651012E-2</v>
      </c>
      <c r="R22" s="629">
        <f>Suede!R23/Suede!R$10</f>
        <v>1.8377835939301066E-2</v>
      </c>
      <c r="S22" s="629">
        <f>Suede!S23/Suede!S$10</f>
        <v>8.3467890787252697E-3</v>
      </c>
      <c r="T22" s="629">
        <f>Suede!T23/Suede!T$10</f>
        <v>4.2761986931574786E-3</v>
      </c>
      <c r="U22" s="629">
        <f>Suede!U23/Suede!U$10</f>
        <v>3.4027956838017549E-2</v>
      </c>
      <c r="V22" s="629">
        <f>Suede!V23/Suede!V$10</f>
        <v>1.435415618067595E-2</v>
      </c>
      <c r="W22" s="630">
        <f>Suede!W23/Suede!W$10</f>
        <v>1.1862396204033216E-3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Suede!D24/Suede!D$10</f>
        <v>1.7077290705339487E-2</v>
      </c>
      <c r="E23" s="629">
        <f>Suede!E24/Suede!E$10</f>
        <v>5.1860495267729804E-4</v>
      </c>
      <c r="F23" s="629">
        <f>Suede!F24/Suede!F$10</f>
        <v>2.1418565424969269E-2</v>
      </c>
      <c r="G23" s="629">
        <f>Suede!G24/Suede!G$10</f>
        <v>1.2877055979283417E-2</v>
      </c>
      <c r="H23" s="629">
        <f>Suede!H24/Suede!H$10</f>
        <v>8.2368655387355296E-3</v>
      </c>
      <c r="I23" s="629">
        <f>Suede!I24/Suede!I$10</f>
        <v>6.4723184245237108E-3</v>
      </c>
      <c r="J23" s="629">
        <f>Suede!J24/Suede!J$10</f>
        <v>2.9232066035490167E-2</v>
      </c>
      <c r="K23" s="629">
        <f>Suede!K24/Suede!K$10</f>
        <v>1.3423297874238916E-2</v>
      </c>
      <c r="L23" s="629">
        <f>Suede!L24/Suede!L$10</f>
        <v>1.7208380994894402E-2</v>
      </c>
      <c r="M23" s="629">
        <f>Suede!M24/Suede!M$10</f>
        <v>2.6407125706078408E-2</v>
      </c>
      <c r="N23" s="629">
        <f>Suede!N24/Suede!N$10</f>
        <v>2.3217979875072808E-3</v>
      </c>
      <c r="O23" s="629">
        <f>Suede!O24/Suede!O$10</f>
        <v>2.0346175043406554E-2</v>
      </c>
      <c r="P23" s="629">
        <f>Suede!P24/Suede!P$10</f>
        <v>1.9221458021947618E-2</v>
      </c>
      <c r="Q23" s="628">
        <f>Suede!Q24/Suede!Q$10</f>
        <v>0.93336893589584946</v>
      </c>
      <c r="R23" s="629">
        <f>Suede!R24/Suede!R$10</f>
        <v>3.6804491395560136E-3</v>
      </c>
      <c r="S23" s="629">
        <f>Suede!S24/Suede!S$10</f>
        <v>2.1050139911572507E-3</v>
      </c>
      <c r="T23" s="629">
        <f>Suede!T24/Suede!T$10</f>
        <v>3.4435843444368692E-3</v>
      </c>
      <c r="U23" s="629">
        <f>Suede!U24/Suede!U$10</f>
        <v>2.1018416508442529E-2</v>
      </c>
      <c r="V23" s="629">
        <f>Suede!V24/Suede!V$10</f>
        <v>2.0123781294856737E-2</v>
      </c>
      <c r="W23" s="630">
        <f>Suede!W24/Suede!W$10</f>
        <v>1.1862396204033216E-3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Suede!D25/Suede!D$10</f>
        <v>0</v>
      </c>
      <c r="E24" s="629">
        <f>Suede!E25/Suede!E$10</f>
        <v>0</v>
      </c>
      <c r="F24" s="629">
        <f>Suede!F25/Suede!F$10</f>
        <v>0</v>
      </c>
      <c r="G24" s="629">
        <f>Suede!G25/Suede!G$10</f>
        <v>0</v>
      </c>
      <c r="H24" s="629">
        <f>Suede!H25/Suede!H$10</f>
        <v>0</v>
      </c>
      <c r="I24" s="629">
        <f>Suede!I25/Suede!I$10</f>
        <v>0</v>
      </c>
      <c r="J24" s="629">
        <f>Suede!J25/Suede!J$10</f>
        <v>0</v>
      </c>
      <c r="K24" s="629">
        <f>Suede!K25/Suede!K$10</f>
        <v>7.0929004479299666E-3</v>
      </c>
      <c r="L24" s="629">
        <f>Suede!L25/Suede!L$10</f>
        <v>0</v>
      </c>
      <c r="M24" s="629">
        <f>Suede!M25/Suede!M$10</f>
        <v>0</v>
      </c>
      <c r="N24" s="629">
        <f>Suede!N25/Suede!N$10</f>
        <v>0</v>
      </c>
      <c r="O24" s="629">
        <f>Suede!O25/Suede!O$10</f>
        <v>0</v>
      </c>
      <c r="P24" s="629">
        <f>Suede!P25/Suede!P$10</f>
        <v>8.2702041086374017E-5</v>
      </c>
      <c r="Q24" s="629">
        <f>Suede!Q25/Suede!Q$10</f>
        <v>0</v>
      </c>
      <c r="R24" s="628">
        <f>Suede!R25/Suede!R$10</f>
        <v>0.8351364912328284</v>
      </c>
      <c r="S24" s="629">
        <f>Suede!S25/Suede!S$10</f>
        <v>2.6009744495825195E-3</v>
      </c>
      <c r="T24" s="629">
        <f>Suede!T25/Suede!T$10</f>
        <v>2.3485154727499805E-3</v>
      </c>
      <c r="U24" s="629">
        <f>Suede!U25/Suede!U$10</f>
        <v>5.9382886789651748E-4</v>
      </c>
      <c r="V24" s="629">
        <f>Suede!V25/Suede!V$10</f>
        <v>0</v>
      </c>
      <c r="W24" s="630">
        <f>Suede!W25/Suede!W$10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Suede!D26/Suede!D$10</f>
        <v>0</v>
      </c>
      <c r="E25" s="629">
        <f>Suede!E26/Suede!E$10</f>
        <v>0</v>
      </c>
      <c r="F25" s="629">
        <f>Suede!F26/Suede!F$10</f>
        <v>2.2394389014360997E-5</v>
      </c>
      <c r="G25" s="629">
        <f>Suede!G26/Suede!G$10</f>
        <v>0</v>
      </c>
      <c r="H25" s="629">
        <f>Suede!H26/Suede!H$10</f>
        <v>0</v>
      </c>
      <c r="I25" s="629">
        <f>Suede!I26/Suede!I$10</f>
        <v>0</v>
      </c>
      <c r="J25" s="629">
        <f>Suede!J26/Suede!J$10</f>
        <v>8.1647391365845858E-5</v>
      </c>
      <c r="K25" s="629">
        <f>Suede!K26/Suede!K$10</f>
        <v>4.2505487588235391E-4</v>
      </c>
      <c r="L25" s="629">
        <f>Suede!L26/Suede!L$10</f>
        <v>2.1761571297045448E-4</v>
      </c>
      <c r="M25" s="629">
        <f>Suede!M26/Suede!M$10</f>
        <v>4.851919954347844E-4</v>
      </c>
      <c r="N25" s="629">
        <f>Suede!N26/Suede!N$10</f>
        <v>0</v>
      </c>
      <c r="O25" s="629">
        <f>Suede!O26/Suede!O$10</f>
        <v>5.5250984503480119E-6</v>
      </c>
      <c r="P25" s="629">
        <f>Suede!P26/Suede!P$10</f>
        <v>7.2928163503438903E-4</v>
      </c>
      <c r="Q25" s="629">
        <f>Suede!Q26/Suede!Q$10</f>
        <v>9.5736158961099859E-4</v>
      </c>
      <c r="R25" s="629">
        <f>Suede!R26/Suede!R$10</f>
        <v>6.2624591475569898E-3</v>
      </c>
      <c r="S25" s="628">
        <f>Suede!S26/Suede!S$10</f>
        <v>0.96268461141779882</v>
      </c>
      <c r="T25" s="629">
        <f>Suede!T26/Suede!T$10</f>
        <v>1.3062391775218259E-3</v>
      </c>
      <c r="U25" s="629">
        <f>Suede!U26/Suede!U$10</f>
        <v>2.2268582546119404E-3</v>
      </c>
      <c r="V25" s="629">
        <f>Suede!V26/Suede!V$10</f>
        <v>3.0013235650504259E-3</v>
      </c>
      <c r="W25" s="630">
        <f>Suede!W26/Suede!W$10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Suede!D27/Suede!D$10</f>
        <v>7.1584541858932098E-4</v>
      </c>
      <c r="E26" s="629">
        <f>Suede!E27/Suede!E$10</f>
        <v>0</v>
      </c>
      <c r="F26" s="629">
        <f>Suede!F27/Suede!F$10</f>
        <v>0</v>
      </c>
      <c r="G26" s="629">
        <f>Suede!G27/Suede!G$10</f>
        <v>0</v>
      </c>
      <c r="H26" s="629">
        <f>Suede!H27/Suede!H$10</f>
        <v>0</v>
      </c>
      <c r="I26" s="629">
        <f>Suede!I27/Suede!I$10</f>
        <v>0</v>
      </c>
      <c r="J26" s="629">
        <f>Suede!J27/Suede!J$10</f>
        <v>1.1200642139483643E-3</v>
      </c>
      <c r="K26" s="629">
        <f>Suede!K27/Suede!K$10</f>
        <v>3.2446937090256024E-6</v>
      </c>
      <c r="L26" s="629">
        <f>Suede!L27/Suede!L$10</f>
        <v>6.6958680913985994E-5</v>
      </c>
      <c r="M26" s="629">
        <f>Suede!M27/Suede!M$10</f>
        <v>0</v>
      </c>
      <c r="N26" s="629">
        <f>Suede!N27/Suede!N$10</f>
        <v>0</v>
      </c>
      <c r="O26" s="629">
        <f>Suede!O27/Suede!O$10</f>
        <v>1.1133073377451244E-3</v>
      </c>
      <c r="P26" s="629">
        <f>Suede!P27/Suede!P$10</f>
        <v>3.9696979721459528E-4</v>
      </c>
      <c r="Q26" s="629">
        <f>Suede!Q27/Suede!Q$10</f>
        <v>1.7258559268497594E-4</v>
      </c>
      <c r="R26" s="629">
        <f>Suede!R27/Suede!R$10</f>
        <v>5.1531712344557302E-5</v>
      </c>
      <c r="S26" s="629">
        <f>Suede!S27/Suede!S$10</f>
        <v>4.9596045842526916E-3</v>
      </c>
      <c r="T26" s="628">
        <f>Suede!T27/Suede!T$10</f>
        <v>0.97141357402725903</v>
      </c>
      <c r="U26" s="629">
        <f>Suede!U27/Suede!U$10</f>
        <v>7.8135377354804938E-5</v>
      </c>
      <c r="V26" s="629">
        <f>Suede!V27/Suede!V$10</f>
        <v>6.6178252521298213E-4</v>
      </c>
      <c r="W26" s="630">
        <f>Suede!W27/Suede!W$10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Suede!D28/Suede!D$10</f>
        <v>1.441990771259064E-4</v>
      </c>
      <c r="E27" s="629">
        <f>Suede!E28/Suede!E$10</f>
        <v>0</v>
      </c>
      <c r="F27" s="629">
        <f>Suede!F28/Suede!F$10</f>
        <v>2.8588581720460847E-6</v>
      </c>
      <c r="G27" s="629">
        <f>Suede!G28/Suede!G$10</f>
        <v>0</v>
      </c>
      <c r="H27" s="629">
        <f>Suede!H28/Suede!H$10</f>
        <v>0</v>
      </c>
      <c r="I27" s="629">
        <f>Suede!I28/Suede!I$10</f>
        <v>0</v>
      </c>
      <c r="J27" s="629">
        <f>Suede!J28/Suede!J$10</f>
        <v>4.3698603829607647E-5</v>
      </c>
      <c r="K27" s="629">
        <f>Suede!K28/Suede!K$10</f>
        <v>4.0558671362820026E-5</v>
      </c>
      <c r="L27" s="629">
        <f>Suede!L28/Suede!L$10</f>
        <v>1.3034623217922607E-2</v>
      </c>
      <c r="M27" s="629">
        <f>Suede!M28/Suede!M$10</f>
        <v>1.9297408909338016E-4</v>
      </c>
      <c r="N27" s="629">
        <f>Suede!N28/Suede!N$10</f>
        <v>8.4355982245074219E-5</v>
      </c>
      <c r="O27" s="629">
        <f>Suede!O28/Suede!O$10</f>
        <v>3.8951944074953486E-4</v>
      </c>
      <c r="P27" s="629">
        <f>Suede!P28/Suede!P$10</f>
        <v>1.1277551057232819E-4</v>
      </c>
      <c r="Q27" s="629">
        <f>Suede!Q28/Suede!Q$10</f>
        <v>6.2195940005340387E-4</v>
      </c>
      <c r="R27" s="629">
        <f>Suede!R28/Suede!R$10</f>
        <v>5.6956103117668594E-5</v>
      </c>
      <c r="S27" s="629">
        <f>Suede!S28/Suede!S$10</f>
        <v>2.9673088791011843E-3</v>
      </c>
      <c r="T27" s="629">
        <f>Suede!T28/Suede!T$10</f>
        <v>2.0785191531467392E-3</v>
      </c>
      <c r="U27" s="628">
        <f>Suede!U28/Suede!U$10</f>
        <v>0.85916098231796412</v>
      </c>
      <c r="V27" s="629">
        <f>Suede!V28/Suede!V$10</f>
        <v>6.552579087672203E-3</v>
      </c>
      <c r="W27" s="630">
        <f>Suede!W28/Suede!W$10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Suede!D29/Suede!D$10</f>
        <v>9.1669413315754783E-4</v>
      </c>
      <c r="E28" s="629">
        <f>Suede!E29/Suede!E$10</f>
        <v>0</v>
      </c>
      <c r="F28" s="629">
        <f>Suede!F29/Suede!F$10</f>
        <v>4.6218207114745036E-5</v>
      </c>
      <c r="G28" s="629">
        <f>Suede!G29/Suede!G$10</f>
        <v>1.2138623075522467E-4</v>
      </c>
      <c r="H28" s="629">
        <f>Suede!H29/Suede!H$10</f>
        <v>3.3392698130008905E-4</v>
      </c>
      <c r="I28" s="629">
        <f>Suede!I29/Suede!I$10</f>
        <v>0</v>
      </c>
      <c r="J28" s="629">
        <f>Suede!J29/Suede!J$10</f>
        <v>2.238978464638055E-3</v>
      </c>
      <c r="K28" s="629">
        <f>Suede!K29/Suede!K$10</f>
        <v>1.0869723925235768E-4</v>
      </c>
      <c r="L28" s="629">
        <f>Suede!L29/Suede!L$10</f>
        <v>3.5711296487459199E-4</v>
      </c>
      <c r="M28" s="629">
        <f>Suede!M29/Suede!M$10</f>
        <v>2.9883416082460584E-3</v>
      </c>
      <c r="N28" s="629">
        <f>Suede!N29/Suede!N$10</f>
        <v>0</v>
      </c>
      <c r="O28" s="629">
        <f>Suede!O29/Suede!O$10</f>
        <v>1.2155216590765627E-4</v>
      </c>
      <c r="P28" s="629">
        <f>Suede!P29/Suede!P$10</f>
        <v>1.458563270068778E-4</v>
      </c>
      <c r="Q28" s="629">
        <f>Suede!Q29/Suede!Q$10</f>
        <v>2.1491790787185684E-4</v>
      </c>
      <c r="R28" s="629">
        <f>Suede!R29/Suede!R$10</f>
        <v>3.9869272182368017E-4</v>
      </c>
      <c r="S28" s="629">
        <f>Suede!S29/Suede!S$10</f>
        <v>6.9321745893531942E-4</v>
      </c>
      <c r="T28" s="629">
        <f>Suede!T29/Suede!T$10</f>
        <v>3.5295608260982363E-4</v>
      </c>
      <c r="U28" s="629">
        <f>Suede!U29/Suede!U$10</f>
        <v>8.5948915090285432E-5</v>
      </c>
      <c r="V28" s="628">
        <f>Suede!V29/Suede!V$10</f>
        <v>0.89357418488898832</v>
      </c>
      <c r="W28" s="630">
        <f>Suede!W29/Suede!W$10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Suede!D30/Suede!D$10</f>
        <v>0</v>
      </c>
      <c r="E29" s="629">
        <f>Suede!E30/Suede!E$10</f>
        <v>0</v>
      </c>
      <c r="F29" s="629">
        <f>Suede!F30/Suede!F$10</f>
        <v>0</v>
      </c>
      <c r="G29" s="629">
        <f>Suede!G30/Suede!G$10</f>
        <v>0</v>
      </c>
      <c r="H29" s="629">
        <f>Suede!H30/Suede!H$10</f>
        <v>0</v>
      </c>
      <c r="I29" s="629">
        <f>Suede!I30/Suede!I$10</f>
        <v>0</v>
      </c>
      <c r="J29" s="629">
        <f>Suede!J30/Suede!J$10</f>
        <v>0</v>
      </c>
      <c r="K29" s="629">
        <f>Suede!K30/Suede!K$10</f>
        <v>0</v>
      </c>
      <c r="L29" s="629">
        <f>Suede!L30/Suede!L$10</f>
        <v>0</v>
      </c>
      <c r="M29" s="629">
        <f>Suede!M30/Suede!M$10</f>
        <v>0</v>
      </c>
      <c r="N29" s="629">
        <f>Suede!N30/Suede!N$10</f>
        <v>0</v>
      </c>
      <c r="O29" s="629">
        <f>Suede!O30/Suede!O$10</f>
        <v>0</v>
      </c>
      <c r="P29" s="629">
        <f>Suede!P30/Suede!P$10</f>
        <v>0</v>
      </c>
      <c r="Q29" s="629">
        <f>Suede!Q30/Suede!Q$10</f>
        <v>0</v>
      </c>
      <c r="R29" s="629">
        <f>Suede!R30/Suede!R$10</f>
        <v>0</v>
      </c>
      <c r="S29" s="629">
        <f>Suede!S30/Suede!S$10</f>
        <v>0</v>
      </c>
      <c r="T29" s="629">
        <f>Suede!T30/Suede!T$10</f>
        <v>0</v>
      </c>
      <c r="U29" s="629">
        <f>Suede!U30/Suede!U$10</f>
        <v>0</v>
      </c>
      <c r="V29" s="629">
        <f>Suede!V30/Suede!V$10</f>
        <v>0</v>
      </c>
      <c r="W29" s="632">
        <f>Suede!W30/Suede!W$10</f>
        <v>0.99525504151838673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1.0000000000000002</v>
      </c>
      <c r="E30" s="634">
        <f t="shared" si="1"/>
        <v>1</v>
      </c>
      <c r="F30" s="634">
        <f t="shared" si="1"/>
        <v>1.0000000000000002</v>
      </c>
      <c r="G30" s="634">
        <f t="shared" si="1"/>
        <v>1.0000000000000002</v>
      </c>
      <c r="H30" s="634">
        <f t="shared" si="1"/>
        <v>0.99999999999999989</v>
      </c>
      <c r="I30" s="634">
        <f t="shared" si="1"/>
        <v>1.0000000000000002</v>
      </c>
      <c r="J30" s="634">
        <f t="shared" si="1"/>
        <v>1</v>
      </c>
      <c r="K30" s="634">
        <f t="shared" si="1"/>
        <v>0.99999999999999989</v>
      </c>
      <c r="L30" s="634">
        <f t="shared" si="1"/>
        <v>1</v>
      </c>
      <c r="M30" s="634">
        <f t="shared" si="1"/>
        <v>0.99999999999999978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34">
        <f t="shared" si="1"/>
        <v>0.99999999999999989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EC36C3E1-9697-4F56-83C0-1F954D23343E}"/>
  </hyperlinks>
  <pageMargins left="0.7" right="0.7" top="0.75" bottom="0.75" header="0.3" footer="0.3"/>
  <pageSetup paperSize="9" orientation="portrait"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8D54-91B5-4612-A00D-F5434E03EE0A}">
  <dimension ref="A1:Z33"/>
  <sheetViews>
    <sheetView topLeftCell="A4" workbookViewId="0">
      <selection activeCell="B7" sqref="B7"/>
    </sheetView>
  </sheetViews>
  <sheetFormatPr baseColWidth="10" defaultColWidth="9.140625" defaultRowHeight="15"/>
  <cols>
    <col min="2" max="2" width="70" customWidth="1"/>
    <col min="3" max="3" width="16.28515625" customWidth="1"/>
    <col min="4" max="4" width="13" customWidth="1"/>
    <col min="5" max="5" width="10.7109375" customWidth="1"/>
    <col min="6" max="6" width="13.42578125" customWidth="1"/>
    <col min="7" max="24" width="10.7109375" customWidth="1"/>
  </cols>
  <sheetData>
    <row r="1" spans="1:26">
      <c r="B1" s="9" t="s">
        <v>0</v>
      </c>
    </row>
    <row r="2" spans="1:26">
      <c r="B2" s="10" t="s">
        <v>140</v>
      </c>
      <c r="E2">
        <v>-37217</v>
      </c>
      <c r="F2">
        <v>-502598</v>
      </c>
    </row>
    <row r="3" spans="1:26">
      <c r="B3" s="10" t="s">
        <v>2</v>
      </c>
      <c r="D3" s="22"/>
    </row>
    <row r="4" spans="1:26">
      <c r="B4" s="10" t="s">
        <v>3</v>
      </c>
      <c r="D4" s="22">
        <f>D11+E12+F13+G14+H15+I16+J17+K18+L19+M20+N21+O22+P23+Q24+R25+S26++T27+U28+V29+W30</f>
        <v>5720219</v>
      </c>
    </row>
    <row r="5" spans="1:26">
      <c r="B5" s="10" t="s">
        <v>4</v>
      </c>
      <c r="D5">
        <f>D4/C10</f>
        <v>0.94535917480575427</v>
      </c>
    </row>
    <row r="6" spans="1:26">
      <c r="B6" s="10" t="s">
        <v>141</v>
      </c>
    </row>
    <row r="8" spans="1:26" ht="190.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6">
      <c r="A9" t="s">
        <v>111</v>
      </c>
      <c r="B9" s="13" t="s">
        <v>28</v>
      </c>
      <c r="C9" s="24">
        <f>SUM(C11:C31)-C10</f>
        <v>0</v>
      </c>
      <c r="D9" s="24">
        <f>SUM(D11:D31)-D10</f>
        <v>0</v>
      </c>
      <c r="E9" s="24">
        <f t="shared" ref="E9:W9" si="0">SUM(E11:E31)-E10</f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14" t="s">
        <v>29</v>
      </c>
    </row>
    <row r="10" spans="1:26">
      <c r="A10" s="22">
        <f>SUM(D10:W10)-C10</f>
        <v>0</v>
      </c>
      <c r="B10" s="15" t="s">
        <v>30</v>
      </c>
      <c r="C10" s="672">
        <v>6050842</v>
      </c>
      <c r="D10" s="672">
        <v>159476</v>
      </c>
      <c r="E10" s="672">
        <v>676574</v>
      </c>
      <c r="F10" s="674">
        <f>SUM(F11:F30)</f>
        <v>855459</v>
      </c>
      <c r="G10" s="672">
        <v>97687</v>
      </c>
      <c r="H10" s="672">
        <v>60442</v>
      </c>
      <c r="I10" s="672">
        <v>639783</v>
      </c>
      <c r="J10" s="672">
        <v>469266</v>
      </c>
      <c r="K10" s="672">
        <v>442089</v>
      </c>
      <c r="L10" s="672">
        <v>101114</v>
      </c>
      <c r="M10" s="672">
        <v>282431</v>
      </c>
      <c r="N10" s="672">
        <v>234426</v>
      </c>
      <c r="O10" s="672">
        <v>388058</v>
      </c>
      <c r="P10" s="672">
        <v>295026</v>
      </c>
      <c r="Q10" s="672">
        <v>180499</v>
      </c>
      <c r="R10" s="672">
        <v>372219</v>
      </c>
      <c r="S10" s="672">
        <v>212477</v>
      </c>
      <c r="T10" s="672">
        <v>462218</v>
      </c>
      <c r="U10" s="672">
        <v>63433</v>
      </c>
      <c r="V10" s="672">
        <v>57893</v>
      </c>
      <c r="W10" s="672">
        <v>272</v>
      </c>
      <c r="X10" s="16">
        <v>0</v>
      </c>
      <c r="Y10">
        <v>0</v>
      </c>
      <c r="Z10">
        <f>-Y10</f>
        <v>0</v>
      </c>
    </row>
    <row r="11" spans="1:26">
      <c r="A11" s="22">
        <f t="shared" ref="A11:A31" si="1">SUM(D11:W11)-C11</f>
        <v>0</v>
      </c>
      <c r="B11" s="15" t="s">
        <v>31</v>
      </c>
      <c r="C11" s="672">
        <v>157079</v>
      </c>
      <c r="D11" s="672">
        <v>156861</v>
      </c>
      <c r="E11" s="672">
        <v>0</v>
      </c>
      <c r="F11" s="674">
        <f t="shared" ref="F11:F30" si="2">Z11</f>
        <v>13</v>
      </c>
      <c r="G11" s="672">
        <v>0</v>
      </c>
      <c r="H11" s="672">
        <v>0</v>
      </c>
      <c r="I11" s="672">
        <v>0</v>
      </c>
      <c r="J11" s="672">
        <v>0</v>
      </c>
      <c r="K11" s="672">
        <v>0</v>
      </c>
      <c r="L11" s="672">
        <v>2</v>
      </c>
      <c r="M11" s="672">
        <v>0</v>
      </c>
      <c r="N11" s="672">
        <v>0</v>
      </c>
      <c r="O11" s="672">
        <v>10</v>
      </c>
      <c r="P11" s="672">
        <v>1</v>
      </c>
      <c r="Q11" s="672">
        <v>0</v>
      </c>
      <c r="R11" s="672">
        <v>0</v>
      </c>
      <c r="S11" s="672">
        <v>0</v>
      </c>
      <c r="T11" s="672">
        <v>191</v>
      </c>
      <c r="U11" s="672">
        <v>1</v>
      </c>
      <c r="V11" s="672">
        <v>0</v>
      </c>
      <c r="W11" s="672">
        <v>0</v>
      </c>
      <c r="X11" s="16">
        <v>0</v>
      </c>
      <c r="Y11">
        <v>-13</v>
      </c>
      <c r="Z11">
        <f t="shared" ref="Z11:Z31" si="3">-Y11</f>
        <v>13</v>
      </c>
    </row>
    <row r="12" spans="1:26">
      <c r="A12" s="22">
        <f t="shared" si="1"/>
        <v>0</v>
      </c>
      <c r="B12" s="15" t="s">
        <v>32</v>
      </c>
      <c r="C12" s="672">
        <v>623462</v>
      </c>
      <c r="D12" s="672">
        <v>0</v>
      </c>
      <c r="E12" s="672">
        <v>615512</v>
      </c>
      <c r="F12" s="674">
        <f t="shared" si="2"/>
        <v>7863</v>
      </c>
      <c r="G12" s="672">
        <v>0</v>
      </c>
      <c r="H12" s="672">
        <v>0</v>
      </c>
      <c r="I12" s="672">
        <v>0</v>
      </c>
      <c r="J12" s="672">
        <v>0</v>
      </c>
      <c r="K12" s="672">
        <v>87</v>
      </c>
      <c r="L12" s="672">
        <v>0</v>
      </c>
      <c r="M12" s="672">
        <v>0</v>
      </c>
      <c r="N12" s="672">
        <v>0</v>
      </c>
      <c r="O12" s="672">
        <v>0</v>
      </c>
      <c r="P12" s="672">
        <v>0</v>
      </c>
      <c r="Q12" s="672">
        <v>0</v>
      </c>
      <c r="R12" s="672">
        <v>0</v>
      </c>
      <c r="S12" s="672">
        <v>0</v>
      </c>
      <c r="T12" s="672">
        <v>0</v>
      </c>
      <c r="U12" s="672">
        <v>0</v>
      </c>
      <c r="V12" s="672">
        <v>0</v>
      </c>
      <c r="W12" s="672">
        <v>0</v>
      </c>
      <c r="X12" s="16">
        <v>0</v>
      </c>
      <c r="Y12">
        <v>-7863</v>
      </c>
      <c r="Z12">
        <f t="shared" si="3"/>
        <v>7863</v>
      </c>
    </row>
    <row r="13" spans="1:26">
      <c r="A13" s="22">
        <f t="shared" si="1"/>
        <v>0</v>
      </c>
      <c r="B13" s="15" t="s">
        <v>33</v>
      </c>
      <c r="C13" s="673">
        <v>844510</v>
      </c>
      <c r="D13" s="672">
        <v>1492</v>
      </c>
      <c r="E13" s="672">
        <v>18381</v>
      </c>
      <c r="F13" s="674">
        <f t="shared" si="2"/>
        <v>807154</v>
      </c>
      <c r="G13" s="672">
        <v>7824</v>
      </c>
      <c r="H13" s="672">
        <v>1</v>
      </c>
      <c r="I13" s="672">
        <v>4083</v>
      </c>
      <c r="J13" s="672">
        <v>38</v>
      </c>
      <c r="K13" s="672">
        <v>281</v>
      </c>
      <c r="L13" s="672">
        <v>0</v>
      </c>
      <c r="M13" s="672">
        <v>2040</v>
      </c>
      <c r="N13" s="672">
        <v>0</v>
      </c>
      <c r="O13" s="672">
        <v>5</v>
      </c>
      <c r="P13" s="672">
        <v>294</v>
      </c>
      <c r="Q13" s="672">
        <v>66</v>
      </c>
      <c r="R13" s="672">
        <v>0</v>
      </c>
      <c r="S13" s="672">
        <v>0</v>
      </c>
      <c r="T13" s="672">
        <v>2848</v>
      </c>
      <c r="U13" s="672">
        <v>3</v>
      </c>
      <c r="V13" s="672">
        <v>0</v>
      </c>
      <c r="W13" s="672">
        <v>0</v>
      </c>
      <c r="X13" s="16">
        <v>0</v>
      </c>
      <c r="Y13">
        <v>-807154</v>
      </c>
      <c r="Z13">
        <f t="shared" si="3"/>
        <v>807154</v>
      </c>
    </row>
    <row r="14" spans="1:26">
      <c r="A14" s="22">
        <f t="shared" si="1"/>
        <v>0</v>
      </c>
      <c r="B14" s="15" t="s">
        <v>34</v>
      </c>
      <c r="C14" s="672">
        <v>83435</v>
      </c>
      <c r="D14" s="672">
        <v>0</v>
      </c>
      <c r="E14" s="672">
        <v>0</v>
      </c>
      <c r="F14" s="674">
        <f t="shared" si="2"/>
        <v>0</v>
      </c>
      <c r="G14" s="672">
        <v>82967</v>
      </c>
      <c r="H14" s="672">
        <v>468</v>
      </c>
      <c r="I14" s="672">
        <v>0</v>
      </c>
      <c r="J14" s="672">
        <v>0</v>
      </c>
      <c r="K14" s="672">
        <v>0</v>
      </c>
      <c r="L14" s="672">
        <v>0</v>
      </c>
      <c r="M14" s="672">
        <v>0</v>
      </c>
      <c r="N14" s="672">
        <v>0</v>
      </c>
      <c r="O14" s="672">
        <v>0</v>
      </c>
      <c r="P14" s="672">
        <v>0</v>
      </c>
      <c r="Q14" s="672">
        <v>0</v>
      </c>
      <c r="R14" s="672">
        <v>0</v>
      </c>
      <c r="S14" s="672">
        <v>0</v>
      </c>
      <c r="T14" s="672">
        <v>0</v>
      </c>
      <c r="U14" s="672">
        <v>0</v>
      </c>
      <c r="V14" s="672">
        <v>0</v>
      </c>
      <c r="W14" s="672">
        <v>0</v>
      </c>
      <c r="X14" s="16">
        <v>0</v>
      </c>
      <c r="Y14">
        <v>0</v>
      </c>
      <c r="Z14">
        <f t="shared" si="3"/>
        <v>0</v>
      </c>
    </row>
    <row r="15" spans="1:26" ht="30">
      <c r="A15" s="22">
        <f t="shared" si="1"/>
        <v>0</v>
      </c>
      <c r="B15" s="15" t="s">
        <v>35</v>
      </c>
      <c r="C15" s="672">
        <v>59803</v>
      </c>
      <c r="D15" s="672">
        <v>0</v>
      </c>
      <c r="E15" s="672">
        <v>1086</v>
      </c>
      <c r="F15" s="674">
        <f t="shared" si="2"/>
        <v>0</v>
      </c>
      <c r="G15" s="672">
        <v>0</v>
      </c>
      <c r="H15" s="672">
        <v>58717</v>
      </c>
      <c r="I15" s="672">
        <v>0</v>
      </c>
      <c r="J15" s="672">
        <v>0</v>
      </c>
      <c r="K15" s="672">
        <v>0</v>
      </c>
      <c r="L15" s="672">
        <v>0</v>
      </c>
      <c r="M15" s="672">
        <v>0</v>
      </c>
      <c r="N15" s="672">
        <v>0</v>
      </c>
      <c r="O15" s="672">
        <v>0</v>
      </c>
      <c r="P15" s="672">
        <v>0</v>
      </c>
      <c r="Q15" s="672">
        <v>0</v>
      </c>
      <c r="R15" s="672">
        <v>0</v>
      </c>
      <c r="S15" s="672">
        <v>0</v>
      </c>
      <c r="T15" s="672">
        <v>0</v>
      </c>
      <c r="U15" s="672">
        <v>0</v>
      </c>
      <c r="V15" s="672">
        <v>0</v>
      </c>
      <c r="W15" s="672">
        <v>0</v>
      </c>
      <c r="X15" s="16">
        <v>0</v>
      </c>
      <c r="Y15">
        <v>0</v>
      </c>
      <c r="Z15">
        <f t="shared" si="3"/>
        <v>0</v>
      </c>
    </row>
    <row r="16" spans="1:26">
      <c r="A16" s="22">
        <f t="shared" si="1"/>
        <v>0</v>
      </c>
      <c r="B16" s="15" t="s">
        <v>36</v>
      </c>
      <c r="C16" s="672">
        <v>631777</v>
      </c>
      <c r="D16" s="672">
        <v>0</v>
      </c>
      <c r="E16" s="672">
        <v>9</v>
      </c>
      <c r="F16" s="674">
        <f t="shared" si="2"/>
        <v>10</v>
      </c>
      <c r="G16" s="672">
        <v>1739</v>
      </c>
      <c r="H16" s="672">
        <v>657</v>
      </c>
      <c r="I16" s="672">
        <v>627455</v>
      </c>
      <c r="J16" s="672">
        <v>24</v>
      </c>
      <c r="K16" s="672">
        <v>104</v>
      </c>
      <c r="L16" s="672">
        <v>0</v>
      </c>
      <c r="M16" s="672">
        <v>781</v>
      </c>
      <c r="N16" s="672">
        <v>0</v>
      </c>
      <c r="O16" s="672">
        <v>102</v>
      </c>
      <c r="P16" s="672">
        <v>31</v>
      </c>
      <c r="Q16" s="672">
        <v>1</v>
      </c>
      <c r="R16" s="672">
        <v>616</v>
      </c>
      <c r="S16" s="672">
        <v>137</v>
      </c>
      <c r="T16" s="672">
        <v>107</v>
      </c>
      <c r="U16" s="672">
        <v>4</v>
      </c>
      <c r="V16" s="672">
        <v>0</v>
      </c>
      <c r="W16" s="672">
        <v>0</v>
      </c>
      <c r="X16" s="16">
        <v>0</v>
      </c>
      <c r="Y16">
        <v>-10</v>
      </c>
      <c r="Z16">
        <f t="shared" si="3"/>
        <v>10</v>
      </c>
    </row>
    <row r="17" spans="1:26">
      <c r="A17" s="22">
        <f t="shared" si="1"/>
        <v>0</v>
      </c>
      <c r="B17" s="15" t="s">
        <v>37</v>
      </c>
      <c r="C17" s="672">
        <v>582885</v>
      </c>
      <c r="D17" s="672">
        <v>0</v>
      </c>
      <c r="E17" s="672">
        <v>25201</v>
      </c>
      <c r="F17" s="674">
        <f t="shared" si="2"/>
        <v>21362</v>
      </c>
      <c r="G17" s="672">
        <v>2989</v>
      </c>
      <c r="H17" s="672">
        <v>18</v>
      </c>
      <c r="I17" s="672">
        <v>1330</v>
      </c>
      <c r="J17" s="672">
        <v>451818</v>
      </c>
      <c r="K17" s="672">
        <v>70818</v>
      </c>
      <c r="L17" s="672">
        <v>2732</v>
      </c>
      <c r="M17" s="672">
        <v>1749</v>
      </c>
      <c r="N17" s="672">
        <v>0</v>
      </c>
      <c r="O17" s="672">
        <v>3</v>
      </c>
      <c r="P17" s="672">
        <v>1209</v>
      </c>
      <c r="Q17" s="672">
        <v>1506</v>
      </c>
      <c r="R17" s="672">
        <v>0</v>
      </c>
      <c r="S17" s="672">
        <v>0</v>
      </c>
      <c r="T17" s="672">
        <v>335</v>
      </c>
      <c r="U17" s="672">
        <v>1057</v>
      </c>
      <c r="V17" s="672">
        <v>758</v>
      </c>
      <c r="W17" s="672">
        <v>0</v>
      </c>
      <c r="X17" s="16">
        <v>0</v>
      </c>
      <c r="Y17">
        <v>-21362</v>
      </c>
      <c r="Z17">
        <f t="shared" si="3"/>
        <v>21362</v>
      </c>
    </row>
    <row r="18" spans="1:26">
      <c r="A18" s="22">
        <f t="shared" si="1"/>
        <v>0</v>
      </c>
      <c r="B18" s="15" t="s">
        <v>38</v>
      </c>
      <c r="C18" s="672">
        <v>352259</v>
      </c>
      <c r="D18" s="672">
        <v>0</v>
      </c>
      <c r="E18" s="672">
        <v>0</v>
      </c>
      <c r="F18" s="674">
        <f t="shared" si="2"/>
        <v>0</v>
      </c>
      <c r="G18" s="672">
        <v>0</v>
      </c>
      <c r="H18" s="672">
        <v>0</v>
      </c>
      <c r="I18" s="672">
        <v>0</v>
      </c>
      <c r="J18" s="672">
        <v>0</v>
      </c>
      <c r="K18" s="672">
        <v>352259</v>
      </c>
      <c r="L18" s="672">
        <v>0</v>
      </c>
      <c r="M18" s="672">
        <v>0</v>
      </c>
      <c r="N18" s="672">
        <v>0</v>
      </c>
      <c r="O18" s="672">
        <v>0</v>
      </c>
      <c r="P18" s="672">
        <v>0</v>
      </c>
      <c r="Q18" s="672">
        <v>0</v>
      </c>
      <c r="R18" s="672">
        <v>0</v>
      </c>
      <c r="S18" s="672">
        <v>0</v>
      </c>
      <c r="T18" s="672">
        <v>0</v>
      </c>
      <c r="U18" s="672">
        <v>0</v>
      </c>
      <c r="V18" s="672">
        <v>0</v>
      </c>
      <c r="W18" s="672">
        <v>0</v>
      </c>
      <c r="X18" s="16">
        <v>0</v>
      </c>
      <c r="Y18">
        <v>0</v>
      </c>
      <c r="Z18">
        <f t="shared" si="3"/>
        <v>0</v>
      </c>
    </row>
    <row r="19" spans="1:26">
      <c r="A19" s="22">
        <f t="shared" si="1"/>
        <v>0</v>
      </c>
      <c r="B19" s="15" t="s">
        <v>39</v>
      </c>
      <c r="C19" s="672">
        <v>98974</v>
      </c>
      <c r="D19" s="672">
        <v>0</v>
      </c>
      <c r="E19" s="672">
        <v>0</v>
      </c>
      <c r="F19" s="674">
        <f t="shared" si="2"/>
        <v>0</v>
      </c>
      <c r="G19" s="672">
        <v>0</v>
      </c>
      <c r="H19" s="672">
        <v>0</v>
      </c>
      <c r="I19" s="672">
        <v>0</v>
      </c>
      <c r="J19" s="672">
        <v>1262</v>
      </c>
      <c r="K19" s="672">
        <v>352</v>
      </c>
      <c r="L19" s="672">
        <v>96292</v>
      </c>
      <c r="M19" s="672">
        <v>0</v>
      </c>
      <c r="N19" s="672">
        <v>0</v>
      </c>
      <c r="O19" s="672">
        <v>550</v>
      </c>
      <c r="P19" s="672">
        <v>0</v>
      </c>
      <c r="Q19" s="672">
        <v>0</v>
      </c>
      <c r="R19" s="672">
        <v>0</v>
      </c>
      <c r="S19" s="672">
        <v>0</v>
      </c>
      <c r="T19" s="672">
        <v>0</v>
      </c>
      <c r="U19" s="672">
        <v>518</v>
      </c>
      <c r="V19" s="672">
        <v>0</v>
      </c>
      <c r="W19" s="672">
        <v>0</v>
      </c>
      <c r="X19" s="16">
        <v>0</v>
      </c>
      <c r="Y19">
        <v>0</v>
      </c>
      <c r="Z19">
        <f t="shared" si="3"/>
        <v>0</v>
      </c>
    </row>
    <row r="20" spans="1:26">
      <c r="A20" s="22">
        <f t="shared" si="1"/>
        <v>0</v>
      </c>
      <c r="B20" s="15" t="s">
        <v>40</v>
      </c>
      <c r="C20" s="672">
        <v>263034</v>
      </c>
      <c r="D20" s="672">
        <v>0</v>
      </c>
      <c r="E20" s="672">
        <v>131</v>
      </c>
      <c r="F20" s="674">
        <f t="shared" si="2"/>
        <v>181</v>
      </c>
      <c r="G20" s="672">
        <v>0</v>
      </c>
      <c r="H20" s="672">
        <v>4</v>
      </c>
      <c r="I20" s="672">
        <v>80</v>
      </c>
      <c r="J20" s="672">
        <v>96</v>
      </c>
      <c r="K20" s="672">
        <v>144</v>
      </c>
      <c r="L20" s="672">
        <v>2</v>
      </c>
      <c r="M20" s="672">
        <v>260378</v>
      </c>
      <c r="N20" s="672">
        <v>0</v>
      </c>
      <c r="O20" s="672">
        <v>5</v>
      </c>
      <c r="P20" s="672">
        <v>597</v>
      </c>
      <c r="Q20" s="672">
        <v>233</v>
      </c>
      <c r="R20" s="672">
        <v>1069</v>
      </c>
      <c r="S20" s="672">
        <v>100</v>
      </c>
      <c r="T20" s="672">
        <v>1</v>
      </c>
      <c r="U20" s="672">
        <v>2</v>
      </c>
      <c r="V20" s="672">
        <v>11</v>
      </c>
      <c r="W20" s="672">
        <v>0</v>
      </c>
      <c r="X20" s="16">
        <v>0</v>
      </c>
      <c r="Y20">
        <v>-181</v>
      </c>
      <c r="Z20">
        <f t="shared" si="3"/>
        <v>181</v>
      </c>
    </row>
    <row r="21" spans="1:26">
      <c r="A21" s="22">
        <f t="shared" si="1"/>
        <v>0</v>
      </c>
      <c r="B21" s="15" t="s">
        <v>41</v>
      </c>
      <c r="C21" s="672">
        <v>230551</v>
      </c>
      <c r="D21" s="672">
        <v>0</v>
      </c>
      <c r="E21" s="672">
        <v>0</v>
      </c>
      <c r="F21" s="674">
        <f t="shared" si="2"/>
        <v>0</v>
      </c>
      <c r="G21" s="672">
        <v>0</v>
      </c>
      <c r="H21" s="672">
        <v>0</v>
      </c>
      <c r="I21" s="672">
        <v>0</v>
      </c>
      <c r="J21" s="672">
        <v>0</v>
      </c>
      <c r="K21" s="672">
        <v>0</v>
      </c>
      <c r="L21" s="672">
        <v>0</v>
      </c>
      <c r="M21" s="672">
        <v>0</v>
      </c>
      <c r="N21" s="672">
        <v>230551</v>
      </c>
      <c r="O21" s="672">
        <v>0</v>
      </c>
      <c r="P21" s="672">
        <v>0</v>
      </c>
      <c r="Q21" s="672">
        <v>0</v>
      </c>
      <c r="R21" s="672">
        <v>0</v>
      </c>
      <c r="S21" s="672">
        <v>0</v>
      </c>
      <c r="T21" s="672">
        <v>0</v>
      </c>
      <c r="U21" s="672">
        <v>0</v>
      </c>
      <c r="V21" s="672">
        <v>0</v>
      </c>
      <c r="W21" s="672">
        <v>0</v>
      </c>
      <c r="X21" s="16">
        <v>0</v>
      </c>
      <c r="Y21">
        <v>0</v>
      </c>
      <c r="Z21">
        <f t="shared" si="3"/>
        <v>0</v>
      </c>
    </row>
    <row r="22" spans="1:26">
      <c r="A22" s="22">
        <f t="shared" si="1"/>
        <v>0</v>
      </c>
      <c r="B22" s="15" t="s">
        <v>42</v>
      </c>
      <c r="C22" s="672">
        <v>407191</v>
      </c>
      <c r="D22" s="672">
        <v>0</v>
      </c>
      <c r="E22" s="672">
        <v>73</v>
      </c>
      <c r="F22" s="674">
        <f t="shared" si="2"/>
        <v>846</v>
      </c>
      <c r="G22" s="672">
        <v>104</v>
      </c>
      <c r="H22" s="672">
        <v>46</v>
      </c>
      <c r="I22" s="672">
        <v>5649</v>
      </c>
      <c r="J22" s="672">
        <v>1604</v>
      </c>
      <c r="K22" s="672">
        <v>5986</v>
      </c>
      <c r="L22" s="672">
        <v>1159</v>
      </c>
      <c r="M22" s="672">
        <v>287</v>
      </c>
      <c r="N22" s="672">
        <v>1768</v>
      </c>
      <c r="O22" s="672">
        <v>387318</v>
      </c>
      <c r="P22" s="672">
        <v>807</v>
      </c>
      <c r="Q22" s="672">
        <v>793</v>
      </c>
      <c r="R22" s="672">
        <v>0</v>
      </c>
      <c r="S22" s="672">
        <v>0</v>
      </c>
      <c r="T22" s="672">
        <v>0</v>
      </c>
      <c r="U22" s="672">
        <v>649</v>
      </c>
      <c r="V22" s="672">
        <v>102</v>
      </c>
      <c r="W22" s="672">
        <v>0</v>
      </c>
      <c r="X22" s="16">
        <v>0</v>
      </c>
      <c r="Y22">
        <v>-846</v>
      </c>
      <c r="Z22">
        <f t="shared" si="3"/>
        <v>846</v>
      </c>
    </row>
    <row r="23" spans="1:26">
      <c r="A23" s="22">
        <f t="shared" si="1"/>
        <v>0</v>
      </c>
      <c r="B23" s="15" t="s">
        <v>43</v>
      </c>
      <c r="C23" s="672">
        <v>360321</v>
      </c>
      <c r="D23" s="672">
        <v>1093</v>
      </c>
      <c r="E23" s="672">
        <v>4207</v>
      </c>
      <c r="F23" s="674">
        <f t="shared" si="2"/>
        <v>15808</v>
      </c>
      <c r="G23" s="672">
        <v>372</v>
      </c>
      <c r="H23" s="672">
        <v>135</v>
      </c>
      <c r="I23" s="672">
        <v>423</v>
      </c>
      <c r="J23" s="672">
        <v>1356</v>
      </c>
      <c r="K23" s="672">
        <v>3655</v>
      </c>
      <c r="L23" s="672">
        <v>58</v>
      </c>
      <c r="M23" s="672">
        <v>11077</v>
      </c>
      <c r="N23" s="672">
        <v>2107</v>
      </c>
      <c r="O23" s="672">
        <v>65</v>
      </c>
      <c r="P23" s="672">
        <v>289090</v>
      </c>
      <c r="Q23" s="672">
        <v>433</v>
      </c>
      <c r="R23" s="672">
        <v>4040</v>
      </c>
      <c r="S23" s="672">
        <v>20875</v>
      </c>
      <c r="T23" s="672">
        <v>5040</v>
      </c>
      <c r="U23" s="672">
        <v>463</v>
      </c>
      <c r="V23" s="672">
        <v>24</v>
      </c>
      <c r="W23" s="672">
        <v>0</v>
      </c>
      <c r="X23" s="16">
        <v>0</v>
      </c>
      <c r="Y23">
        <v>-15808</v>
      </c>
      <c r="Z23">
        <f t="shared" si="3"/>
        <v>15808</v>
      </c>
    </row>
    <row r="24" spans="1:26">
      <c r="A24" s="22">
        <f t="shared" si="1"/>
        <v>0</v>
      </c>
      <c r="B24" s="15" t="s">
        <v>44</v>
      </c>
      <c r="C24" s="672">
        <v>223732</v>
      </c>
      <c r="D24" s="672">
        <v>0</v>
      </c>
      <c r="E24" s="672">
        <v>11974</v>
      </c>
      <c r="F24" s="674">
        <f t="shared" si="2"/>
        <v>2222</v>
      </c>
      <c r="G24" s="672">
        <v>1692</v>
      </c>
      <c r="H24" s="672">
        <v>315</v>
      </c>
      <c r="I24" s="672">
        <v>763</v>
      </c>
      <c r="J24" s="672">
        <v>10358</v>
      </c>
      <c r="K24" s="672">
        <v>8403</v>
      </c>
      <c r="L24" s="672">
        <v>869</v>
      </c>
      <c r="M24" s="672">
        <v>6119</v>
      </c>
      <c r="N24" s="672">
        <v>0</v>
      </c>
      <c r="O24" s="672">
        <v>0</v>
      </c>
      <c r="P24" s="672">
        <v>2997</v>
      </c>
      <c r="Q24" s="672">
        <v>177467</v>
      </c>
      <c r="R24" s="672">
        <v>0</v>
      </c>
      <c r="S24" s="672">
        <v>0</v>
      </c>
      <c r="T24" s="672">
        <v>0</v>
      </c>
      <c r="U24" s="672">
        <v>415</v>
      </c>
      <c r="V24" s="672">
        <v>138</v>
      </c>
      <c r="W24" s="672">
        <v>0</v>
      </c>
      <c r="X24" s="16">
        <v>0</v>
      </c>
      <c r="Y24">
        <v>-2222</v>
      </c>
      <c r="Z24">
        <f t="shared" si="3"/>
        <v>2222</v>
      </c>
    </row>
    <row r="25" spans="1:26" ht="30">
      <c r="A25" s="22">
        <f t="shared" si="1"/>
        <v>0</v>
      </c>
      <c r="B25" s="15" t="s">
        <v>45</v>
      </c>
      <c r="C25" s="672">
        <v>367218</v>
      </c>
      <c r="D25" s="672">
        <v>0</v>
      </c>
      <c r="E25" s="672">
        <v>0</v>
      </c>
      <c r="F25" s="674">
        <f t="shared" si="2"/>
        <v>0</v>
      </c>
      <c r="G25" s="672">
        <v>0</v>
      </c>
      <c r="H25" s="672">
        <v>81</v>
      </c>
      <c r="I25" s="672">
        <v>0</v>
      </c>
      <c r="J25" s="672">
        <v>0</v>
      </c>
      <c r="K25" s="672">
        <v>0</v>
      </c>
      <c r="L25" s="672">
        <v>0</v>
      </c>
      <c r="M25" s="672">
        <v>0</v>
      </c>
      <c r="N25" s="672">
        <v>0</v>
      </c>
      <c r="O25" s="672">
        <v>0</v>
      </c>
      <c r="P25" s="672">
        <v>0</v>
      </c>
      <c r="Q25" s="672">
        <v>0</v>
      </c>
      <c r="R25" s="672">
        <v>365630</v>
      </c>
      <c r="S25" s="672">
        <v>409</v>
      </c>
      <c r="T25" s="672">
        <v>1047</v>
      </c>
      <c r="U25" s="672">
        <v>51</v>
      </c>
      <c r="V25" s="672">
        <v>0</v>
      </c>
      <c r="W25" s="672">
        <v>0</v>
      </c>
      <c r="X25" s="16">
        <v>0</v>
      </c>
      <c r="Y25">
        <v>0</v>
      </c>
      <c r="Z25">
        <f t="shared" si="3"/>
        <v>0</v>
      </c>
    </row>
    <row r="26" spans="1:26">
      <c r="A26" s="22">
        <f t="shared" si="1"/>
        <v>0</v>
      </c>
      <c r="B26" s="15" t="s">
        <v>46</v>
      </c>
      <c r="C26" s="672">
        <v>191986</v>
      </c>
      <c r="D26" s="672">
        <v>0</v>
      </c>
      <c r="E26" s="672">
        <v>0</v>
      </c>
      <c r="F26" s="674">
        <f t="shared" si="2"/>
        <v>0</v>
      </c>
      <c r="G26" s="672">
        <v>0</v>
      </c>
      <c r="H26" s="672">
        <v>0</v>
      </c>
      <c r="I26" s="672">
        <v>0</v>
      </c>
      <c r="J26" s="672">
        <v>0</v>
      </c>
      <c r="K26" s="672">
        <v>0</v>
      </c>
      <c r="L26" s="672">
        <v>0</v>
      </c>
      <c r="M26" s="672">
        <v>0</v>
      </c>
      <c r="N26" s="672">
        <v>0</v>
      </c>
      <c r="O26" s="672">
        <v>0</v>
      </c>
      <c r="P26" s="672">
        <v>0</v>
      </c>
      <c r="Q26" s="672">
        <v>0</v>
      </c>
      <c r="R26" s="672">
        <v>864</v>
      </c>
      <c r="S26" s="672">
        <v>190956</v>
      </c>
      <c r="T26" s="672">
        <v>166</v>
      </c>
      <c r="U26" s="672">
        <v>0</v>
      </c>
      <c r="V26" s="672">
        <v>0</v>
      </c>
      <c r="W26" s="672">
        <v>0</v>
      </c>
      <c r="X26" s="16">
        <v>0</v>
      </c>
      <c r="Y26">
        <v>0</v>
      </c>
      <c r="Z26">
        <f t="shared" si="3"/>
        <v>0</v>
      </c>
    </row>
    <row r="27" spans="1:26">
      <c r="A27" s="22">
        <f t="shared" si="1"/>
        <v>0</v>
      </c>
      <c r="B27" s="15" t="s">
        <v>47</v>
      </c>
      <c r="C27" s="672">
        <v>452483</v>
      </c>
      <c r="D27" s="672">
        <v>0</v>
      </c>
      <c r="E27" s="672">
        <v>0</v>
      </c>
      <c r="F27" s="674">
        <f t="shared" si="2"/>
        <v>0</v>
      </c>
      <c r="G27" s="672">
        <v>0</v>
      </c>
      <c r="H27" s="672">
        <v>0</v>
      </c>
      <c r="I27" s="672">
        <v>0</v>
      </c>
      <c r="J27" s="672">
        <v>0</v>
      </c>
      <c r="K27" s="672">
        <v>0</v>
      </c>
      <c r="L27" s="672">
        <v>0</v>
      </c>
      <c r="M27" s="672">
        <v>0</v>
      </c>
      <c r="N27" s="672">
        <v>0</v>
      </c>
      <c r="O27" s="672">
        <v>0</v>
      </c>
      <c r="P27" s="672">
        <v>0</v>
      </c>
      <c r="Q27" s="672">
        <v>0</v>
      </c>
      <c r="R27" s="672">
        <v>0</v>
      </c>
      <c r="S27" s="672">
        <v>0</v>
      </c>
      <c r="T27" s="672">
        <v>452483</v>
      </c>
      <c r="U27" s="672">
        <v>0</v>
      </c>
      <c r="V27" s="672">
        <v>0</v>
      </c>
      <c r="W27" s="672">
        <v>0</v>
      </c>
      <c r="X27" s="16">
        <v>0</v>
      </c>
      <c r="Y27">
        <v>0</v>
      </c>
      <c r="Z27">
        <f t="shared" si="3"/>
        <v>0</v>
      </c>
    </row>
    <row r="28" spans="1:26">
      <c r="A28" s="22">
        <f t="shared" si="1"/>
        <v>0</v>
      </c>
      <c r="B28" s="15" t="s">
        <v>48</v>
      </c>
      <c r="C28" s="672">
        <v>60179</v>
      </c>
      <c r="D28" s="672">
        <v>0</v>
      </c>
      <c r="E28" s="672">
        <v>0</v>
      </c>
      <c r="F28" s="674">
        <f t="shared" si="2"/>
        <v>0</v>
      </c>
      <c r="G28" s="672">
        <v>0</v>
      </c>
      <c r="H28" s="672">
        <v>0</v>
      </c>
      <c r="I28" s="672">
        <v>0</v>
      </c>
      <c r="J28" s="672">
        <v>0</v>
      </c>
      <c r="K28" s="672">
        <v>0</v>
      </c>
      <c r="L28" s="672">
        <v>0</v>
      </c>
      <c r="M28" s="672">
        <v>0</v>
      </c>
      <c r="N28" s="672">
        <v>0</v>
      </c>
      <c r="O28" s="672">
        <v>0</v>
      </c>
      <c r="P28" s="672">
        <v>0</v>
      </c>
      <c r="Q28" s="672">
        <v>0</v>
      </c>
      <c r="R28" s="672">
        <v>0</v>
      </c>
      <c r="S28" s="672">
        <v>0</v>
      </c>
      <c r="T28" s="672">
        <v>0</v>
      </c>
      <c r="U28" s="672">
        <v>60179</v>
      </c>
      <c r="V28" s="672">
        <v>0</v>
      </c>
      <c r="W28" s="672">
        <v>0</v>
      </c>
      <c r="X28" s="16">
        <v>0</v>
      </c>
      <c r="Y28">
        <v>0</v>
      </c>
      <c r="Z28">
        <f t="shared" si="3"/>
        <v>0</v>
      </c>
    </row>
    <row r="29" spans="1:26">
      <c r="A29" s="22">
        <f t="shared" si="1"/>
        <v>0</v>
      </c>
      <c r="B29" s="15" t="s">
        <v>49</v>
      </c>
      <c r="C29" s="672">
        <v>59691</v>
      </c>
      <c r="D29" s="672">
        <v>30</v>
      </c>
      <c r="E29" s="672">
        <v>0</v>
      </c>
      <c r="F29" s="674">
        <f t="shared" si="2"/>
        <v>0</v>
      </c>
      <c r="G29" s="672">
        <v>0</v>
      </c>
      <c r="H29" s="672">
        <v>0</v>
      </c>
      <c r="I29" s="672">
        <v>0</v>
      </c>
      <c r="J29" s="672">
        <v>2710</v>
      </c>
      <c r="K29" s="672">
        <v>0</v>
      </c>
      <c r="L29" s="672">
        <v>0</v>
      </c>
      <c r="M29" s="672">
        <v>0</v>
      </c>
      <c r="N29" s="672">
        <v>0</v>
      </c>
      <c r="O29" s="672">
        <v>0</v>
      </c>
      <c r="P29" s="672">
        <v>0</v>
      </c>
      <c r="Q29" s="672">
        <v>0</v>
      </c>
      <c r="R29" s="672">
        <v>0</v>
      </c>
      <c r="S29" s="672">
        <v>0</v>
      </c>
      <c r="T29" s="672">
        <v>0</v>
      </c>
      <c r="U29" s="672">
        <v>91</v>
      </c>
      <c r="V29" s="672">
        <v>56860</v>
      </c>
      <c r="W29" s="672">
        <v>0</v>
      </c>
      <c r="X29" s="16">
        <v>0</v>
      </c>
      <c r="Y29">
        <v>0</v>
      </c>
      <c r="Z29">
        <f t="shared" si="3"/>
        <v>0</v>
      </c>
    </row>
    <row r="30" spans="1:26" ht="30">
      <c r="A30" s="22">
        <f t="shared" si="1"/>
        <v>0</v>
      </c>
      <c r="B30" s="15" t="s">
        <v>50</v>
      </c>
      <c r="C30" s="672">
        <v>272</v>
      </c>
      <c r="D30" s="672">
        <v>0</v>
      </c>
      <c r="E30" s="672">
        <v>0</v>
      </c>
      <c r="F30" s="674">
        <f t="shared" si="2"/>
        <v>0</v>
      </c>
      <c r="G30" s="672">
        <v>0</v>
      </c>
      <c r="H30" s="672">
        <v>0</v>
      </c>
      <c r="I30" s="672">
        <v>0</v>
      </c>
      <c r="J30" s="672">
        <v>0</v>
      </c>
      <c r="K30" s="672">
        <v>0</v>
      </c>
      <c r="L30" s="672">
        <v>0</v>
      </c>
      <c r="M30" s="672">
        <v>0</v>
      </c>
      <c r="N30" s="672">
        <v>0</v>
      </c>
      <c r="O30" s="672">
        <v>0</v>
      </c>
      <c r="P30" s="672">
        <v>0</v>
      </c>
      <c r="Q30" s="672">
        <v>0</v>
      </c>
      <c r="R30" s="672">
        <v>0</v>
      </c>
      <c r="S30" s="672">
        <v>0</v>
      </c>
      <c r="T30" s="672">
        <v>0</v>
      </c>
      <c r="U30" s="672">
        <v>0</v>
      </c>
      <c r="V30" s="672">
        <v>0</v>
      </c>
      <c r="W30" s="672">
        <v>272</v>
      </c>
      <c r="X30" s="16">
        <v>0</v>
      </c>
      <c r="Y30">
        <v>0</v>
      </c>
      <c r="Z30">
        <f t="shared" si="3"/>
        <v>0</v>
      </c>
    </row>
    <row r="31" spans="1:26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675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>
        <v>0</v>
      </c>
      <c r="Z31">
        <f t="shared" si="3"/>
        <v>0</v>
      </c>
    </row>
    <row r="33" spans="2:25">
      <c r="B33" s="17" t="s">
        <v>52</v>
      </c>
      <c r="Y33" s="18" t="s">
        <v>0</v>
      </c>
    </row>
  </sheetData>
  <hyperlinks>
    <hyperlink ref="B33" r:id="rId1" xr:uid="{292DD8D8-F645-41A7-B3CE-3F0B24CC3AD5}"/>
    <hyperlink ref="Y33" r:id="rId2" xr:uid="{BEA25511-055D-4387-A30B-C9CC51C26937}"/>
  </hyperlinks>
  <pageMargins left="0.7" right="0.7" top="0.75" bottom="0.75" header="0.3" footer="0.3"/>
  <pageSetup paperSize="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6EAD-98E7-4A53-A883-A109C7AB134B}">
  <dimension ref="B1:Y33"/>
  <sheetViews>
    <sheetView topLeftCell="A15" workbookViewId="0">
      <selection activeCell="D5" sqref="D5"/>
    </sheetView>
  </sheetViews>
  <sheetFormatPr baseColWidth="10" defaultColWidth="9.140625" defaultRowHeight="15"/>
  <cols>
    <col min="2" max="2" width="47.85546875" customWidth="1"/>
    <col min="3" max="24" width="10.7109375" customWidth="1"/>
  </cols>
  <sheetData>
    <row r="1" spans="2:24">
      <c r="B1" s="9" t="s">
        <v>0</v>
      </c>
    </row>
    <row r="2" spans="2:24">
      <c r="B2" s="10" t="s">
        <v>53</v>
      </c>
    </row>
    <row r="3" spans="2:24">
      <c r="B3" s="10" t="s">
        <v>2</v>
      </c>
    </row>
    <row r="4" spans="2:24">
      <c r="B4" s="10" t="s">
        <v>3</v>
      </c>
      <c r="D4" s="22">
        <f>D11+E12+F13+G14+H15+I16+J17+K18+L19+M20+N21+O22+P23+Q24+R25+S26++T27+U28+V29+W30</f>
        <v>910905.60000000009</v>
      </c>
    </row>
    <row r="5" spans="2:24">
      <c r="B5" s="10" t="s">
        <v>4</v>
      </c>
      <c r="D5">
        <f>D4/C10</f>
        <v>0.93403741007548347</v>
      </c>
    </row>
    <row r="6" spans="2:24">
      <c r="B6" s="10" t="s">
        <v>5</v>
      </c>
    </row>
    <row r="8" spans="2:24" ht="183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2:24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  <c r="X9" s="14" t="s">
        <v>29</v>
      </c>
    </row>
    <row r="10" spans="2:24">
      <c r="B10" s="15" t="s">
        <v>30</v>
      </c>
      <c r="C10" s="16">
        <v>975234.6</v>
      </c>
      <c r="D10" s="16">
        <v>10904.9</v>
      </c>
      <c r="E10" s="16">
        <v>758.9</v>
      </c>
      <c r="F10" s="16">
        <v>237888.3</v>
      </c>
      <c r="G10" s="16">
        <v>13822.6</v>
      </c>
      <c r="H10" s="16">
        <v>11862.5</v>
      </c>
      <c r="I10" s="16">
        <v>83632.5</v>
      </c>
      <c r="J10" s="16">
        <v>98218.9</v>
      </c>
      <c r="K10" s="16">
        <v>64188.800000000003</v>
      </c>
      <c r="L10" s="16">
        <v>19998.7</v>
      </c>
      <c r="M10" s="16">
        <v>41260.400000000001</v>
      </c>
      <c r="N10" s="16">
        <v>55712.5</v>
      </c>
      <c r="O10" s="16">
        <v>53221.9</v>
      </c>
      <c r="P10" s="16">
        <v>89752.3</v>
      </c>
      <c r="Q10" s="16">
        <v>42496.9</v>
      </c>
      <c r="R10" s="16">
        <v>42474.9</v>
      </c>
      <c r="S10" s="16">
        <v>34628.300000000003</v>
      </c>
      <c r="T10" s="16">
        <v>54764.4</v>
      </c>
      <c r="U10" s="16">
        <v>7720.6</v>
      </c>
      <c r="V10" s="16">
        <v>11431</v>
      </c>
      <c r="W10" s="16">
        <v>495.3</v>
      </c>
      <c r="X10" s="16">
        <v>0</v>
      </c>
    </row>
    <row r="11" spans="2:24" ht="30">
      <c r="B11" s="15" t="s">
        <v>31</v>
      </c>
      <c r="C11" s="16">
        <v>10890.3</v>
      </c>
      <c r="D11" s="16">
        <v>10671.7</v>
      </c>
      <c r="E11" s="16">
        <v>0</v>
      </c>
      <c r="F11" s="16">
        <v>98.9</v>
      </c>
      <c r="G11" s="16">
        <v>0</v>
      </c>
      <c r="H11" s="16">
        <v>0</v>
      </c>
      <c r="I11" s="16">
        <v>0</v>
      </c>
      <c r="J11" s="16">
        <v>2.1</v>
      </c>
      <c r="K11" s="16">
        <v>0</v>
      </c>
      <c r="L11" s="16">
        <v>4.3</v>
      </c>
      <c r="M11" s="16">
        <v>0</v>
      </c>
      <c r="N11" s="16">
        <v>0</v>
      </c>
      <c r="O11" s="16">
        <v>0</v>
      </c>
      <c r="P11" s="16">
        <v>63</v>
      </c>
      <c r="Q11" s="16">
        <v>0</v>
      </c>
      <c r="R11" s="16">
        <v>50.3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2:24">
      <c r="B12" s="15" t="s">
        <v>32</v>
      </c>
      <c r="C12" s="16">
        <v>1137.8</v>
      </c>
      <c r="D12" s="16">
        <v>1.8</v>
      </c>
      <c r="E12" s="16">
        <v>668.6</v>
      </c>
      <c r="F12" s="16">
        <v>448.8</v>
      </c>
      <c r="G12" s="16">
        <v>0</v>
      </c>
      <c r="H12" s="16">
        <v>0</v>
      </c>
      <c r="I12" s="16">
        <v>9.5</v>
      </c>
      <c r="J12" s="16">
        <v>9.1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2:24">
      <c r="B13" s="15" t="s">
        <v>33</v>
      </c>
      <c r="C13" s="16">
        <v>223095.3</v>
      </c>
      <c r="D13" s="19">
        <v>86.1</v>
      </c>
      <c r="E13" s="16">
        <v>30.3</v>
      </c>
      <c r="F13" s="16">
        <v>215197.7</v>
      </c>
      <c r="G13" s="16">
        <v>0</v>
      </c>
      <c r="H13" s="16">
        <v>2.8</v>
      </c>
      <c r="I13" s="16">
        <v>2333.3000000000002</v>
      </c>
      <c r="J13" s="16">
        <v>3854.3</v>
      </c>
      <c r="K13" s="16">
        <v>308.2</v>
      </c>
      <c r="L13" s="16">
        <v>61.8</v>
      </c>
      <c r="M13" s="16">
        <v>396.8</v>
      </c>
      <c r="N13" s="16">
        <v>0.7</v>
      </c>
      <c r="O13" s="16">
        <v>0</v>
      </c>
      <c r="P13" s="16">
        <v>552.6</v>
      </c>
      <c r="Q13" s="16">
        <v>269.39999999999998</v>
      </c>
      <c r="R13" s="16">
        <v>0</v>
      </c>
      <c r="S13" s="16">
        <v>0</v>
      </c>
      <c r="T13" s="16">
        <v>0</v>
      </c>
      <c r="U13" s="16">
        <v>0</v>
      </c>
      <c r="V13" s="16">
        <v>1.3</v>
      </c>
      <c r="W13" s="16">
        <v>0</v>
      </c>
      <c r="X13" s="16">
        <v>0</v>
      </c>
    </row>
    <row r="14" spans="2:24">
      <c r="B14" s="15" t="s">
        <v>34</v>
      </c>
      <c r="C14" s="16">
        <v>14158.7</v>
      </c>
      <c r="D14" s="16">
        <v>103.2</v>
      </c>
      <c r="E14" s="16">
        <v>0</v>
      </c>
      <c r="F14" s="16">
        <v>308.10000000000002</v>
      </c>
      <c r="G14" s="16">
        <v>13670.5</v>
      </c>
      <c r="H14" s="16">
        <v>52.2</v>
      </c>
      <c r="I14" s="16">
        <v>0.3</v>
      </c>
      <c r="J14" s="16">
        <v>6.3</v>
      </c>
      <c r="K14" s="16">
        <v>1.2</v>
      </c>
      <c r="L14" s="16">
        <v>4.5</v>
      </c>
      <c r="M14" s="16">
        <v>0.2</v>
      </c>
      <c r="N14" s="16">
        <v>0</v>
      </c>
      <c r="O14" s="16">
        <v>0</v>
      </c>
      <c r="P14" s="16">
        <v>1.2</v>
      </c>
      <c r="Q14" s="16">
        <v>1</v>
      </c>
      <c r="R14" s="16">
        <v>0</v>
      </c>
      <c r="S14" s="16">
        <v>0</v>
      </c>
      <c r="T14" s="16">
        <v>3.8</v>
      </c>
      <c r="U14" s="16">
        <v>3.9</v>
      </c>
      <c r="V14" s="16">
        <v>2.2999999999999998</v>
      </c>
      <c r="W14" s="16">
        <v>0</v>
      </c>
      <c r="X14" s="16">
        <v>0</v>
      </c>
    </row>
    <row r="15" spans="2:24" ht="30">
      <c r="B15" s="15" t="s">
        <v>35</v>
      </c>
      <c r="C15" s="16">
        <v>12460.1</v>
      </c>
      <c r="D15" s="16">
        <v>0</v>
      </c>
      <c r="E15" s="16">
        <v>0</v>
      </c>
      <c r="F15" s="16">
        <v>850.7</v>
      </c>
      <c r="G15" s="16">
        <v>10.5</v>
      </c>
      <c r="H15" s="16">
        <v>11361.7</v>
      </c>
      <c r="I15" s="16">
        <v>5.4</v>
      </c>
      <c r="J15" s="16">
        <v>72.599999999999994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40.299999999999997</v>
      </c>
      <c r="Q15" s="16">
        <v>7.1</v>
      </c>
      <c r="R15" s="16">
        <v>0</v>
      </c>
      <c r="S15" s="16">
        <v>0</v>
      </c>
      <c r="T15" s="16">
        <v>0</v>
      </c>
      <c r="U15" s="16">
        <v>0</v>
      </c>
      <c r="V15" s="16">
        <v>111.8</v>
      </c>
      <c r="W15" s="16">
        <v>0</v>
      </c>
      <c r="X15" s="16">
        <v>0</v>
      </c>
    </row>
    <row r="16" spans="2:24">
      <c r="B16" s="15" t="s">
        <v>36</v>
      </c>
      <c r="C16" s="16">
        <v>80261.3</v>
      </c>
      <c r="D16" s="16">
        <v>0</v>
      </c>
      <c r="E16" s="16">
        <v>2.2999999999999998</v>
      </c>
      <c r="F16" s="16">
        <v>144.5</v>
      </c>
      <c r="G16" s="16">
        <v>0</v>
      </c>
      <c r="H16" s="16">
        <v>67.400000000000006</v>
      </c>
      <c r="I16" s="16">
        <v>79453.100000000006</v>
      </c>
      <c r="J16" s="16">
        <v>39.6</v>
      </c>
      <c r="K16" s="16">
        <v>51.1</v>
      </c>
      <c r="L16" s="16">
        <v>0</v>
      </c>
      <c r="M16" s="16">
        <v>0</v>
      </c>
      <c r="N16" s="16">
        <v>0</v>
      </c>
      <c r="O16" s="16">
        <v>460.4</v>
      </c>
      <c r="P16" s="16">
        <v>39.700000000000003</v>
      </c>
      <c r="Q16" s="16">
        <v>3.2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</row>
    <row r="17" spans="2:24" ht="30">
      <c r="B17" s="15" t="s">
        <v>37</v>
      </c>
      <c r="C17" s="16">
        <v>98937.1</v>
      </c>
      <c r="D17" s="16">
        <v>0</v>
      </c>
      <c r="E17" s="16">
        <v>14.4</v>
      </c>
      <c r="F17" s="16">
        <v>7452.8</v>
      </c>
      <c r="G17" s="16">
        <v>0</v>
      </c>
      <c r="H17" s="16">
        <v>33.5</v>
      </c>
      <c r="I17" s="16">
        <v>96.8</v>
      </c>
      <c r="J17" s="16">
        <v>88618</v>
      </c>
      <c r="K17" s="16">
        <v>260.7</v>
      </c>
      <c r="L17" s="16">
        <v>17.8</v>
      </c>
      <c r="M17" s="16">
        <v>654</v>
      </c>
      <c r="N17" s="16">
        <v>0</v>
      </c>
      <c r="O17" s="16">
        <v>0</v>
      </c>
      <c r="P17" s="16">
        <v>1437.6</v>
      </c>
      <c r="Q17" s="16">
        <v>257.3</v>
      </c>
      <c r="R17" s="16">
        <v>0</v>
      </c>
      <c r="S17" s="16">
        <v>0.5</v>
      </c>
      <c r="T17" s="16">
        <v>0</v>
      </c>
      <c r="U17" s="16">
        <v>31.5</v>
      </c>
      <c r="V17" s="16">
        <v>62.2</v>
      </c>
      <c r="W17" s="16">
        <v>0</v>
      </c>
      <c r="X17" s="16">
        <v>0</v>
      </c>
    </row>
    <row r="18" spans="2:24">
      <c r="B18" s="15" t="s">
        <v>38</v>
      </c>
      <c r="C18" s="16">
        <v>64851.5</v>
      </c>
      <c r="D18" s="16">
        <v>2</v>
      </c>
      <c r="E18" s="16">
        <v>8.4</v>
      </c>
      <c r="F18" s="16">
        <v>644.70000000000005</v>
      </c>
      <c r="G18" s="16">
        <v>14.8</v>
      </c>
      <c r="H18" s="16">
        <v>56.7</v>
      </c>
      <c r="I18" s="16">
        <v>44.2</v>
      </c>
      <c r="J18" s="16">
        <v>1339.9</v>
      </c>
      <c r="K18" s="16">
        <v>62605.8</v>
      </c>
      <c r="L18" s="16">
        <v>0</v>
      </c>
      <c r="M18" s="16">
        <v>19.2</v>
      </c>
      <c r="N18" s="16">
        <v>0</v>
      </c>
      <c r="O18" s="16">
        <v>0</v>
      </c>
      <c r="P18" s="16">
        <v>0.2</v>
      </c>
      <c r="Q18" s="16">
        <v>0</v>
      </c>
      <c r="R18" s="16">
        <v>93.7</v>
      </c>
      <c r="S18" s="16">
        <v>0</v>
      </c>
      <c r="T18" s="16">
        <v>0</v>
      </c>
      <c r="U18" s="16">
        <v>0.6</v>
      </c>
      <c r="V18" s="16">
        <v>21.3</v>
      </c>
      <c r="W18" s="16">
        <v>0</v>
      </c>
      <c r="X18" s="16">
        <v>0</v>
      </c>
    </row>
    <row r="19" spans="2:24">
      <c r="B19" s="15" t="s">
        <v>39</v>
      </c>
      <c r="C19" s="16">
        <v>20565.2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14.4</v>
      </c>
      <c r="K19" s="16">
        <v>2.5</v>
      </c>
      <c r="L19" s="16">
        <v>19751.8</v>
      </c>
      <c r="M19" s="16">
        <v>2.9</v>
      </c>
      <c r="N19" s="16">
        <v>0</v>
      </c>
      <c r="O19" s="16">
        <v>0</v>
      </c>
      <c r="P19" s="16">
        <v>0</v>
      </c>
      <c r="Q19" s="16">
        <v>2.9</v>
      </c>
      <c r="R19" s="16">
        <v>0</v>
      </c>
      <c r="S19" s="16">
        <v>187.7</v>
      </c>
      <c r="T19" s="16">
        <v>11</v>
      </c>
      <c r="U19" s="16">
        <v>370.2</v>
      </c>
      <c r="V19" s="16">
        <v>221.8</v>
      </c>
      <c r="W19" s="16">
        <v>0</v>
      </c>
      <c r="X19" s="16">
        <v>0</v>
      </c>
    </row>
    <row r="20" spans="2:24">
      <c r="B20" s="15" t="s">
        <v>40</v>
      </c>
      <c r="C20" s="16">
        <v>43754.7</v>
      </c>
      <c r="D20" s="16">
        <v>10.8</v>
      </c>
      <c r="E20" s="16">
        <v>5.9</v>
      </c>
      <c r="F20" s="16">
        <v>927.1</v>
      </c>
      <c r="G20" s="16">
        <v>69.8</v>
      </c>
      <c r="H20" s="16">
        <v>48.9</v>
      </c>
      <c r="I20" s="16">
        <v>169.9</v>
      </c>
      <c r="J20" s="16">
        <v>646</v>
      </c>
      <c r="K20" s="16">
        <v>200.1</v>
      </c>
      <c r="L20" s="16">
        <v>5.6</v>
      </c>
      <c r="M20" s="16">
        <v>37984</v>
      </c>
      <c r="N20" s="16">
        <v>777.4</v>
      </c>
      <c r="O20" s="16">
        <v>18.899999999999999</v>
      </c>
      <c r="P20" s="16">
        <v>1215</v>
      </c>
      <c r="Q20" s="16">
        <v>409.8</v>
      </c>
      <c r="R20" s="16">
        <v>438.4</v>
      </c>
      <c r="S20" s="16">
        <v>181.2</v>
      </c>
      <c r="T20" s="16">
        <v>221.6</v>
      </c>
      <c r="U20" s="16">
        <v>185</v>
      </c>
      <c r="V20" s="16">
        <v>239.3</v>
      </c>
      <c r="W20" s="16">
        <v>0</v>
      </c>
      <c r="X20" s="16">
        <v>0</v>
      </c>
    </row>
    <row r="21" spans="2:24">
      <c r="B21" s="15" t="s">
        <v>41</v>
      </c>
      <c r="C21" s="16">
        <v>52897.7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26.3</v>
      </c>
      <c r="L21" s="16">
        <v>0</v>
      </c>
      <c r="M21" s="16">
        <v>0</v>
      </c>
      <c r="N21" s="16">
        <v>52784.6</v>
      </c>
      <c r="O21" s="16">
        <v>0</v>
      </c>
      <c r="P21" s="16">
        <v>73.599999999999994</v>
      </c>
      <c r="Q21" s="16">
        <v>13.2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</row>
    <row r="22" spans="2:24">
      <c r="B22" s="15" t="s">
        <v>42</v>
      </c>
      <c r="C22" s="16">
        <v>55312.1</v>
      </c>
      <c r="D22" s="16">
        <v>0</v>
      </c>
      <c r="E22" s="16">
        <v>0</v>
      </c>
      <c r="F22" s="16">
        <v>130.69999999999999</v>
      </c>
      <c r="G22" s="16">
        <v>0</v>
      </c>
      <c r="H22" s="16">
        <v>0</v>
      </c>
      <c r="I22" s="16">
        <v>95.7</v>
      </c>
      <c r="J22" s="16">
        <v>1.1000000000000001</v>
      </c>
      <c r="K22" s="16">
        <v>106.6</v>
      </c>
      <c r="L22" s="16">
        <v>87.7</v>
      </c>
      <c r="M22" s="16">
        <v>5</v>
      </c>
      <c r="N22" s="16">
        <v>1078.5999999999999</v>
      </c>
      <c r="O22" s="16">
        <v>52730.8</v>
      </c>
      <c r="P22" s="16">
        <v>326.10000000000002</v>
      </c>
      <c r="Q22" s="16">
        <v>0</v>
      </c>
      <c r="R22" s="16">
        <v>709.7</v>
      </c>
      <c r="S22" s="16">
        <v>2</v>
      </c>
      <c r="T22" s="16">
        <v>8.4</v>
      </c>
      <c r="U22" s="16">
        <v>16.3</v>
      </c>
      <c r="V22" s="16">
        <v>13.4</v>
      </c>
      <c r="W22" s="16">
        <v>0</v>
      </c>
      <c r="X22" s="16">
        <v>0</v>
      </c>
    </row>
    <row r="23" spans="2:24" ht="30">
      <c r="B23" s="15" t="s">
        <v>43</v>
      </c>
      <c r="C23" s="16">
        <v>107421</v>
      </c>
      <c r="D23" s="16">
        <v>27.3</v>
      </c>
      <c r="E23" s="16">
        <v>5</v>
      </c>
      <c r="F23" s="16">
        <v>9882</v>
      </c>
      <c r="G23" s="16">
        <v>56.9</v>
      </c>
      <c r="H23" s="16">
        <v>165.2</v>
      </c>
      <c r="I23" s="16">
        <v>540.1</v>
      </c>
      <c r="J23" s="16">
        <v>2965.5</v>
      </c>
      <c r="K23" s="16">
        <v>22.9</v>
      </c>
      <c r="L23" s="16">
        <v>0.4</v>
      </c>
      <c r="M23" s="16">
        <v>1640.7</v>
      </c>
      <c r="N23" s="16">
        <v>915.5</v>
      </c>
      <c r="O23" s="16">
        <v>11.8</v>
      </c>
      <c r="P23" s="16">
        <v>84864.5</v>
      </c>
      <c r="Q23" s="16">
        <v>559.29999999999995</v>
      </c>
      <c r="R23" s="16">
        <v>1139.5999999999999</v>
      </c>
      <c r="S23" s="16">
        <v>4419</v>
      </c>
      <c r="T23" s="16">
        <v>109.9</v>
      </c>
      <c r="U23" s="16">
        <v>17.600000000000001</v>
      </c>
      <c r="V23" s="16">
        <v>77.8</v>
      </c>
      <c r="W23" s="16">
        <v>0</v>
      </c>
      <c r="X23" s="16">
        <v>0</v>
      </c>
    </row>
    <row r="24" spans="2:24">
      <c r="B24" s="15" t="s">
        <v>44</v>
      </c>
      <c r="C24" s="16">
        <v>46991.3</v>
      </c>
      <c r="D24" s="16">
        <v>2</v>
      </c>
      <c r="E24" s="16">
        <v>24</v>
      </c>
      <c r="F24" s="16">
        <v>1793.2</v>
      </c>
      <c r="G24" s="16">
        <v>0.1</v>
      </c>
      <c r="H24" s="16">
        <v>74.099999999999994</v>
      </c>
      <c r="I24" s="16">
        <v>884.2</v>
      </c>
      <c r="J24" s="16">
        <v>547.9</v>
      </c>
      <c r="K24" s="16">
        <v>602.6</v>
      </c>
      <c r="L24" s="16">
        <v>50.9</v>
      </c>
      <c r="M24" s="16">
        <v>482.6</v>
      </c>
      <c r="N24" s="16">
        <v>155.69999999999999</v>
      </c>
      <c r="O24" s="16">
        <v>0</v>
      </c>
      <c r="P24" s="16">
        <v>1133.8</v>
      </c>
      <c r="Q24" s="16">
        <v>40849.9</v>
      </c>
      <c r="R24" s="16">
        <v>0</v>
      </c>
      <c r="S24" s="16">
        <v>0</v>
      </c>
      <c r="T24" s="16">
        <v>7.8</v>
      </c>
      <c r="U24" s="16">
        <v>138</v>
      </c>
      <c r="V24" s="16">
        <v>244.5</v>
      </c>
      <c r="W24" s="16">
        <v>0</v>
      </c>
      <c r="X24" s="16">
        <v>0</v>
      </c>
    </row>
    <row r="25" spans="2:24" ht="30">
      <c r="B25" s="15" t="s">
        <v>45</v>
      </c>
      <c r="C25" s="16">
        <v>37753.1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37696.400000000001</v>
      </c>
      <c r="S25" s="16">
        <v>56.7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2:24">
      <c r="B26" s="15" t="s">
        <v>46</v>
      </c>
      <c r="C26" s="16">
        <v>30081.200000000001</v>
      </c>
      <c r="D26" s="16">
        <v>0</v>
      </c>
      <c r="E26" s="16">
        <v>0</v>
      </c>
      <c r="F26" s="16">
        <v>0.5</v>
      </c>
      <c r="G26" s="16">
        <v>0</v>
      </c>
      <c r="H26" s="16">
        <v>0</v>
      </c>
      <c r="I26" s="16">
        <v>0</v>
      </c>
      <c r="J26" s="16">
        <v>0.3</v>
      </c>
      <c r="K26" s="16">
        <v>0</v>
      </c>
      <c r="L26" s="16">
        <v>0</v>
      </c>
      <c r="M26" s="16">
        <v>4.8</v>
      </c>
      <c r="N26" s="16">
        <v>0</v>
      </c>
      <c r="O26" s="16">
        <v>0</v>
      </c>
      <c r="P26" s="16">
        <v>4.7</v>
      </c>
      <c r="Q26" s="16">
        <v>0</v>
      </c>
      <c r="R26" s="16">
        <v>224.2</v>
      </c>
      <c r="S26" s="16">
        <v>29781.200000000001</v>
      </c>
      <c r="T26" s="16">
        <v>0</v>
      </c>
      <c r="U26" s="16">
        <v>51.1</v>
      </c>
      <c r="V26" s="16">
        <v>14.4</v>
      </c>
      <c r="W26" s="16">
        <v>0</v>
      </c>
      <c r="X26" s="16">
        <v>0</v>
      </c>
    </row>
    <row r="27" spans="2:24">
      <c r="B27" s="15" t="s">
        <v>47</v>
      </c>
      <c r="C27" s="16">
        <v>54642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75.099999999999994</v>
      </c>
      <c r="R27" s="16">
        <v>165</v>
      </c>
      <c r="S27" s="16">
        <v>0</v>
      </c>
      <c r="T27" s="16">
        <v>54401.9</v>
      </c>
      <c r="U27" s="16">
        <v>0</v>
      </c>
      <c r="V27" s="16">
        <v>0</v>
      </c>
      <c r="W27" s="16">
        <v>0</v>
      </c>
      <c r="X27" s="16">
        <v>0</v>
      </c>
    </row>
    <row r="28" spans="2:24" ht="30">
      <c r="B28" s="15" t="s">
        <v>48</v>
      </c>
      <c r="C28" s="16">
        <v>8857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0.8</v>
      </c>
      <c r="L28" s="16">
        <v>1.4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1957.6</v>
      </c>
      <c r="S28" s="16">
        <v>0</v>
      </c>
      <c r="T28" s="16">
        <v>0</v>
      </c>
      <c r="U28" s="16">
        <v>6897.2</v>
      </c>
      <c r="V28" s="16">
        <v>0</v>
      </c>
      <c r="W28" s="16">
        <v>0</v>
      </c>
      <c r="X28" s="16">
        <v>0</v>
      </c>
    </row>
    <row r="29" spans="2:24">
      <c r="B29" s="15" t="s">
        <v>49</v>
      </c>
      <c r="C29" s="16">
        <v>10671.9</v>
      </c>
      <c r="D29" s="16">
        <v>0</v>
      </c>
      <c r="E29" s="16">
        <v>0</v>
      </c>
      <c r="F29" s="16">
        <v>8.6</v>
      </c>
      <c r="G29" s="16">
        <v>0</v>
      </c>
      <c r="H29" s="16">
        <v>0</v>
      </c>
      <c r="I29" s="16">
        <v>0</v>
      </c>
      <c r="J29" s="16">
        <v>101.8</v>
      </c>
      <c r="K29" s="16">
        <v>0</v>
      </c>
      <c r="L29" s="16">
        <v>12.5</v>
      </c>
      <c r="M29" s="16">
        <v>70.2</v>
      </c>
      <c r="N29" s="16">
        <v>0</v>
      </c>
      <c r="O29" s="16">
        <v>0</v>
      </c>
      <c r="P29" s="16">
        <v>0</v>
      </c>
      <c r="Q29" s="16">
        <v>48.7</v>
      </c>
      <c r="R29" s="16">
        <v>0</v>
      </c>
      <c r="S29" s="16">
        <v>0</v>
      </c>
      <c r="T29" s="16">
        <v>0</v>
      </c>
      <c r="U29" s="16">
        <v>9.1999999999999993</v>
      </c>
      <c r="V29" s="16">
        <v>10420.9</v>
      </c>
      <c r="W29" s="16">
        <v>0</v>
      </c>
      <c r="X29" s="16">
        <v>0</v>
      </c>
    </row>
    <row r="30" spans="2:24" ht="45">
      <c r="B30" s="15" t="s">
        <v>50</v>
      </c>
      <c r="C30" s="16">
        <v>495.3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495.3</v>
      </c>
      <c r="X30" s="16">
        <v>0</v>
      </c>
    </row>
    <row r="31" spans="2:24"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>
      <c r="B33" s="17" t="s">
        <v>52</v>
      </c>
      <c r="Y33" s="18" t="s">
        <v>0</v>
      </c>
    </row>
  </sheetData>
  <hyperlinks>
    <hyperlink ref="B33" r:id="rId1" xr:uid="{1184C265-2818-47FE-A673-2685577BEBCE}"/>
    <hyperlink ref="Y33" r:id="rId2" xr:uid="{69FDEF68-BB84-4DA4-AB35-8A96B70D00A2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FC1C5-BC71-4AA7-9F37-6141DBA42FDE}">
  <dimension ref="A1:Z31"/>
  <sheetViews>
    <sheetView topLeftCell="C1" workbookViewId="0">
      <selection activeCell="C3" sqref="C3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140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19.007696509256473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110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589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7"/>
      <c r="X9" s="583"/>
    </row>
    <row r="10" spans="2:24" ht="20.100000000000001" customHeight="1">
      <c r="B10" s="623">
        <v>1</v>
      </c>
      <c r="C10" s="622" t="s">
        <v>31</v>
      </c>
      <c r="D10" s="624">
        <f>Norvege!D11/Norvege!D$10</f>
        <v>0.98360254834583261</v>
      </c>
      <c r="E10" s="625">
        <f>Norvege!E11/Norvege!E$10</f>
        <v>0</v>
      </c>
      <c r="F10" s="625">
        <f>Norvege!F11/Norvege!F$10</f>
        <v>1.5196520230659798E-5</v>
      </c>
      <c r="G10" s="625">
        <f>Norvege!G11/Norvege!G$10</f>
        <v>0</v>
      </c>
      <c r="H10" s="625">
        <f>Norvege!H11/Norvege!H$10</f>
        <v>0</v>
      </c>
      <c r="I10" s="625">
        <f>Norvege!I11/Norvege!I$10</f>
        <v>0</v>
      </c>
      <c r="J10" s="625">
        <f>Norvege!J11/Norvege!J$10</f>
        <v>0</v>
      </c>
      <c r="K10" s="625">
        <f>Norvege!K11/Norvege!K$10</f>
        <v>0</v>
      </c>
      <c r="L10" s="625">
        <f>Norvege!L11/Norvege!L$10</f>
        <v>1.9779654647229859E-5</v>
      </c>
      <c r="M10" s="625">
        <f>Norvege!M11/Norvege!M$10</f>
        <v>0</v>
      </c>
      <c r="N10" s="625">
        <f>Norvege!N11/Norvege!N$10</f>
        <v>0</v>
      </c>
      <c r="O10" s="625">
        <f>Norvege!O11/Norvege!O$10</f>
        <v>2.5769343757891862E-5</v>
      </c>
      <c r="P10" s="625">
        <f>Norvege!P11/Norvege!P$10</f>
        <v>3.389531770081281E-6</v>
      </c>
      <c r="Q10" s="625">
        <f>Norvege!Q11/Norvege!Q$10</f>
        <v>0</v>
      </c>
      <c r="R10" s="625">
        <f>Norvege!R11/Norvege!R$10</f>
        <v>0</v>
      </c>
      <c r="S10" s="625">
        <f>Norvege!S11/Norvege!S$10</f>
        <v>0</v>
      </c>
      <c r="T10" s="625">
        <f>Norvege!T11/Norvege!T$10</f>
        <v>4.1322492849694303E-4</v>
      </c>
      <c r="U10" s="625">
        <f>Norvege!U11/Norvege!U$10</f>
        <v>1.5764665079690384E-5</v>
      </c>
      <c r="V10" s="625">
        <f>Norvege!V11/Norvege!V$10</f>
        <v>0</v>
      </c>
      <c r="W10" s="626">
        <f>Norvege!W11/Norvege!W$10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Norvege!D12/Norvege!D$10</f>
        <v>0</v>
      </c>
      <c r="E11" s="628">
        <f>Norvege!E12/Norvege!E$10</f>
        <v>0.90974823153121465</v>
      </c>
      <c r="F11" s="629">
        <f>Norvege!F12/Norvege!F$10</f>
        <v>9.1915568133598448E-3</v>
      </c>
      <c r="G11" s="629">
        <f>Norvege!G12/Norvege!G$10</f>
        <v>0</v>
      </c>
      <c r="H11" s="629">
        <f>Norvege!H12/Norvege!H$10</f>
        <v>0</v>
      </c>
      <c r="I11" s="629">
        <f>Norvege!I12/Norvege!I$10</f>
        <v>0</v>
      </c>
      <c r="J11" s="629">
        <f>Norvege!J12/Norvege!J$10</f>
        <v>0</v>
      </c>
      <c r="K11" s="629">
        <f>Norvege!K12/Norvege!K$10</f>
        <v>1.9679295345507352E-4</v>
      </c>
      <c r="L11" s="629">
        <f>Norvege!L12/Norvege!L$10</f>
        <v>0</v>
      </c>
      <c r="M11" s="629">
        <f>Norvege!M12/Norvege!M$10</f>
        <v>0</v>
      </c>
      <c r="N11" s="629">
        <f>Norvege!N12/Norvege!N$10</f>
        <v>0</v>
      </c>
      <c r="O11" s="629">
        <f>Norvege!O12/Norvege!O$10</f>
        <v>0</v>
      </c>
      <c r="P11" s="629">
        <f>Norvege!P12/Norvege!P$10</f>
        <v>0</v>
      </c>
      <c r="Q11" s="629">
        <f>Norvege!Q12/Norvege!Q$10</f>
        <v>0</v>
      </c>
      <c r="R11" s="629">
        <f>Norvege!R12/Norvege!R$10</f>
        <v>0</v>
      </c>
      <c r="S11" s="629">
        <f>Norvege!S12/Norvege!S$10</f>
        <v>0</v>
      </c>
      <c r="T11" s="629">
        <f>Norvege!T12/Norvege!T$10</f>
        <v>0</v>
      </c>
      <c r="U11" s="629">
        <f>Norvege!U12/Norvege!U$10</f>
        <v>0</v>
      </c>
      <c r="V11" s="629">
        <f>Norvege!V12/Norvege!V$10</f>
        <v>0</v>
      </c>
      <c r="W11" s="630">
        <f>Norvege!W12/Norvege!W$10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Norvege!D13/Norvege!D$10</f>
        <v>9.3556397200832732E-3</v>
      </c>
      <c r="E12" s="629">
        <f>Norvege!E13/Norvege!E$10</f>
        <v>2.7167759919831384E-2</v>
      </c>
      <c r="F12" s="628">
        <f>Norvege!F13/Norvege!F$10</f>
        <v>0.94353323771215214</v>
      </c>
      <c r="G12" s="629">
        <f>Norvege!G13/Norvege!G$10</f>
        <v>8.0092540460859687E-2</v>
      </c>
      <c r="H12" s="629">
        <f>Norvege!H13/Norvege!H$10</f>
        <v>1.654478673769895E-5</v>
      </c>
      <c r="I12" s="629">
        <f>Norvege!I13/Norvege!I$10</f>
        <v>6.3818513464721635E-3</v>
      </c>
      <c r="J12" s="629">
        <f>Norvege!J13/Norvege!J$10</f>
        <v>8.0977526605379468E-5</v>
      </c>
      <c r="K12" s="629">
        <f>Norvege!K13/Norvege!K$10</f>
        <v>6.3561861978017999E-4</v>
      </c>
      <c r="L12" s="629">
        <f>Norvege!L13/Norvege!L$10</f>
        <v>0</v>
      </c>
      <c r="M12" s="629">
        <f>Norvege!M13/Norvege!M$10</f>
        <v>7.2230031405900912E-3</v>
      </c>
      <c r="N12" s="629">
        <f>Norvege!N13/Norvege!N$10</f>
        <v>0</v>
      </c>
      <c r="O12" s="629">
        <f>Norvege!O13/Norvege!O$10</f>
        <v>1.2884671878945931E-5</v>
      </c>
      <c r="P12" s="629">
        <f>Norvege!P13/Norvege!P$10</f>
        <v>9.965223404038966E-4</v>
      </c>
      <c r="Q12" s="629">
        <f>Norvege!Q13/Norvege!Q$10</f>
        <v>3.6565299530745321E-4</v>
      </c>
      <c r="R12" s="629">
        <f>Norvege!R13/Norvege!R$10</f>
        <v>0</v>
      </c>
      <c r="S12" s="629">
        <f>Norvege!S13/Norvege!S$10</f>
        <v>0</v>
      </c>
      <c r="T12" s="629">
        <f>Norvege!T13/Norvege!T$10</f>
        <v>6.1615947453366165E-3</v>
      </c>
      <c r="U12" s="629">
        <f>Norvege!U13/Norvege!U$10</f>
        <v>4.7293995239071144E-5</v>
      </c>
      <c r="V12" s="629">
        <f>Norvege!V13/Norvege!V$10</f>
        <v>0</v>
      </c>
      <c r="W12" s="630">
        <f>Norvege!W13/Norvege!W$10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Norvege!D14/Norvege!D$10</f>
        <v>0</v>
      </c>
      <c r="E13" s="629">
        <f>Norvege!E14/Norvege!E$10</f>
        <v>0</v>
      </c>
      <c r="F13" s="629">
        <f>Norvege!F14/Norvege!F$10</f>
        <v>0</v>
      </c>
      <c r="G13" s="628">
        <f>Norvege!G14/Norvege!G$10</f>
        <v>0.84931464780369959</v>
      </c>
      <c r="H13" s="629">
        <f>Norvege!H14/Norvege!H$10</f>
        <v>7.7429601932431091E-3</v>
      </c>
      <c r="I13" s="629">
        <f>Norvege!I14/Norvege!I$10</f>
        <v>0</v>
      </c>
      <c r="J13" s="629">
        <f>Norvege!J14/Norvege!J$10</f>
        <v>0</v>
      </c>
      <c r="K13" s="629">
        <f>Norvege!K14/Norvege!K$10</f>
        <v>0</v>
      </c>
      <c r="L13" s="629">
        <f>Norvege!L14/Norvege!L$10</f>
        <v>0</v>
      </c>
      <c r="M13" s="629">
        <f>Norvege!M14/Norvege!M$10</f>
        <v>0</v>
      </c>
      <c r="N13" s="629">
        <f>Norvege!N14/Norvege!N$10</f>
        <v>0</v>
      </c>
      <c r="O13" s="629">
        <f>Norvege!O14/Norvege!O$10</f>
        <v>0</v>
      </c>
      <c r="P13" s="629">
        <f>Norvege!P14/Norvege!P$10</f>
        <v>0</v>
      </c>
      <c r="Q13" s="629">
        <f>Norvege!Q14/Norvege!Q$10</f>
        <v>0</v>
      </c>
      <c r="R13" s="629">
        <f>Norvege!R14/Norvege!R$10</f>
        <v>0</v>
      </c>
      <c r="S13" s="629">
        <f>Norvege!S14/Norvege!S$10</f>
        <v>0</v>
      </c>
      <c r="T13" s="629">
        <f>Norvege!T14/Norvege!T$10</f>
        <v>0</v>
      </c>
      <c r="U13" s="629">
        <f>Norvege!U14/Norvege!U$10</f>
        <v>0</v>
      </c>
      <c r="V13" s="629">
        <f>Norvege!V14/Norvege!V$10</f>
        <v>0</v>
      </c>
      <c r="W13" s="630">
        <f>Norvege!W14/Norvege!W$10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Norvege!D15/Norvege!D$10</f>
        <v>0</v>
      </c>
      <c r="E14" s="629">
        <f>Norvege!E15/Norvege!E$10</f>
        <v>1.6051459263879487E-3</v>
      </c>
      <c r="F14" s="629">
        <f>Norvege!F15/Norvege!F$10</f>
        <v>0</v>
      </c>
      <c r="G14" s="629">
        <f>Norvege!G15/Norvege!G$10</f>
        <v>0</v>
      </c>
      <c r="H14" s="628">
        <f>Norvege!H15/Norvege!H$10</f>
        <v>0.97146024287746935</v>
      </c>
      <c r="I14" s="629">
        <f>Norvege!I15/Norvege!I$10</f>
        <v>0</v>
      </c>
      <c r="J14" s="629">
        <f>Norvege!J15/Norvege!J$10</f>
        <v>0</v>
      </c>
      <c r="K14" s="629">
        <f>Norvege!K15/Norvege!K$10</f>
        <v>0</v>
      </c>
      <c r="L14" s="629">
        <f>Norvege!L15/Norvege!L$10</f>
        <v>0</v>
      </c>
      <c r="M14" s="629">
        <f>Norvege!M15/Norvege!M$10</f>
        <v>0</v>
      </c>
      <c r="N14" s="629">
        <f>Norvege!N15/Norvege!N$10</f>
        <v>0</v>
      </c>
      <c r="O14" s="629">
        <f>Norvege!O15/Norvege!O$10</f>
        <v>0</v>
      </c>
      <c r="P14" s="629">
        <f>Norvege!P15/Norvege!P$10</f>
        <v>0</v>
      </c>
      <c r="Q14" s="629">
        <f>Norvege!Q15/Norvege!Q$10</f>
        <v>0</v>
      </c>
      <c r="R14" s="629">
        <f>Norvege!R15/Norvege!R$10</f>
        <v>0</v>
      </c>
      <c r="S14" s="629">
        <f>Norvege!S15/Norvege!S$10</f>
        <v>0</v>
      </c>
      <c r="T14" s="629">
        <f>Norvege!T15/Norvege!T$10</f>
        <v>0</v>
      </c>
      <c r="U14" s="629">
        <f>Norvege!U15/Norvege!U$10</f>
        <v>0</v>
      </c>
      <c r="V14" s="629">
        <f>Norvege!V15/Norvege!V$10</f>
        <v>0</v>
      </c>
      <c r="W14" s="630">
        <f>Norvege!W15/Norvege!W$10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Norvege!D16/Norvege!D$10</f>
        <v>0</v>
      </c>
      <c r="E15" s="629">
        <f>Norvege!E16/Norvege!E$10</f>
        <v>1.3302314307082449E-5</v>
      </c>
      <c r="F15" s="629">
        <f>Norvege!F16/Norvege!F$10</f>
        <v>1.1689630946661384E-5</v>
      </c>
      <c r="G15" s="629">
        <f>Norvege!G16/Norvege!G$10</f>
        <v>1.7801754583516741E-2</v>
      </c>
      <c r="H15" s="629">
        <f>Norvege!H16/Norvege!H$10</f>
        <v>1.0869924886668211E-2</v>
      </c>
      <c r="I15" s="631">
        <f>Norvege!I16/Norvege!I$10</f>
        <v>0.98073096659336056</v>
      </c>
      <c r="J15" s="629">
        <f>Norvege!J16/Norvege!J$10</f>
        <v>5.1143701013923872E-5</v>
      </c>
      <c r="K15" s="629">
        <f>Norvege!K16/Norvege!K$10</f>
        <v>2.3524674895778903E-4</v>
      </c>
      <c r="L15" s="629">
        <f>Norvege!L16/Norvege!L$10</f>
        <v>0</v>
      </c>
      <c r="M15" s="629">
        <f>Norvege!M16/Norvege!M$10</f>
        <v>2.7652771827455201E-3</v>
      </c>
      <c r="N15" s="629">
        <f>Norvege!N16/Norvege!N$10</f>
        <v>0</v>
      </c>
      <c r="O15" s="629">
        <f>Norvege!O16/Norvege!O$10</f>
        <v>2.6284730633049697E-4</v>
      </c>
      <c r="P15" s="629">
        <f>Norvege!P16/Norvege!P$10</f>
        <v>1.050754848725197E-4</v>
      </c>
      <c r="Q15" s="629">
        <f>Norvege!Q16/Norvege!Q$10</f>
        <v>5.540196898597776E-6</v>
      </c>
      <c r="R15" s="629">
        <f>Norvege!R16/Norvege!R$10</f>
        <v>1.6549396994779955E-3</v>
      </c>
      <c r="S15" s="629">
        <f>Norvege!S16/Norvege!S$10</f>
        <v>6.4477566983720588E-4</v>
      </c>
      <c r="T15" s="629">
        <f>Norvege!T16/Norvege!T$10</f>
        <v>2.3149249921032932E-4</v>
      </c>
      <c r="U15" s="629">
        <f>Norvege!U16/Norvege!U$10</f>
        <v>6.3058660318761534E-5</v>
      </c>
      <c r="V15" s="629">
        <f>Norvege!V16/Norvege!V$10</f>
        <v>0</v>
      </c>
      <c r="W15" s="630">
        <f>Norvege!W16/Norvege!W$10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Norvege!D17/Norvege!D$10</f>
        <v>0</v>
      </c>
      <c r="E16" s="629">
        <f>Norvege!E17/Norvege!E$10</f>
        <v>3.7247958094753862E-2</v>
      </c>
      <c r="F16" s="629">
        <f>Norvege!F17/Norvege!F$10</f>
        <v>2.4971389628258046E-2</v>
      </c>
      <c r="G16" s="629">
        <f>Norvege!G17/Norvege!G$10</f>
        <v>3.0597725388229753E-2</v>
      </c>
      <c r="H16" s="629">
        <f>Norvege!H17/Norvege!H$10</f>
        <v>2.9780616127858111E-4</v>
      </c>
      <c r="I16" s="629">
        <f>Norvege!I17/Norvege!I$10</f>
        <v>2.0788298532471165E-3</v>
      </c>
      <c r="J16" s="628">
        <f>Norvege!J17/Norvege!J$10</f>
        <v>0.96281852936287737</v>
      </c>
      <c r="K16" s="629">
        <f>Norvege!K17/Norvege!K$10</f>
        <v>0.16018946411242985</v>
      </c>
      <c r="L16" s="629">
        <f>Norvege!L17/Norvege!L$10</f>
        <v>2.7019008248115987E-2</v>
      </c>
      <c r="M16" s="629">
        <f>Norvege!M17/Norvege!M$10</f>
        <v>6.1926629867117989E-3</v>
      </c>
      <c r="N16" s="629">
        <f>Norvege!N17/Norvege!N$10</f>
        <v>0</v>
      </c>
      <c r="O16" s="629">
        <f>Norvege!O17/Norvege!O$10</f>
        <v>7.7308031273675587E-6</v>
      </c>
      <c r="P16" s="629">
        <f>Norvege!P17/Norvege!P$10</f>
        <v>4.0979439100282686E-3</v>
      </c>
      <c r="Q16" s="629">
        <f>Norvege!Q17/Norvege!Q$10</f>
        <v>8.3435365292882507E-3</v>
      </c>
      <c r="R16" s="629">
        <f>Norvege!R17/Norvege!R$10</f>
        <v>0</v>
      </c>
      <c r="S16" s="629">
        <f>Norvege!S17/Norvege!S$10</f>
        <v>0</v>
      </c>
      <c r="T16" s="629">
        <f>Norvege!T17/Norvege!T$10</f>
        <v>7.2476623584542355E-4</v>
      </c>
      <c r="U16" s="629">
        <f>Norvege!U17/Norvege!U$10</f>
        <v>1.6663250989232735E-2</v>
      </c>
      <c r="V16" s="629">
        <f>Norvege!V17/Norvege!V$10</f>
        <v>1.3093120066329263E-2</v>
      </c>
      <c r="W16" s="630">
        <f>Norvege!W17/Norvege!W$10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Norvege!D18/Norvege!D$10</f>
        <v>0</v>
      </c>
      <c r="E17" s="629">
        <f>Norvege!E18/Norvege!E$10</f>
        <v>0</v>
      </c>
      <c r="F17" s="629">
        <f>Norvege!F18/Norvege!F$10</f>
        <v>0</v>
      </c>
      <c r="G17" s="629">
        <f>Norvege!G18/Norvege!G$10</f>
        <v>0</v>
      </c>
      <c r="H17" s="629">
        <f>Norvege!H18/Norvege!H$10</f>
        <v>0</v>
      </c>
      <c r="I17" s="629">
        <f>Norvege!I18/Norvege!I$10</f>
        <v>0</v>
      </c>
      <c r="J17" s="629">
        <f>Norvege!J18/Norvege!J$10</f>
        <v>0</v>
      </c>
      <c r="K17" s="628">
        <f>Norvege!K18/Norvege!K$10</f>
        <v>0.79680562058770976</v>
      </c>
      <c r="L17" s="629">
        <f>Norvege!L18/Norvege!L$10</f>
        <v>0</v>
      </c>
      <c r="M17" s="629">
        <f>Norvege!M18/Norvege!M$10</f>
        <v>0</v>
      </c>
      <c r="N17" s="629">
        <f>Norvege!N18/Norvege!N$10</f>
        <v>0</v>
      </c>
      <c r="O17" s="629">
        <f>Norvege!O18/Norvege!O$10</f>
        <v>0</v>
      </c>
      <c r="P17" s="629">
        <f>Norvege!P18/Norvege!P$10</f>
        <v>0</v>
      </c>
      <c r="Q17" s="629">
        <f>Norvege!Q18/Norvege!Q$10</f>
        <v>0</v>
      </c>
      <c r="R17" s="629">
        <f>Norvege!R18/Norvege!R$10</f>
        <v>0</v>
      </c>
      <c r="S17" s="629">
        <f>Norvege!S18/Norvege!S$10</f>
        <v>0</v>
      </c>
      <c r="T17" s="629">
        <f>Norvege!T18/Norvege!T$10</f>
        <v>0</v>
      </c>
      <c r="U17" s="629">
        <f>Norvege!U18/Norvege!U$10</f>
        <v>0</v>
      </c>
      <c r="V17" s="629">
        <f>Norvege!V18/Norvege!V$10</f>
        <v>0</v>
      </c>
      <c r="W17" s="630">
        <f>Norvege!W18/Norvege!W$10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Norvege!D19/Norvege!D$10</f>
        <v>0</v>
      </c>
      <c r="E18" s="629">
        <f>Norvege!E19/Norvege!E$10</f>
        <v>0</v>
      </c>
      <c r="F18" s="629">
        <f>Norvege!F19/Norvege!F$10</f>
        <v>0</v>
      </c>
      <c r="G18" s="629">
        <f>Norvege!G19/Norvege!G$10</f>
        <v>0</v>
      </c>
      <c r="H18" s="629">
        <f>Norvege!H19/Norvege!H$10</f>
        <v>0</v>
      </c>
      <c r="I18" s="629">
        <f>Norvege!I19/Norvege!I$10</f>
        <v>0</v>
      </c>
      <c r="J18" s="629">
        <f>Norvege!J19/Norvege!J$10</f>
        <v>2.6893062783154968E-3</v>
      </c>
      <c r="K18" s="629">
        <f>Norvege!K19/Norvege!K$10</f>
        <v>7.9621976570328596E-4</v>
      </c>
      <c r="L18" s="628">
        <f>Norvege!L19/Norvege!L$10</f>
        <v>0.95231125264552885</v>
      </c>
      <c r="M18" s="629">
        <f>Norvege!M19/Norvege!M$10</f>
        <v>0</v>
      </c>
      <c r="N18" s="629">
        <f>Norvege!N19/Norvege!N$10</f>
        <v>0</v>
      </c>
      <c r="O18" s="629">
        <f>Norvege!O19/Norvege!O$10</f>
        <v>1.4173139066840524E-3</v>
      </c>
      <c r="P18" s="629">
        <f>Norvege!P19/Norvege!P$10</f>
        <v>0</v>
      </c>
      <c r="Q18" s="629">
        <f>Norvege!Q19/Norvege!Q$10</f>
        <v>0</v>
      </c>
      <c r="R18" s="629">
        <f>Norvege!R19/Norvege!R$10</f>
        <v>0</v>
      </c>
      <c r="S18" s="629">
        <f>Norvege!S19/Norvege!S$10</f>
        <v>0</v>
      </c>
      <c r="T18" s="629">
        <f>Norvege!T19/Norvege!T$10</f>
        <v>0</v>
      </c>
      <c r="U18" s="629">
        <f>Norvege!U19/Norvege!U$10</f>
        <v>8.166096511279617E-3</v>
      </c>
      <c r="V18" s="629">
        <f>Norvege!V19/Norvege!V$10</f>
        <v>0</v>
      </c>
      <c r="W18" s="630">
        <f>Norvege!W19/Norvege!W$10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Norvege!D20/Norvege!D$10</f>
        <v>0</v>
      </c>
      <c r="E19" s="629">
        <f>Norvege!E20/Norvege!E$10</f>
        <v>1.9362257491420008E-4</v>
      </c>
      <c r="F19" s="629">
        <f>Norvege!F20/Norvege!F$10</f>
        <v>2.1158232013457104E-4</v>
      </c>
      <c r="G19" s="629">
        <f>Norvege!G20/Norvege!G$10</f>
        <v>0</v>
      </c>
      <c r="H19" s="629">
        <f>Norvege!H20/Norvege!H$10</f>
        <v>6.6179146950795802E-5</v>
      </c>
      <c r="I19" s="629">
        <f>Norvege!I20/Norvege!I$10</f>
        <v>1.250423971877965E-4</v>
      </c>
      <c r="J19" s="629">
        <f>Norvege!J20/Norvege!J$10</f>
        <v>2.0457480405569549E-4</v>
      </c>
      <c r="K19" s="629">
        <f>Norvege!K20/Norvege!K$10</f>
        <v>3.2572626778770789E-4</v>
      </c>
      <c r="L19" s="629">
        <f>Norvege!L20/Norvege!L$10</f>
        <v>1.9779654647229859E-5</v>
      </c>
      <c r="M19" s="628">
        <f>Norvege!M20/Norvege!M$10</f>
        <v>0.92191721163753271</v>
      </c>
      <c r="N19" s="629">
        <f>Norvege!N20/Norvege!N$10</f>
        <v>0</v>
      </c>
      <c r="O19" s="629">
        <f>Norvege!O20/Norvege!O$10</f>
        <v>1.2884671878945931E-5</v>
      </c>
      <c r="P19" s="629">
        <f>Norvege!P20/Norvege!P$10</f>
        <v>2.0235504667385248E-3</v>
      </c>
      <c r="Q19" s="629">
        <f>Norvege!Q20/Norvege!Q$10</f>
        <v>1.2908658773732819E-3</v>
      </c>
      <c r="R19" s="629">
        <f>Norvege!R20/Norvege!R$10</f>
        <v>2.8719651602954173E-3</v>
      </c>
      <c r="S19" s="629">
        <f>Norvege!S20/Norvege!S$10</f>
        <v>4.7063917506365397E-4</v>
      </c>
      <c r="T19" s="629">
        <f>Norvege!T20/Norvege!T$10</f>
        <v>2.1634813010311153E-6</v>
      </c>
      <c r="U19" s="629">
        <f>Norvege!U20/Norvege!U$10</f>
        <v>3.1529330159380767E-5</v>
      </c>
      <c r="V19" s="629">
        <f>Norvege!V20/Norvege!V$10</f>
        <v>1.9000570017100514E-4</v>
      </c>
      <c r="W19" s="630">
        <f>Norvege!W20/Norvege!W$10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Norvege!D21/Norvege!D$10</f>
        <v>0</v>
      </c>
      <c r="E20" s="629">
        <f>Norvege!E21/Norvege!E$10</f>
        <v>0</v>
      </c>
      <c r="F20" s="629">
        <f>Norvege!F21/Norvege!F$10</f>
        <v>0</v>
      </c>
      <c r="G20" s="629">
        <f>Norvege!G21/Norvege!G$10</f>
        <v>0</v>
      </c>
      <c r="H20" s="629">
        <f>Norvege!H21/Norvege!H$10</f>
        <v>0</v>
      </c>
      <c r="I20" s="629">
        <f>Norvege!I21/Norvege!I$10</f>
        <v>0</v>
      </c>
      <c r="J20" s="629">
        <f>Norvege!J21/Norvege!J$10</f>
        <v>0</v>
      </c>
      <c r="K20" s="629">
        <f>Norvege!K21/Norvege!K$10</f>
        <v>0</v>
      </c>
      <c r="L20" s="629">
        <f>Norvege!L21/Norvege!L$10</f>
        <v>0</v>
      </c>
      <c r="M20" s="629">
        <f>Norvege!M21/Norvege!M$10</f>
        <v>0</v>
      </c>
      <c r="N20" s="628">
        <f>Norvege!N21/Norvege!N$10</f>
        <v>0.98347026353732092</v>
      </c>
      <c r="O20" s="629">
        <f>Norvege!O21/Norvege!O$10</f>
        <v>0</v>
      </c>
      <c r="P20" s="629">
        <f>Norvege!P21/Norvege!P$10</f>
        <v>0</v>
      </c>
      <c r="Q20" s="629">
        <f>Norvege!Q21/Norvege!Q$10</f>
        <v>0</v>
      </c>
      <c r="R20" s="629">
        <f>Norvege!R21/Norvege!R$10</f>
        <v>0</v>
      </c>
      <c r="S20" s="629">
        <f>Norvege!S21/Norvege!S$10</f>
        <v>0</v>
      </c>
      <c r="T20" s="629">
        <f>Norvege!T21/Norvege!T$10</f>
        <v>0</v>
      </c>
      <c r="U20" s="629">
        <f>Norvege!U21/Norvege!U$10</f>
        <v>0</v>
      </c>
      <c r="V20" s="629">
        <f>Norvege!V21/Norvege!V$10</f>
        <v>0</v>
      </c>
      <c r="W20" s="630">
        <f>Norvege!W21/Norvege!W$10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Norvege!D22/Norvege!D$10</f>
        <v>0</v>
      </c>
      <c r="E21" s="629">
        <f>Norvege!E22/Norvege!E$10</f>
        <v>1.0789654937966875E-4</v>
      </c>
      <c r="F21" s="629">
        <f>Norvege!F22/Norvege!F$10</f>
        <v>9.8894277808755297E-4</v>
      </c>
      <c r="G21" s="629">
        <f>Norvege!G22/Norvege!G$10</f>
        <v>1.0646247709521226E-3</v>
      </c>
      <c r="H21" s="629">
        <f>Norvege!H22/Norvege!H$10</f>
        <v>7.6106018993415177E-4</v>
      </c>
      <c r="I21" s="629">
        <f>Norvege!I22/Norvege!I$10</f>
        <v>8.8295562714232802E-3</v>
      </c>
      <c r="J21" s="629">
        <f>Norvege!J22/Norvege!J$10</f>
        <v>3.4181040177639122E-3</v>
      </c>
      <c r="K21" s="629">
        <f>Norvege!K22/Norvege!K$10</f>
        <v>1.3540259992897357E-2</v>
      </c>
      <c r="L21" s="629">
        <f>Norvege!L22/Norvege!L$10</f>
        <v>1.1462309868069703E-2</v>
      </c>
      <c r="M21" s="629">
        <f>Norvege!M22/Norvege!M$10</f>
        <v>1.0161774026222333E-3</v>
      </c>
      <c r="N21" s="629">
        <f>Norvege!N22/Norvege!N$10</f>
        <v>7.5418255654236301E-3</v>
      </c>
      <c r="O21" s="631">
        <f>Norvege!O22/Norvege!O$10</f>
        <v>0.99809306856191604</v>
      </c>
      <c r="P21" s="629">
        <f>Norvege!P22/Norvege!P$10</f>
        <v>2.7353521384555937E-3</v>
      </c>
      <c r="Q21" s="629">
        <f>Norvege!Q22/Norvege!Q$10</f>
        <v>4.3933761405880369E-3</v>
      </c>
      <c r="R21" s="629">
        <f>Norvege!R22/Norvege!R$10</f>
        <v>0</v>
      </c>
      <c r="S21" s="629">
        <f>Norvege!S22/Norvege!S$10</f>
        <v>0</v>
      </c>
      <c r="T21" s="629">
        <f>Norvege!T22/Norvege!T$10</f>
        <v>0</v>
      </c>
      <c r="U21" s="629">
        <f>Norvege!U22/Norvege!U$10</f>
        <v>1.0231267636719058E-2</v>
      </c>
      <c r="V21" s="629">
        <f>Norvege!V22/Norvege!V$10</f>
        <v>1.7618710379493203E-3</v>
      </c>
      <c r="W21" s="630">
        <f>Norvege!W22/Norvege!W$10</f>
        <v>0</v>
      </c>
      <c r="X21" s="584"/>
      <c r="Y21" s="22">
        <f>SUM(D21:X21)</f>
        <v>1.0659456929221818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Norvege!D23/Norvege!D$10</f>
        <v>6.8536958539215931E-3</v>
      </c>
      <c r="E22" s="629">
        <f>Norvege!E23/Norvege!E$10</f>
        <v>6.2180929210995401E-3</v>
      </c>
      <c r="F22" s="629">
        <f>Norvege!F23/Norvege!F$10</f>
        <v>1.8478968600482315E-2</v>
      </c>
      <c r="G22" s="629">
        <f>Norvege!G23/Norvege!G$10</f>
        <v>3.8080809114825922E-3</v>
      </c>
      <c r="H22" s="629">
        <f>Norvege!H23/Norvege!H$10</f>
        <v>2.2335462095893583E-3</v>
      </c>
      <c r="I22" s="629">
        <f>Norvege!I23/Norvege!I$10</f>
        <v>6.6116167513047394E-4</v>
      </c>
      <c r="J22" s="629">
        <f>Norvege!J23/Norvege!J$10</f>
        <v>2.889619107286699E-3</v>
      </c>
      <c r="K22" s="629">
        <f>Norvege!K23/Norvege!K$10</f>
        <v>8.2675660330838365E-3</v>
      </c>
      <c r="L22" s="629">
        <f>Norvege!L23/Norvege!L$10</f>
        <v>5.7360998476966598E-4</v>
      </c>
      <c r="M22" s="629">
        <f>Norvege!M23/Norvege!M$10</f>
        <v>3.9220198915841394E-2</v>
      </c>
      <c r="N22" s="629">
        <f>Norvege!N23/Norvege!N$10</f>
        <v>8.9879108972554245E-3</v>
      </c>
      <c r="O22" s="629">
        <f>Norvege!O23/Norvege!O$10</f>
        <v>1.675007344262971E-4</v>
      </c>
      <c r="P22" s="628">
        <f>Norvege!P23/Norvege!P$10</f>
        <v>0.97987973941279749</v>
      </c>
      <c r="Q22" s="629">
        <f>Norvege!Q23/Norvege!Q$10</f>
        <v>2.3989052570928373E-3</v>
      </c>
      <c r="R22" s="629">
        <f>Norvege!R23/Norvege!R$10</f>
        <v>1.0853825301771269E-2</v>
      </c>
      <c r="S22" s="629">
        <f>Norvege!S23/Norvege!S$10</f>
        <v>9.8245927794537766E-2</v>
      </c>
      <c r="T22" s="629">
        <f>Norvege!T23/Norvege!T$10</f>
        <v>1.0903945757196821E-2</v>
      </c>
      <c r="U22" s="629">
        <f>Norvege!U23/Norvege!U$10</f>
        <v>7.2990399318966469E-3</v>
      </c>
      <c r="V22" s="629">
        <f>Norvege!V23/Norvege!V$10</f>
        <v>4.1455789128219304E-4</v>
      </c>
      <c r="W22" s="630">
        <f>Norvege!W23/Norvege!W$10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Norvege!D24/Norvege!D$10</f>
        <v>0</v>
      </c>
      <c r="E23" s="629">
        <f>Norvege!E24/Norvege!E$10</f>
        <v>1.7697990168111691E-2</v>
      </c>
      <c r="F23" s="629">
        <f>Norvege!F24/Norvege!F$10</f>
        <v>2.5974359963481593E-3</v>
      </c>
      <c r="G23" s="629">
        <f>Norvege!G24/Norvege!G$10</f>
        <v>1.7320626081259533E-2</v>
      </c>
      <c r="H23" s="629">
        <f>Norvege!H24/Norvege!H$10</f>
        <v>5.2116078223751697E-3</v>
      </c>
      <c r="I23" s="629">
        <f>Norvege!I24/Norvege!I$10</f>
        <v>1.1925918631786089E-3</v>
      </c>
      <c r="J23" s="629">
        <f>Norvege!J24/Norvege!J$10</f>
        <v>2.2072768962592644E-2</v>
      </c>
      <c r="K23" s="629">
        <f>Norvege!K24/Norvege!K$10</f>
        <v>1.9007484918195205E-2</v>
      </c>
      <c r="L23" s="629">
        <f>Norvege!L24/Norvege!L$10</f>
        <v>8.5942599442213746E-3</v>
      </c>
      <c r="M23" s="629">
        <f>Norvege!M24/Norvege!M$10</f>
        <v>2.1665468733956257E-2</v>
      </c>
      <c r="N23" s="629">
        <f>Norvege!N24/Norvege!N$10</f>
        <v>0</v>
      </c>
      <c r="O23" s="629">
        <f>Norvege!O24/Norvege!O$10</f>
        <v>0</v>
      </c>
      <c r="P23" s="629">
        <f>Norvege!P24/Norvege!P$10</f>
        <v>1.0158426714933598E-2</v>
      </c>
      <c r="Q23" s="628">
        <f>Norvege!Q24/Norvege!Q$10</f>
        <v>0.98320212300345156</v>
      </c>
      <c r="R23" s="629">
        <f>Norvege!R24/Norvege!R$10</f>
        <v>0</v>
      </c>
      <c r="S23" s="629">
        <f>Norvege!S24/Norvege!S$10</f>
        <v>0</v>
      </c>
      <c r="T23" s="629">
        <f>Norvege!T24/Norvege!T$10</f>
        <v>0</v>
      </c>
      <c r="U23" s="629">
        <f>Norvege!U24/Norvege!U$10</f>
        <v>6.5423360080715089E-3</v>
      </c>
      <c r="V23" s="629">
        <f>Norvege!V24/Norvege!V$10</f>
        <v>2.3837078748726098E-3</v>
      </c>
      <c r="W23" s="630">
        <f>Norvege!W24/Norvege!W$10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Norvege!D25/Norvege!D$10</f>
        <v>0</v>
      </c>
      <c r="E24" s="629">
        <f>Norvege!E25/Norvege!E$10</f>
        <v>0</v>
      </c>
      <c r="F24" s="629">
        <f>Norvege!F25/Norvege!F$10</f>
        <v>0</v>
      </c>
      <c r="G24" s="629">
        <f>Norvege!G25/Norvege!G$10</f>
        <v>0</v>
      </c>
      <c r="H24" s="629">
        <f>Norvege!H25/Norvege!H$10</f>
        <v>1.340127725753615E-3</v>
      </c>
      <c r="I24" s="629">
        <f>Norvege!I25/Norvege!I$10</f>
        <v>0</v>
      </c>
      <c r="J24" s="629">
        <f>Norvege!J25/Norvege!J$10</f>
        <v>0</v>
      </c>
      <c r="K24" s="629">
        <f>Norvege!K25/Norvege!K$10</f>
        <v>0</v>
      </c>
      <c r="L24" s="629">
        <f>Norvege!L25/Norvege!L$10</f>
        <v>0</v>
      </c>
      <c r="M24" s="629">
        <f>Norvege!M25/Norvege!M$10</f>
        <v>0</v>
      </c>
      <c r="N24" s="629">
        <f>Norvege!N25/Norvege!N$10</f>
        <v>0</v>
      </c>
      <c r="O24" s="629">
        <f>Norvege!O25/Norvege!O$10</f>
        <v>0</v>
      </c>
      <c r="P24" s="629">
        <f>Norvege!P25/Norvege!P$10</f>
        <v>0</v>
      </c>
      <c r="Q24" s="629">
        <f>Norvege!Q25/Norvege!Q$10</f>
        <v>0</v>
      </c>
      <c r="R24" s="628">
        <f>Norvege!R25/Norvege!R$10</f>
        <v>0.98229805571451212</v>
      </c>
      <c r="S24" s="629">
        <f>Norvege!S25/Norvege!S$10</f>
        <v>1.9249142260103446E-3</v>
      </c>
      <c r="T24" s="629">
        <f>Norvege!T25/Norvege!T$10</f>
        <v>2.2651649221795776E-3</v>
      </c>
      <c r="U24" s="629">
        <f>Norvege!U25/Norvege!U$10</f>
        <v>8.0399791906420948E-4</v>
      </c>
      <c r="V24" s="629">
        <f>Norvege!V25/Norvege!V$10</f>
        <v>0</v>
      </c>
      <c r="W24" s="630">
        <f>Norvege!W25/Norvege!W$10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Norvege!D26/Norvege!D$10</f>
        <v>0</v>
      </c>
      <c r="E25" s="629">
        <f>Norvege!E26/Norvege!E$10</f>
        <v>0</v>
      </c>
      <c r="F25" s="629">
        <f>Norvege!F26/Norvege!F$10</f>
        <v>0</v>
      </c>
      <c r="G25" s="629">
        <f>Norvege!G26/Norvege!G$10</f>
        <v>0</v>
      </c>
      <c r="H25" s="629">
        <f>Norvege!H26/Norvege!H$10</f>
        <v>0</v>
      </c>
      <c r="I25" s="629">
        <f>Norvege!I26/Norvege!I$10</f>
        <v>0</v>
      </c>
      <c r="J25" s="629">
        <f>Norvege!J26/Norvege!J$10</f>
        <v>0</v>
      </c>
      <c r="K25" s="629">
        <f>Norvege!K26/Norvege!K$10</f>
        <v>0</v>
      </c>
      <c r="L25" s="629">
        <f>Norvege!L26/Norvege!L$10</f>
        <v>0</v>
      </c>
      <c r="M25" s="629">
        <f>Norvege!M26/Norvege!M$10</f>
        <v>0</v>
      </c>
      <c r="N25" s="629">
        <f>Norvege!N26/Norvege!N$10</f>
        <v>0</v>
      </c>
      <c r="O25" s="629">
        <f>Norvege!O26/Norvege!O$10</f>
        <v>0</v>
      </c>
      <c r="P25" s="629">
        <f>Norvege!P26/Norvege!P$10</f>
        <v>0</v>
      </c>
      <c r="Q25" s="629">
        <f>Norvege!Q26/Norvege!Q$10</f>
        <v>0</v>
      </c>
      <c r="R25" s="629">
        <f>Norvege!R26/Norvege!R$10</f>
        <v>2.3212141239431624E-3</v>
      </c>
      <c r="S25" s="628">
        <f>Norvege!S26/Norvege!S$10</f>
        <v>0.89871374313455099</v>
      </c>
      <c r="T25" s="629">
        <f>Norvege!T26/Norvege!T$10</f>
        <v>3.5913789597116514E-4</v>
      </c>
      <c r="U25" s="629">
        <f>Norvege!U26/Norvege!U$10</f>
        <v>0</v>
      </c>
      <c r="V25" s="629">
        <f>Norvege!V26/Norvege!V$10</f>
        <v>0</v>
      </c>
      <c r="W25" s="630">
        <f>Norvege!W26/Norvege!W$10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Norvege!D27/Norvege!D$10</f>
        <v>0</v>
      </c>
      <c r="E26" s="629">
        <f>Norvege!E27/Norvege!E$10</f>
        <v>0</v>
      </c>
      <c r="F26" s="629">
        <f>Norvege!F27/Norvege!F$10</f>
        <v>0</v>
      </c>
      <c r="G26" s="629">
        <f>Norvege!G27/Norvege!G$10</f>
        <v>0</v>
      </c>
      <c r="H26" s="629">
        <f>Norvege!H27/Norvege!H$10</f>
        <v>0</v>
      </c>
      <c r="I26" s="629">
        <f>Norvege!I27/Norvege!I$10</f>
        <v>0</v>
      </c>
      <c r="J26" s="629">
        <f>Norvege!J27/Norvege!J$10</f>
        <v>0</v>
      </c>
      <c r="K26" s="629">
        <f>Norvege!K27/Norvege!K$10</f>
        <v>0</v>
      </c>
      <c r="L26" s="629">
        <f>Norvege!L27/Norvege!L$10</f>
        <v>0</v>
      </c>
      <c r="M26" s="629">
        <f>Norvege!M27/Norvege!M$10</f>
        <v>0</v>
      </c>
      <c r="N26" s="629">
        <f>Norvege!N27/Norvege!N$10</f>
        <v>0</v>
      </c>
      <c r="O26" s="629">
        <f>Norvege!O27/Norvege!O$10</f>
        <v>0</v>
      </c>
      <c r="P26" s="629">
        <f>Norvege!P27/Norvege!P$10</f>
        <v>0</v>
      </c>
      <c r="Q26" s="629">
        <f>Norvege!Q27/Norvege!Q$10</f>
        <v>0</v>
      </c>
      <c r="R26" s="629">
        <f>Norvege!R27/Norvege!R$10</f>
        <v>0</v>
      </c>
      <c r="S26" s="629">
        <f>Norvege!S27/Norvege!S$10</f>
        <v>0</v>
      </c>
      <c r="T26" s="628">
        <f>Norvege!T27/Norvege!T$10</f>
        <v>0.97893850953446204</v>
      </c>
      <c r="U26" s="629">
        <f>Norvege!U27/Norvege!U$10</f>
        <v>0</v>
      </c>
      <c r="V26" s="629">
        <f>Norvege!V27/Norvege!V$10</f>
        <v>0</v>
      </c>
      <c r="W26" s="630">
        <f>Norvege!W27/Norvege!W$10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Norvege!D28/Norvege!D$10</f>
        <v>0</v>
      </c>
      <c r="E27" s="629">
        <f>Norvege!E28/Norvege!E$10</f>
        <v>0</v>
      </c>
      <c r="F27" s="629">
        <f>Norvege!F28/Norvege!F$10</f>
        <v>0</v>
      </c>
      <c r="G27" s="629">
        <f>Norvege!G28/Norvege!G$10</f>
        <v>0</v>
      </c>
      <c r="H27" s="629">
        <f>Norvege!H28/Norvege!H$10</f>
        <v>0</v>
      </c>
      <c r="I27" s="629">
        <f>Norvege!I28/Norvege!I$10</f>
        <v>0</v>
      </c>
      <c r="J27" s="629">
        <f>Norvege!J28/Norvege!J$10</f>
        <v>0</v>
      </c>
      <c r="K27" s="629">
        <f>Norvege!K28/Norvege!K$10</f>
        <v>0</v>
      </c>
      <c r="L27" s="629">
        <f>Norvege!L28/Norvege!L$10</f>
        <v>0</v>
      </c>
      <c r="M27" s="629">
        <f>Norvege!M28/Norvege!M$10</f>
        <v>0</v>
      </c>
      <c r="N27" s="629">
        <f>Norvege!N28/Norvege!N$10</f>
        <v>0</v>
      </c>
      <c r="O27" s="629">
        <f>Norvege!O28/Norvege!O$10</f>
        <v>0</v>
      </c>
      <c r="P27" s="629">
        <f>Norvege!P28/Norvege!P$10</f>
        <v>0</v>
      </c>
      <c r="Q27" s="629">
        <f>Norvege!Q28/Norvege!Q$10</f>
        <v>0</v>
      </c>
      <c r="R27" s="629">
        <f>Norvege!R28/Norvege!R$10</f>
        <v>0</v>
      </c>
      <c r="S27" s="629">
        <f>Norvege!S28/Norvege!S$10</f>
        <v>0</v>
      </c>
      <c r="T27" s="629">
        <f>Norvege!T28/Norvege!T$10</f>
        <v>0</v>
      </c>
      <c r="U27" s="628">
        <f>Norvege!U28/Norvege!U$10</f>
        <v>0.94870177983068749</v>
      </c>
      <c r="V27" s="629">
        <f>Norvege!V28/Norvege!V$10</f>
        <v>0</v>
      </c>
      <c r="W27" s="630">
        <f>Norvege!W28/Norvege!W$10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Norvege!D29/Norvege!D$10</f>
        <v>1.8811608016253229E-4</v>
      </c>
      <c r="E28" s="629">
        <f>Norvege!E29/Norvege!E$10</f>
        <v>0</v>
      </c>
      <c r="F28" s="629">
        <f>Norvege!F29/Norvege!F$10</f>
        <v>0</v>
      </c>
      <c r="G28" s="629">
        <f>Norvege!G29/Norvege!G$10</f>
        <v>0</v>
      </c>
      <c r="H28" s="629">
        <f>Norvege!H29/Norvege!H$10</f>
        <v>0</v>
      </c>
      <c r="I28" s="629">
        <f>Norvege!I29/Norvege!I$10</f>
        <v>0</v>
      </c>
      <c r="J28" s="629">
        <f>Norvege!J29/Norvege!J$10</f>
        <v>5.7749762394889038E-3</v>
      </c>
      <c r="K28" s="629">
        <f>Norvege!K29/Norvege!K$10</f>
        <v>0</v>
      </c>
      <c r="L28" s="629">
        <f>Norvege!L29/Norvege!L$10</f>
        <v>0</v>
      </c>
      <c r="M28" s="629">
        <f>Norvege!M29/Norvege!M$10</f>
        <v>0</v>
      </c>
      <c r="N28" s="629">
        <f>Norvege!N29/Norvege!N$10</f>
        <v>0</v>
      </c>
      <c r="O28" s="629">
        <f>Norvege!O29/Norvege!O$10</f>
        <v>0</v>
      </c>
      <c r="P28" s="629">
        <f>Norvege!P29/Norvege!P$10</f>
        <v>0</v>
      </c>
      <c r="Q28" s="629">
        <f>Norvege!Q29/Norvege!Q$10</f>
        <v>0</v>
      </c>
      <c r="R28" s="629">
        <f>Norvege!R29/Norvege!R$10</f>
        <v>0</v>
      </c>
      <c r="S28" s="629">
        <f>Norvege!S29/Norvege!S$10</f>
        <v>0</v>
      </c>
      <c r="T28" s="629">
        <f>Norvege!T29/Norvege!T$10</f>
        <v>0</v>
      </c>
      <c r="U28" s="629">
        <f>Norvege!U29/Norvege!U$10</f>
        <v>1.4345845222518247E-3</v>
      </c>
      <c r="V28" s="628">
        <f>Norvege!V29/Norvege!V$10</f>
        <v>0.98215673742939558</v>
      </c>
      <c r="W28" s="630">
        <f>Norvege!W29/Norvege!W$10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Norvege!D30/Norvege!D$10</f>
        <v>0</v>
      </c>
      <c r="E29" s="629">
        <f>Norvege!E30/Norvege!E$10</f>
        <v>0</v>
      </c>
      <c r="F29" s="629">
        <f>Norvege!F30/Norvege!F$10</f>
        <v>0</v>
      </c>
      <c r="G29" s="629">
        <f>Norvege!G30/Norvege!G$10</f>
        <v>0</v>
      </c>
      <c r="H29" s="629">
        <f>Norvege!H30/Norvege!H$10</f>
        <v>0</v>
      </c>
      <c r="I29" s="629">
        <f>Norvege!I30/Norvege!I$10</f>
        <v>0</v>
      </c>
      <c r="J29" s="629">
        <f>Norvege!J30/Norvege!J$10</f>
        <v>0</v>
      </c>
      <c r="K29" s="629">
        <f>Norvege!K30/Norvege!K$10</f>
        <v>0</v>
      </c>
      <c r="L29" s="629">
        <f>Norvege!L30/Norvege!L$10</f>
        <v>0</v>
      </c>
      <c r="M29" s="629">
        <f>Norvege!M30/Norvege!M$10</f>
        <v>0</v>
      </c>
      <c r="N29" s="629">
        <f>Norvege!N30/Norvege!N$10</f>
        <v>0</v>
      </c>
      <c r="O29" s="629">
        <f>Norvege!O30/Norvege!O$10</f>
        <v>0</v>
      </c>
      <c r="P29" s="629">
        <f>Norvege!P30/Norvege!P$10</f>
        <v>0</v>
      </c>
      <c r="Q29" s="629">
        <f>Norvege!Q30/Norvege!Q$10</f>
        <v>0</v>
      </c>
      <c r="R29" s="629">
        <f>Norvege!R30/Norvege!R$10</f>
        <v>0</v>
      </c>
      <c r="S29" s="629">
        <f>Norvege!S30/Norvege!S$10</f>
        <v>0</v>
      </c>
      <c r="T29" s="629">
        <f>Norvege!T30/Norvege!T$10</f>
        <v>0</v>
      </c>
      <c r="U29" s="629">
        <f>Norvege!U30/Norvege!U$10</f>
        <v>0</v>
      </c>
      <c r="V29" s="629">
        <f>Norvege!V30/Norvege!V$10</f>
        <v>0</v>
      </c>
      <c r="W29" s="632">
        <f>Norvege!W30/Norvege!W$10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1</v>
      </c>
      <c r="K30" s="634">
        <f t="shared" si="1"/>
        <v>1</v>
      </c>
      <c r="L30" s="634">
        <f t="shared" si="1"/>
        <v>1.0000000000000002</v>
      </c>
      <c r="M30" s="634">
        <f t="shared" si="1"/>
        <v>1</v>
      </c>
      <c r="N30" s="634">
        <f t="shared" si="1"/>
        <v>1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34">
        <f t="shared" si="1"/>
        <v>1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0D39E212-501D-41FC-A20D-4A7DF928AF57}"/>
  </hyperlinks>
  <pageMargins left="0.7" right="0.7" top="0.75" bottom="0.75" header="0.3" footer="0.3"/>
  <pageSetup paperSize="9" orientation="portrait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DE3D-70BE-488F-921A-792B425406BC}">
  <dimension ref="A1:Y33"/>
  <sheetViews>
    <sheetView workbookViewId="0">
      <selection activeCell="E4" sqref="E4"/>
    </sheetView>
  </sheetViews>
  <sheetFormatPr baseColWidth="10" defaultColWidth="9.140625" defaultRowHeight="15"/>
  <cols>
    <col min="2" max="2" width="70" customWidth="1"/>
    <col min="3" max="3" width="16.28515625" customWidth="1"/>
    <col min="4" max="4" width="13" customWidth="1"/>
    <col min="5" max="24" width="10.7109375" customWidth="1"/>
  </cols>
  <sheetData>
    <row r="1" spans="1:24">
      <c r="B1" s="9" t="s">
        <v>0</v>
      </c>
    </row>
    <row r="2" spans="1:24">
      <c r="B2" s="10" t="s">
        <v>145</v>
      </c>
      <c r="E2">
        <v>-37217</v>
      </c>
      <c r="F2">
        <v>-502598</v>
      </c>
    </row>
    <row r="3" spans="1:24">
      <c r="B3" s="10" t="s">
        <v>2</v>
      </c>
      <c r="D3" s="22"/>
    </row>
    <row r="4" spans="1:24">
      <c r="B4" s="10" t="s">
        <v>3</v>
      </c>
      <c r="D4" s="22">
        <f>D11+E12+F13+G14+H15+I16+J17+K18+L19+M20+N21+O22+P23+Q24+R25+S26++T27+U28+V29+W30</f>
        <v>537085</v>
      </c>
    </row>
    <row r="5" spans="1:24">
      <c r="B5" s="10" t="s">
        <v>4</v>
      </c>
      <c r="D5">
        <f>D4/C10</f>
        <v>0.87307754204983068</v>
      </c>
    </row>
    <row r="6" spans="1:24">
      <c r="B6" s="10" t="s">
        <v>135</v>
      </c>
    </row>
    <row r="8" spans="1:24" ht="190.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1:24">
      <c r="A9" t="s">
        <v>111</v>
      </c>
      <c r="B9" s="13" t="s">
        <v>28</v>
      </c>
      <c r="C9" s="24">
        <f>SUM(C11:C31)-C10</f>
        <v>0</v>
      </c>
      <c r="D9" s="24">
        <f>SUM(D11:D31)-D10</f>
        <v>2</v>
      </c>
      <c r="E9" s="24">
        <f t="shared" ref="E9:W9" si="0">SUM(E11:E31)-E10</f>
        <v>1</v>
      </c>
      <c r="F9" s="24">
        <f t="shared" si="0"/>
        <v>-1</v>
      </c>
      <c r="G9" s="24">
        <f t="shared" si="0"/>
        <v>0</v>
      </c>
      <c r="H9" s="24">
        <f t="shared" si="0"/>
        <v>0</v>
      </c>
      <c r="I9" s="24">
        <f t="shared" si="0"/>
        <v>-1</v>
      </c>
      <c r="J9" s="24">
        <f t="shared" si="0"/>
        <v>1</v>
      </c>
      <c r="K9" s="24">
        <f t="shared" si="0"/>
        <v>-1</v>
      </c>
      <c r="L9" s="24">
        <f t="shared" si="0"/>
        <v>1</v>
      </c>
      <c r="M9" s="24">
        <f t="shared" si="0"/>
        <v>-1</v>
      </c>
      <c r="N9" s="24">
        <f t="shared" si="0"/>
        <v>0</v>
      </c>
      <c r="O9" s="24">
        <f t="shared" si="0"/>
        <v>-1</v>
      </c>
      <c r="P9" s="24">
        <f t="shared" si="0"/>
        <v>-1</v>
      </c>
      <c r="Q9" s="24">
        <f t="shared" si="0"/>
        <v>-2</v>
      </c>
      <c r="R9" s="24">
        <f t="shared" si="0"/>
        <v>1</v>
      </c>
      <c r="S9" s="24">
        <f t="shared" si="0"/>
        <v>-2</v>
      </c>
      <c r="T9" s="24">
        <f t="shared" si="0"/>
        <v>-2</v>
      </c>
      <c r="U9" s="24">
        <f t="shared" si="0"/>
        <v>-1</v>
      </c>
      <c r="V9" s="24">
        <f t="shared" si="0"/>
        <v>1</v>
      </c>
      <c r="W9" s="24">
        <f t="shared" si="0"/>
        <v>0</v>
      </c>
      <c r="X9" s="14">
        <v>0</v>
      </c>
    </row>
    <row r="10" spans="1:24">
      <c r="A10" s="22">
        <f>SUM(D10:W10)-C10</f>
        <v>-1</v>
      </c>
      <c r="B10" s="15" t="s">
        <v>30</v>
      </c>
      <c r="C10" s="16">
        <v>615163</v>
      </c>
      <c r="D10" s="16">
        <v>42388</v>
      </c>
      <c r="E10" s="16">
        <v>5529</v>
      </c>
      <c r="F10" s="16">
        <v>113699</v>
      </c>
      <c r="G10" s="16">
        <v>19792</v>
      </c>
      <c r="H10" s="16">
        <v>3185</v>
      </c>
      <c r="I10" s="16">
        <v>73569</v>
      </c>
      <c r="J10" s="16">
        <v>54138</v>
      </c>
      <c r="K10" s="16">
        <v>28784</v>
      </c>
      <c r="L10" s="16">
        <v>15003</v>
      </c>
      <c r="M10" s="16">
        <v>25189</v>
      </c>
      <c r="N10" s="16">
        <v>31114</v>
      </c>
      <c r="O10" s="16">
        <v>63916</v>
      </c>
      <c r="P10" s="16">
        <v>32544</v>
      </c>
      <c r="Q10" s="16">
        <v>19290</v>
      </c>
      <c r="R10" s="16">
        <v>23149</v>
      </c>
      <c r="S10" s="16">
        <v>19161</v>
      </c>
      <c r="T10" s="16">
        <v>31004</v>
      </c>
      <c r="U10" s="16">
        <v>7487</v>
      </c>
      <c r="V10" s="16">
        <v>5417</v>
      </c>
      <c r="W10" s="16">
        <v>804</v>
      </c>
      <c r="X10" s="16">
        <v>0</v>
      </c>
    </row>
    <row r="11" spans="1:24">
      <c r="A11" s="22">
        <f t="shared" ref="A11:A31" si="1">SUM(D11:W11)-C11</f>
        <v>-1</v>
      </c>
      <c r="B11" s="15" t="s">
        <v>31</v>
      </c>
      <c r="C11" s="16">
        <v>43938</v>
      </c>
      <c r="D11" s="16">
        <v>40682</v>
      </c>
      <c r="E11" s="16">
        <v>4</v>
      </c>
      <c r="F11" s="16">
        <v>1909</v>
      </c>
      <c r="G11" s="20">
        <v>0</v>
      </c>
      <c r="H11" s="20">
        <v>0</v>
      </c>
      <c r="I11" s="20">
        <v>0</v>
      </c>
      <c r="J11" s="16">
        <v>29</v>
      </c>
      <c r="K11" s="16">
        <v>38</v>
      </c>
      <c r="L11" s="20">
        <v>0</v>
      </c>
      <c r="M11" s="20">
        <v>0</v>
      </c>
      <c r="N11" s="16">
        <v>1</v>
      </c>
      <c r="O11" s="20">
        <v>0</v>
      </c>
      <c r="P11" s="16">
        <v>48</v>
      </c>
      <c r="Q11" s="16">
        <v>1055</v>
      </c>
      <c r="R11" s="16">
        <v>85</v>
      </c>
      <c r="S11" s="16">
        <v>29</v>
      </c>
      <c r="T11" s="20">
        <v>0</v>
      </c>
      <c r="U11" s="16">
        <v>42</v>
      </c>
      <c r="V11" s="16">
        <v>15</v>
      </c>
      <c r="W11" s="20">
        <v>0</v>
      </c>
      <c r="X11" s="16">
        <v>0</v>
      </c>
    </row>
    <row r="12" spans="1:24">
      <c r="A12" s="22">
        <f t="shared" si="1"/>
        <v>0</v>
      </c>
      <c r="B12" s="15" t="s">
        <v>32</v>
      </c>
      <c r="C12" s="16">
        <v>8095</v>
      </c>
      <c r="D12" s="16">
        <v>9</v>
      </c>
      <c r="E12" s="16">
        <v>4407</v>
      </c>
      <c r="F12" s="16">
        <v>2358</v>
      </c>
      <c r="G12" s="16">
        <v>11</v>
      </c>
      <c r="H12" s="16">
        <v>19</v>
      </c>
      <c r="I12" s="16">
        <v>96</v>
      </c>
      <c r="J12" s="16">
        <v>502</v>
      </c>
      <c r="K12" s="16">
        <v>10</v>
      </c>
      <c r="L12" s="20">
        <v>0</v>
      </c>
      <c r="M12" s="16">
        <v>2</v>
      </c>
      <c r="N12" s="20">
        <v>0</v>
      </c>
      <c r="O12" s="20">
        <v>0</v>
      </c>
      <c r="P12" s="16">
        <v>474</v>
      </c>
      <c r="Q12" s="16">
        <v>98</v>
      </c>
      <c r="R12" s="16">
        <v>89</v>
      </c>
      <c r="S12" s="16">
        <v>14</v>
      </c>
      <c r="T12" s="20">
        <v>0</v>
      </c>
      <c r="U12" s="20">
        <v>0</v>
      </c>
      <c r="V12" s="16">
        <v>6</v>
      </c>
      <c r="W12" s="20">
        <v>0</v>
      </c>
      <c r="X12" s="16">
        <v>0</v>
      </c>
    </row>
    <row r="13" spans="1:24">
      <c r="A13" s="22">
        <f t="shared" si="1"/>
        <v>-2</v>
      </c>
      <c r="B13" s="15" t="s">
        <v>33</v>
      </c>
      <c r="C13" s="16">
        <v>119485</v>
      </c>
      <c r="D13" s="16">
        <v>1044</v>
      </c>
      <c r="E13" s="16">
        <v>163</v>
      </c>
      <c r="F13" s="16">
        <v>102861</v>
      </c>
      <c r="G13" s="16">
        <v>90</v>
      </c>
      <c r="H13" s="16">
        <v>62</v>
      </c>
      <c r="I13" s="16">
        <v>2464</v>
      </c>
      <c r="J13" s="16">
        <v>10142</v>
      </c>
      <c r="K13" s="16">
        <v>207</v>
      </c>
      <c r="L13" s="16">
        <v>19</v>
      </c>
      <c r="M13" s="16">
        <v>1105</v>
      </c>
      <c r="N13" s="16">
        <v>60</v>
      </c>
      <c r="O13" s="16">
        <v>5</v>
      </c>
      <c r="P13" s="16">
        <v>437</v>
      </c>
      <c r="Q13" s="16">
        <v>431</v>
      </c>
      <c r="R13" s="16">
        <v>99</v>
      </c>
      <c r="S13" s="16">
        <v>143</v>
      </c>
      <c r="T13" s="16">
        <v>53</v>
      </c>
      <c r="U13" s="16">
        <v>51</v>
      </c>
      <c r="V13" s="16">
        <v>47</v>
      </c>
      <c r="W13" s="20">
        <v>0</v>
      </c>
      <c r="X13" s="16">
        <v>0</v>
      </c>
    </row>
    <row r="14" spans="1:24">
      <c r="A14" s="22">
        <f t="shared" si="1"/>
        <v>1</v>
      </c>
      <c r="B14" s="15" t="s">
        <v>34</v>
      </c>
      <c r="C14" s="16">
        <v>17036</v>
      </c>
      <c r="D14" s="20">
        <v>0</v>
      </c>
      <c r="E14" s="16">
        <v>14</v>
      </c>
      <c r="F14" s="16">
        <v>1</v>
      </c>
      <c r="G14" s="16">
        <v>16958</v>
      </c>
      <c r="H14" s="16">
        <v>63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16">
        <v>1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16">
        <v>0</v>
      </c>
    </row>
    <row r="15" spans="1:24" ht="30">
      <c r="A15" s="22">
        <f t="shared" si="1"/>
        <v>0</v>
      </c>
      <c r="B15" s="15" t="s">
        <v>35</v>
      </c>
      <c r="C15" s="16">
        <v>4812</v>
      </c>
      <c r="D15" s="20">
        <v>0</v>
      </c>
      <c r="E15" s="16">
        <v>37</v>
      </c>
      <c r="F15" s="16">
        <v>3</v>
      </c>
      <c r="G15" s="16">
        <v>1680</v>
      </c>
      <c r="H15" s="16">
        <v>2902</v>
      </c>
      <c r="I15" s="20">
        <v>0</v>
      </c>
      <c r="J15" s="20">
        <v>0</v>
      </c>
      <c r="K15" s="16">
        <v>71</v>
      </c>
      <c r="L15" s="20">
        <v>0</v>
      </c>
      <c r="M15" s="20">
        <v>0</v>
      </c>
      <c r="N15" s="20">
        <v>0</v>
      </c>
      <c r="O15" s="20">
        <v>0</v>
      </c>
      <c r="P15" s="16">
        <v>46</v>
      </c>
      <c r="Q15" s="16">
        <v>27</v>
      </c>
      <c r="R15" s="16">
        <v>46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16">
        <v>0</v>
      </c>
    </row>
    <row r="16" spans="1:24">
      <c r="A16" s="22">
        <f t="shared" si="1"/>
        <v>1</v>
      </c>
      <c r="B16" s="15" t="s">
        <v>36</v>
      </c>
      <c r="C16" s="16">
        <v>70493</v>
      </c>
      <c r="D16" s="16">
        <v>116</v>
      </c>
      <c r="E16" s="16">
        <v>771</v>
      </c>
      <c r="F16" s="16">
        <v>54</v>
      </c>
      <c r="G16" s="16">
        <v>543</v>
      </c>
      <c r="H16" s="16">
        <v>3</v>
      </c>
      <c r="I16" s="16">
        <v>68388</v>
      </c>
      <c r="J16" s="16">
        <v>115</v>
      </c>
      <c r="K16" s="16">
        <v>42</v>
      </c>
      <c r="L16" s="16">
        <v>3</v>
      </c>
      <c r="M16" s="20">
        <v>0</v>
      </c>
      <c r="N16" s="16">
        <v>101</v>
      </c>
      <c r="O16" s="20">
        <v>0</v>
      </c>
      <c r="P16" s="16">
        <v>15</v>
      </c>
      <c r="Q16" s="16">
        <v>268</v>
      </c>
      <c r="R16" s="16">
        <v>37</v>
      </c>
      <c r="S16" s="16">
        <v>16</v>
      </c>
      <c r="T16" s="16">
        <v>17</v>
      </c>
      <c r="U16" s="16">
        <v>3</v>
      </c>
      <c r="V16" s="16">
        <v>2</v>
      </c>
      <c r="W16" s="20">
        <v>0</v>
      </c>
      <c r="X16" s="16">
        <v>0</v>
      </c>
    </row>
    <row r="17" spans="1:24">
      <c r="A17" s="22">
        <f t="shared" si="1"/>
        <v>-1</v>
      </c>
      <c r="B17" s="15" t="s">
        <v>37</v>
      </c>
      <c r="C17" s="16">
        <v>46064</v>
      </c>
      <c r="D17" s="20">
        <v>0</v>
      </c>
      <c r="E17" s="20">
        <v>0</v>
      </c>
      <c r="F17" s="16">
        <v>3236</v>
      </c>
      <c r="G17" s="16">
        <v>8</v>
      </c>
      <c r="H17" s="16">
        <v>11</v>
      </c>
      <c r="I17" s="16">
        <v>2</v>
      </c>
      <c r="J17" s="16">
        <v>38323</v>
      </c>
      <c r="K17" s="16">
        <v>101</v>
      </c>
      <c r="L17" s="16">
        <v>2137</v>
      </c>
      <c r="M17" s="16">
        <v>827</v>
      </c>
      <c r="N17" s="16">
        <v>1</v>
      </c>
      <c r="O17" s="20">
        <v>0</v>
      </c>
      <c r="P17" s="16">
        <v>494</v>
      </c>
      <c r="Q17" s="16">
        <v>412</v>
      </c>
      <c r="R17" s="16">
        <v>44</v>
      </c>
      <c r="S17" s="16">
        <v>26</v>
      </c>
      <c r="T17" s="16">
        <v>2</v>
      </c>
      <c r="U17" s="16">
        <v>293</v>
      </c>
      <c r="V17" s="16">
        <v>146</v>
      </c>
      <c r="W17" s="20">
        <v>0</v>
      </c>
      <c r="X17" s="16">
        <v>0</v>
      </c>
    </row>
    <row r="18" spans="1:24">
      <c r="A18" s="22">
        <f t="shared" si="1"/>
        <v>-2</v>
      </c>
      <c r="B18" s="15" t="s">
        <v>38</v>
      </c>
      <c r="C18" s="16">
        <v>25335</v>
      </c>
      <c r="D18" s="16">
        <v>2</v>
      </c>
      <c r="E18" s="16">
        <v>5</v>
      </c>
      <c r="F18" s="16">
        <v>111</v>
      </c>
      <c r="G18" s="16">
        <v>2</v>
      </c>
      <c r="H18" s="20">
        <v>0</v>
      </c>
      <c r="I18" s="16">
        <v>24</v>
      </c>
      <c r="J18" s="16">
        <v>808</v>
      </c>
      <c r="K18" s="16">
        <v>23769</v>
      </c>
      <c r="L18" s="16">
        <v>29</v>
      </c>
      <c r="M18" s="16">
        <v>3</v>
      </c>
      <c r="N18" s="16">
        <v>5</v>
      </c>
      <c r="O18" s="20">
        <v>0</v>
      </c>
      <c r="P18" s="16">
        <v>122</v>
      </c>
      <c r="Q18" s="16">
        <v>250</v>
      </c>
      <c r="R18" s="16">
        <v>50</v>
      </c>
      <c r="S18" s="16">
        <v>123</v>
      </c>
      <c r="T18" s="16">
        <v>17</v>
      </c>
      <c r="U18" s="16">
        <v>7</v>
      </c>
      <c r="V18" s="16">
        <v>6</v>
      </c>
      <c r="W18" s="20">
        <v>0</v>
      </c>
      <c r="X18" s="16">
        <v>0</v>
      </c>
    </row>
    <row r="19" spans="1:24">
      <c r="A19" s="22">
        <f t="shared" si="1"/>
        <v>-1</v>
      </c>
      <c r="B19" s="15" t="s">
        <v>39</v>
      </c>
      <c r="C19" s="16">
        <v>15318</v>
      </c>
      <c r="D19" s="16">
        <v>24</v>
      </c>
      <c r="E19" s="16">
        <v>1</v>
      </c>
      <c r="F19" s="16">
        <v>45</v>
      </c>
      <c r="G19" s="16">
        <v>1</v>
      </c>
      <c r="H19" s="20">
        <v>0</v>
      </c>
      <c r="I19" s="16">
        <v>4</v>
      </c>
      <c r="J19" s="16">
        <v>562</v>
      </c>
      <c r="K19" s="16">
        <v>107</v>
      </c>
      <c r="L19" s="16">
        <v>12488</v>
      </c>
      <c r="M19" s="16">
        <v>5</v>
      </c>
      <c r="N19" s="16">
        <v>6</v>
      </c>
      <c r="O19" s="16">
        <v>1</v>
      </c>
      <c r="P19" s="16">
        <v>22</v>
      </c>
      <c r="Q19" s="16">
        <v>142</v>
      </c>
      <c r="R19" s="16">
        <v>209</v>
      </c>
      <c r="S19" s="16">
        <v>747</v>
      </c>
      <c r="T19" s="16">
        <v>241</v>
      </c>
      <c r="U19" s="16">
        <v>616</v>
      </c>
      <c r="V19" s="16">
        <v>96</v>
      </c>
      <c r="W19" s="20">
        <v>0</v>
      </c>
      <c r="X19" s="16">
        <v>0</v>
      </c>
    </row>
    <row r="20" spans="1:24">
      <c r="A20" s="22">
        <f t="shared" si="1"/>
        <v>-1</v>
      </c>
      <c r="B20" s="15" t="s">
        <v>40</v>
      </c>
      <c r="C20" s="16">
        <v>24129</v>
      </c>
      <c r="D20" s="16">
        <v>20</v>
      </c>
      <c r="E20" s="16">
        <v>2</v>
      </c>
      <c r="F20" s="16">
        <v>1594</v>
      </c>
      <c r="G20" s="16">
        <v>131</v>
      </c>
      <c r="H20" s="20">
        <v>0</v>
      </c>
      <c r="I20" s="16">
        <v>60</v>
      </c>
      <c r="J20" s="16">
        <v>546</v>
      </c>
      <c r="K20" s="16">
        <v>229</v>
      </c>
      <c r="L20" s="16">
        <v>27</v>
      </c>
      <c r="M20" s="16">
        <v>18292</v>
      </c>
      <c r="N20" s="16">
        <v>560</v>
      </c>
      <c r="O20" s="16">
        <v>34</v>
      </c>
      <c r="P20" s="16">
        <v>792</v>
      </c>
      <c r="Q20" s="16">
        <v>273</v>
      </c>
      <c r="R20" s="16">
        <v>414</v>
      </c>
      <c r="S20" s="16">
        <v>277</v>
      </c>
      <c r="T20" s="16">
        <v>71</v>
      </c>
      <c r="U20" s="16">
        <v>763</v>
      </c>
      <c r="V20" s="16">
        <v>43</v>
      </c>
      <c r="W20" s="20">
        <v>0</v>
      </c>
      <c r="X20" s="16">
        <v>0</v>
      </c>
    </row>
    <row r="21" spans="1:24">
      <c r="A21" s="22">
        <f t="shared" si="1"/>
        <v>-2</v>
      </c>
      <c r="B21" s="15" t="s">
        <v>41</v>
      </c>
      <c r="C21" s="16">
        <v>27000</v>
      </c>
      <c r="D21" s="16">
        <v>1</v>
      </c>
      <c r="E21" s="16">
        <v>1</v>
      </c>
      <c r="F21" s="16">
        <v>24</v>
      </c>
      <c r="G21" s="16">
        <v>2</v>
      </c>
      <c r="H21" s="16">
        <v>1</v>
      </c>
      <c r="I21" s="16">
        <v>9</v>
      </c>
      <c r="J21" s="16">
        <v>53</v>
      </c>
      <c r="K21" s="16">
        <v>8</v>
      </c>
      <c r="L21" s="16">
        <v>1</v>
      </c>
      <c r="M21" s="16">
        <v>9</v>
      </c>
      <c r="N21" s="16">
        <v>26672</v>
      </c>
      <c r="O21" s="16">
        <v>2</v>
      </c>
      <c r="P21" s="16">
        <v>94</v>
      </c>
      <c r="Q21" s="16">
        <v>93</v>
      </c>
      <c r="R21" s="16">
        <v>12</v>
      </c>
      <c r="S21" s="16">
        <v>2</v>
      </c>
      <c r="T21" s="16">
        <v>2</v>
      </c>
      <c r="U21" s="16">
        <v>1</v>
      </c>
      <c r="V21" s="16">
        <v>11</v>
      </c>
      <c r="W21" s="20">
        <v>0</v>
      </c>
      <c r="X21" s="16">
        <v>0</v>
      </c>
    </row>
    <row r="22" spans="1:24">
      <c r="A22" s="22">
        <f t="shared" si="1"/>
        <v>3</v>
      </c>
      <c r="B22" s="15" t="s">
        <v>42</v>
      </c>
      <c r="C22" s="16">
        <v>69876</v>
      </c>
      <c r="D22" s="16">
        <v>103</v>
      </c>
      <c r="E22" s="16">
        <v>10</v>
      </c>
      <c r="F22" s="16">
        <v>92</v>
      </c>
      <c r="G22" s="20">
        <v>0</v>
      </c>
      <c r="H22" s="16">
        <v>4</v>
      </c>
      <c r="I22" s="16">
        <v>827</v>
      </c>
      <c r="J22" s="16">
        <v>395</v>
      </c>
      <c r="K22" s="16">
        <v>753</v>
      </c>
      <c r="L22" s="16">
        <v>51</v>
      </c>
      <c r="M22" s="16">
        <v>6</v>
      </c>
      <c r="N22" s="16">
        <v>1439</v>
      </c>
      <c r="O22" s="16">
        <v>63723</v>
      </c>
      <c r="P22" s="16">
        <v>399</v>
      </c>
      <c r="Q22" s="16">
        <v>281</v>
      </c>
      <c r="R22" s="16">
        <v>179</v>
      </c>
      <c r="S22" s="16">
        <v>69</v>
      </c>
      <c r="T22" s="16">
        <v>195</v>
      </c>
      <c r="U22" s="16">
        <v>336</v>
      </c>
      <c r="V22" s="16">
        <v>1017</v>
      </c>
      <c r="W22" s="20">
        <v>0</v>
      </c>
      <c r="X22" s="16">
        <v>0</v>
      </c>
    </row>
    <row r="23" spans="1:24">
      <c r="A23" s="22">
        <f t="shared" si="1"/>
        <v>0</v>
      </c>
      <c r="B23" s="15" t="s">
        <v>43</v>
      </c>
      <c r="C23" s="16">
        <v>39806</v>
      </c>
      <c r="D23" s="16">
        <v>263</v>
      </c>
      <c r="E23" s="16">
        <v>113</v>
      </c>
      <c r="F23" s="16">
        <v>1039</v>
      </c>
      <c r="G23" s="16">
        <v>287</v>
      </c>
      <c r="H23" s="16">
        <v>9</v>
      </c>
      <c r="I23" s="16">
        <v>714</v>
      </c>
      <c r="J23" s="16">
        <v>759</v>
      </c>
      <c r="K23" s="16">
        <v>397</v>
      </c>
      <c r="L23" s="20">
        <v>0</v>
      </c>
      <c r="M23" s="16">
        <v>2488</v>
      </c>
      <c r="N23" s="16">
        <v>2010</v>
      </c>
      <c r="O23" s="16">
        <v>150</v>
      </c>
      <c r="P23" s="16">
        <v>28012</v>
      </c>
      <c r="Q23" s="16">
        <v>1099</v>
      </c>
      <c r="R23" s="16">
        <v>738</v>
      </c>
      <c r="S23" s="16">
        <v>1217</v>
      </c>
      <c r="T23" s="16">
        <v>116</v>
      </c>
      <c r="U23" s="16">
        <v>236</v>
      </c>
      <c r="V23" s="16">
        <v>159</v>
      </c>
      <c r="W23" s="20">
        <v>0</v>
      </c>
      <c r="X23" s="16">
        <v>0</v>
      </c>
    </row>
    <row r="24" spans="1:24">
      <c r="A24" s="22">
        <f t="shared" si="1"/>
        <v>0</v>
      </c>
      <c r="B24" s="15" t="s">
        <v>44</v>
      </c>
      <c r="C24" s="16">
        <v>23219</v>
      </c>
      <c r="D24" s="16">
        <v>126</v>
      </c>
      <c r="E24" s="16">
        <v>2</v>
      </c>
      <c r="F24" s="16">
        <v>246</v>
      </c>
      <c r="G24" s="16">
        <v>74</v>
      </c>
      <c r="H24" s="16">
        <v>111</v>
      </c>
      <c r="I24" s="16">
        <v>766</v>
      </c>
      <c r="J24" s="16">
        <v>1252</v>
      </c>
      <c r="K24" s="16">
        <v>1515</v>
      </c>
      <c r="L24" s="16">
        <v>206</v>
      </c>
      <c r="M24" s="16">
        <v>1675</v>
      </c>
      <c r="N24" s="16">
        <v>206</v>
      </c>
      <c r="O24" s="20">
        <v>0</v>
      </c>
      <c r="P24" s="16">
        <v>1204</v>
      </c>
      <c r="Q24" s="16">
        <v>14354</v>
      </c>
      <c r="R24" s="16">
        <v>1126</v>
      </c>
      <c r="S24" s="16">
        <v>104</v>
      </c>
      <c r="T24" s="16">
        <v>45</v>
      </c>
      <c r="U24" s="16">
        <v>54</v>
      </c>
      <c r="V24" s="16">
        <v>153</v>
      </c>
      <c r="W24" s="20">
        <v>0</v>
      </c>
      <c r="X24" s="16">
        <v>0</v>
      </c>
    </row>
    <row r="25" spans="1:24" ht="30">
      <c r="A25" s="22">
        <f t="shared" si="1"/>
        <v>0</v>
      </c>
      <c r="B25" s="15" t="s">
        <v>45</v>
      </c>
      <c r="C25" s="16">
        <v>21706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16">
        <v>130</v>
      </c>
      <c r="J25" s="20">
        <v>0</v>
      </c>
      <c r="K25" s="16">
        <v>1493</v>
      </c>
      <c r="L25" s="20">
        <v>0</v>
      </c>
      <c r="M25" s="16">
        <v>20</v>
      </c>
      <c r="N25" s="16">
        <v>41</v>
      </c>
      <c r="O25" s="20">
        <v>0</v>
      </c>
      <c r="P25" s="16">
        <v>208</v>
      </c>
      <c r="Q25" s="16">
        <v>11</v>
      </c>
      <c r="R25" s="16">
        <v>19783</v>
      </c>
      <c r="S25" s="16">
        <v>16</v>
      </c>
      <c r="T25" s="16">
        <v>4</v>
      </c>
      <c r="U25" s="20">
        <v>0</v>
      </c>
      <c r="V25" s="20">
        <v>0</v>
      </c>
      <c r="W25" s="20">
        <v>0</v>
      </c>
      <c r="X25" s="16">
        <v>0</v>
      </c>
    </row>
    <row r="26" spans="1:24">
      <c r="A26" s="22">
        <f t="shared" si="1"/>
        <v>-1</v>
      </c>
      <c r="B26" s="15" t="s">
        <v>46</v>
      </c>
      <c r="C26" s="16">
        <v>17318</v>
      </c>
      <c r="D26" s="20">
        <v>0</v>
      </c>
      <c r="E26" s="20">
        <v>0</v>
      </c>
      <c r="F26" s="16">
        <v>2</v>
      </c>
      <c r="G26" s="16">
        <v>5</v>
      </c>
      <c r="H26" s="20">
        <v>0</v>
      </c>
      <c r="I26" s="20">
        <v>0</v>
      </c>
      <c r="J26" s="16">
        <v>2</v>
      </c>
      <c r="K26" s="16">
        <v>19</v>
      </c>
      <c r="L26" s="20">
        <v>0</v>
      </c>
      <c r="M26" s="16">
        <v>225</v>
      </c>
      <c r="N26" s="20">
        <v>0</v>
      </c>
      <c r="O26" s="20">
        <v>0</v>
      </c>
      <c r="P26" s="16">
        <v>142</v>
      </c>
      <c r="Q26" s="16">
        <v>43</v>
      </c>
      <c r="R26" s="16">
        <v>181</v>
      </c>
      <c r="S26" s="16">
        <v>16264</v>
      </c>
      <c r="T26" s="16">
        <v>164</v>
      </c>
      <c r="U26" s="16">
        <v>1</v>
      </c>
      <c r="V26" s="16">
        <v>269</v>
      </c>
      <c r="W26" s="20">
        <v>0</v>
      </c>
      <c r="X26" s="16">
        <v>0</v>
      </c>
    </row>
    <row r="27" spans="1:24">
      <c r="A27" s="22">
        <f t="shared" si="1"/>
        <v>-1</v>
      </c>
      <c r="B27" s="15" t="s">
        <v>47</v>
      </c>
      <c r="C27" s="16">
        <v>30083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6">
        <v>12</v>
      </c>
      <c r="O27" s="20">
        <v>0</v>
      </c>
      <c r="P27" s="16">
        <v>2</v>
      </c>
      <c r="Q27" s="16">
        <v>2</v>
      </c>
      <c r="R27" s="16">
        <v>8</v>
      </c>
      <c r="S27" s="16">
        <v>10</v>
      </c>
      <c r="T27" s="16">
        <v>30010</v>
      </c>
      <c r="U27" s="16">
        <v>9</v>
      </c>
      <c r="V27" s="16">
        <v>29</v>
      </c>
      <c r="W27" s="20">
        <v>0</v>
      </c>
      <c r="X27" s="16">
        <v>0</v>
      </c>
    </row>
    <row r="28" spans="1:24">
      <c r="A28" s="22">
        <f t="shared" si="1"/>
        <v>-1</v>
      </c>
      <c r="B28" s="15" t="s">
        <v>48</v>
      </c>
      <c r="C28" s="16">
        <v>5498</v>
      </c>
      <c r="D28" s="20">
        <v>0</v>
      </c>
      <c r="E28" s="20">
        <v>0</v>
      </c>
      <c r="F28" s="16">
        <v>1</v>
      </c>
      <c r="G28" s="20">
        <v>0</v>
      </c>
      <c r="H28" s="20">
        <v>0</v>
      </c>
      <c r="I28" s="20">
        <v>0</v>
      </c>
      <c r="J28" s="16">
        <v>1</v>
      </c>
      <c r="K28" s="16">
        <v>23</v>
      </c>
      <c r="L28" s="16">
        <v>43</v>
      </c>
      <c r="M28" s="16">
        <v>16</v>
      </c>
      <c r="N28" s="20">
        <v>0</v>
      </c>
      <c r="O28" s="20">
        <v>0</v>
      </c>
      <c r="P28" s="16">
        <v>4</v>
      </c>
      <c r="Q28" s="16">
        <v>102</v>
      </c>
      <c r="R28" s="16">
        <v>37</v>
      </c>
      <c r="S28" s="16">
        <v>92</v>
      </c>
      <c r="T28" s="16">
        <v>4</v>
      </c>
      <c r="U28" s="16">
        <v>5074</v>
      </c>
      <c r="V28" s="16">
        <v>100</v>
      </c>
      <c r="W28" s="20">
        <v>0</v>
      </c>
      <c r="X28" s="16">
        <v>0</v>
      </c>
    </row>
    <row r="29" spans="1:24">
      <c r="A29" s="22">
        <f t="shared" si="1"/>
        <v>-803</v>
      </c>
      <c r="B29" s="15" t="s">
        <v>49</v>
      </c>
      <c r="C29" s="16">
        <v>5952</v>
      </c>
      <c r="D29" s="20">
        <v>0</v>
      </c>
      <c r="E29" s="20">
        <v>0</v>
      </c>
      <c r="F29" s="16">
        <v>122</v>
      </c>
      <c r="G29" s="20">
        <v>0</v>
      </c>
      <c r="H29" s="20">
        <v>0</v>
      </c>
      <c r="I29" s="16">
        <v>84</v>
      </c>
      <c r="J29" s="16">
        <v>650</v>
      </c>
      <c r="K29" s="16">
        <v>1</v>
      </c>
      <c r="L29" s="20">
        <v>0</v>
      </c>
      <c r="M29" s="16">
        <v>515</v>
      </c>
      <c r="N29" s="20">
        <v>0</v>
      </c>
      <c r="O29" s="20">
        <v>0</v>
      </c>
      <c r="P29" s="16">
        <v>28</v>
      </c>
      <c r="Q29" s="16">
        <v>347</v>
      </c>
      <c r="R29" s="16">
        <v>12</v>
      </c>
      <c r="S29" s="16">
        <v>10</v>
      </c>
      <c r="T29" s="16">
        <v>61</v>
      </c>
      <c r="U29" s="20">
        <v>0</v>
      </c>
      <c r="V29" s="16">
        <v>3319</v>
      </c>
      <c r="W29" s="16">
        <v>0</v>
      </c>
      <c r="X29" s="16">
        <v>0</v>
      </c>
    </row>
    <row r="30" spans="1:24" ht="30">
      <c r="A30" s="22">
        <f t="shared" si="1"/>
        <v>804</v>
      </c>
      <c r="B30" s="15" t="s">
        <v>50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804</v>
      </c>
      <c r="X30" s="16">
        <v>0</v>
      </c>
    </row>
    <row r="31" spans="1:24">
      <c r="A31" s="22">
        <f t="shared" si="1"/>
        <v>0</v>
      </c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>
      <c r="B33" s="17" t="s">
        <v>52</v>
      </c>
      <c r="Y33" s="18" t="s">
        <v>0</v>
      </c>
    </row>
  </sheetData>
  <hyperlinks>
    <hyperlink ref="B33" r:id="rId1" xr:uid="{2C71A12C-6B1D-4C57-878B-C47ED2A07723}"/>
    <hyperlink ref="Y33" r:id="rId2" xr:uid="{DF04EF3C-AD54-413C-9D31-6B4BCA937D65}"/>
  </hyperlinks>
  <pageMargins left="0.7" right="0.7" top="0.75" bottom="0.75" header="0.3" footer="0.3"/>
  <pageSetup paperSize="9" orientation="portrait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F0B9-4C29-4E83-96FA-3B5D71D139DF}">
  <dimension ref="A1:Z31"/>
  <sheetViews>
    <sheetView workbookViewId="0">
      <selection activeCell="C3" sqref="C3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855468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144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16.872061963785065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136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589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7"/>
      <c r="X9" s="583"/>
    </row>
    <row r="10" spans="2:24" ht="20.100000000000001" customHeight="1">
      <c r="B10" s="623">
        <v>1</v>
      </c>
      <c r="C10" s="622" t="s">
        <v>31</v>
      </c>
      <c r="D10" s="624">
        <f>Newzeland!D11/Newzeland!D$10</f>
        <v>0.95975276021515521</v>
      </c>
      <c r="E10" s="625">
        <f>Newzeland!E11/Newzeland!E$10</f>
        <v>7.2345812986073432E-4</v>
      </c>
      <c r="F10" s="625">
        <f>Newzeland!F11/Newzeland!F$10</f>
        <v>1.6789945382105383E-2</v>
      </c>
      <c r="G10" s="625">
        <f>Newzeland!G11/Newzeland!G$10</f>
        <v>0</v>
      </c>
      <c r="H10" s="625">
        <f>Newzeland!H11/Newzeland!H$10</f>
        <v>0</v>
      </c>
      <c r="I10" s="625">
        <f>Newzeland!I11/Newzeland!I$10</f>
        <v>0</v>
      </c>
      <c r="J10" s="625">
        <f>Newzeland!J11/Newzeland!J$10</f>
        <v>5.3566810742916246E-4</v>
      </c>
      <c r="K10" s="625">
        <f>Newzeland!K11/Newzeland!K$10</f>
        <v>1.3201778765981101E-3</v>
      </c>
      <c r="L10" s="625">
        <f>Newzeland!L11/Newzeland!L$10</f>
        <v>0</v>
      </c>
      <c r="M10" s="625">
        <f>Newzeland!M11/Newzeland!M$10</f>
        <v>0</v>
      </c>
      <c r="N10" s="625">
        <f>Newzeland!N11/Newzeland!N$10</f>
        <v>3.2139872726104002E-5</v>
      </c>
      <c r="O10" s="625">
        <f>Newzeland!O11/Newzeland!O$10</f>
        <v>0</v>
      </c>
      <c r="P10" s="625">
        <f>Newzeland!P11/Newzeland!P$10</f>
        <v>1.4749262536873156E-3</v>
      </c>
      <c r="Q10" s="625">
        <f>Newzeland!Q11/Newzeland!Q$10</f>
        <v>5.4691550025920167E-2</v>
      </c>
      <c r="R10" s="625">
        <f>Newzeland!R11/Newzeland!R$10</f>
        <v>3.6718648753725864E-3</v>
      </c>
      <c r="S10" s="625">
        <f>Newzeland!S11/Newzeland!S$10</f>
        <v>1.5134909451490007E-3</v>
      </c>
      <c r="T10" s="625">
        <f>Newzeland!T11/Newzeland!T$10</f>
        <v>0</v>
      </c>
      <c r="U10" s="625">
        <f>Newzeland!U11/Newzeland!U$10</f>
        <v>5.6097235207693335E-3</v>
      </c>
      <c r="V10" s="625">
        <f>Newzeland!V11/Newzeland!V$10</f>
        <v>2.7690603655159685E-3</v>
      </c>
      <c r="W10" s="626">
        <f>Newzeland!W11/Newzeland!W$10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Newzeland!D12/Newzeland!D$10</f>
        <v>2.1232424271020101E-4</v>
      </c>
      <c r="E11" s="628">
        <f>Newzeland!E12/Newzeland!E$10</f>
        <v>0.79706999457406402</v>
      </c>
      <c r="F11" s="629">
        <f>Newzeland!F12/Newzeland!F$10</f>
        <v>2.0738968680463328E-2</v>
      </c>
      <c r="G11" s="629">
        <f>Newzeland!G12/Newzeland!G$10</f>
        <v>5.5578011317704127E-4</v>
      </c>
      <c r="H11" s="629">
        <f>Newzeland!H12/Newzeland!H$10</f>
        <v>5.965463108320251E-3</v>
      </c>
      <c r="I11" s="629">
        <f>Newzeland!I12/Newzeland!I$10</f>
        <v>1.3048974432165721E-3</v>
      </c>
      <c r="J11" s="629">
        <f>Newzeland!J12/Newzeland!J$10</f>
        <v>9.2725996527392961E-3</v>
      </c>
      <c r="K11" s="629">
        <f>Newzeland!K12/Newzeland!K$10</f>
        <v>3.4741523068371319E-4</v>
      </c>
      <c r="L11" s="629">
        <f>Newzeland!L12/Newzeland!L$10</f>
        <v>0</v>
      </c>
      <c r="M11" s="629">
        <f>Newzeland!M12/Newzeland!M$10</f>
        <v>7.9399737980864667E-5</v>
      </c>
      <c r="N11" s="629">
        <f>Newzeland!N12/Newzeland!N$10</f>
        <v>0</v>
      </c>
      <c r="O11" s="629">
        <f>Newzeland!O12/Newzeland!O$10</f>
        <v>0</v>
      </c>
      <c r="P11" s="629">
        <f>Newzeland!P12/Newzeland!P$10</f>
        <v>1.4564896755162243E-2</v>
      </c>
      <c r="Q11" s="629">
        <f>Newzeland!Q12/Newzeland!Q$10</f>
        <v>5.0803525142560915E-3</v>
      </c>
      <c r="R11" s="629">
        <f>Newzeland!R12/Newzeland!R$10</f>
        <v>3.8446585165665902E-3</v>
      </c>
      <c r="S11" s="629">
        <f>Newzeland!S12/Newzeland!S$10</f>
        <v>7.3065080110641407E-4</v>
      </c>
      <c r="T11" s="629">
        <f>Newzeland!T12/Newzeland!T$10</f>
        <v>0</v>
      </c>
      <c r="U11" s="629">
        <f>Newzeland!U12/Newzeland!U$10</f>
        <v>0</v>
      </c>
      <c r="V11" s="629">
        <f>Newzeland!V12/Newzeland!V$10</f>
        <v>1.1076241462063873E-3</v>
      </c>
      <c r="W11" s="630">
        <f>Newzeland!W12/Newzeland!W$10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Newzeland!D13/Newzeland!D$10</f>
        <v>2.4629612154383317E-2</v>
      </c>
      <c r="E12" s="629">
        <f>Newzeland!E13/Newzeland!E$10</f>
        <v>2.9480918791824923E-2</v>
      </c>
      <c r="F12" s="628">
        <f>Newzeland!F13/Newzeland!F$10</f>
        <v>0.9046781414084557</v>
      </c>
      <c r="G12" s="629">
        <f>Newzeland!G13/Newzeland!G$10</f>
        <v>4.5472918350848825E-3</v>
      </c>
      <c r="H12" s="629">
        <f>Newzeland!H13/Newzeland!H$10</f>
        <v>1.946624803767661E-2</v>
      </c>
      <c r="I12" s="629">
        <f>Newzeland!I13/Newzeland!I$10</f>
        <v>3.3492367709225354E-2</v>
      </c>
      <c r="J12" s="629">
        <f>Newzeland!J13/Newzeland!J$10</f>
        <v>0.18733606708781261</v>
      </c>
      <c r="K12" s="629">
        <f>Newzeland!K13/Newzeland!K$10</f>
        <v>7.1914952751528623E-3</v>
      </c>
      <c r="L12" s="629">
        <f>Newzeland!L13/Newzeland!L$10</f>
        <v>1.2664133839898686E-3</v>
      </c>
      <c r="M12" s="629">
        <f>Newzeland!M13/Newzeland!M$10</f>
        <v>4.3868355234427725E-2</v>
      </c>
      <c r="N12" s="629">
        <f>Newzeland!N13/Newzeland!N$10</f>
        <v>1.9283923635662402E-3</v>
      </c>
      <c r="O12" s="629">
        <f>Newzeland!O13/Newzeland!O$10</f>
        <v>7.8227673821891237E-5</v>
      </c>
      <c r="P12" s="629">
        <f>Newzeland!P13/Newzeland!P$10</f>
        <v>1.3427974434611602E-2</v>
      </c>
      <c r="Q12" s="629">
        <f>Newzeland!Q13/Newzeland!Q$10</f>
        <v>2.2343182996371176E-2</v>
      </c>
      <c r="R12" s="629">
        <f>Newzeland!R13/Newzeland!R$10</f>
        <v>4.2766426195516008E-3</v>
      </c>
      <c r="S12" s="629">
        <f>Newzeland!S13/Newzeland!S$10</f>
        <v>7.463076039872658E-3</v>
      </c>
      <c r="T12" s="629">
        <f>Newzeland!T13/Newzeland!T$10</f>
        <v>1.7094568442781576E-3</v>
      </c>
      <c r="U12" s="629">
        <f>Newzeland!U13/Newzeland!U$10</f>
        <v>6.8118071323627618E-3</v>
      </c>
      <c r="V12" s="629">
        <f>Newzeland!V13/Newzeland!V$10</f>
        <v>8.6763891452833666E-3</v>
      </c>
      <c r="W12" s="630">
        <f>Newzeland!W13/Newzeland!W$10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Newzeland!D14/Newzeland!D$10</f>
        <v>0</v>
      </c>
      <c r="E13" s="629">
        <f>Newzeland!E14/Newzeland!E$10</f>
        <v>2.5321034545125699E-3</v>
      </c>
      <c r="F13" s="629">
        <f>Newzeland!F14/Newzeland!F$10</f>
        <v>8.7951521121557804E-6</v>
      </c>
      <c r="G13" s="628">
        <f>Newzeland!G14/Newzeland!G$10</f>
        <v>0.85681083265966052</v>
      </c>
      <c r="H13" s="629">
        <f>Newzeland!H14/Newzeland!H$10</f>
        <v>1.9780219780219779E-2</v>
      </c>
      <c r="I13" s="629">
        <f>Newzeland!I14/Newzeland!I$10</f>
        <v>0</v>
      </c>
      <c r="J13" s="629">
        <f>Newzeland!J14/Newzeland!J$10</f>
        <v>0</v>
      </c>
      <c r="K13" s="629">
        <f>Newzeland!K14/Newzeland!K$10</f>
        <v>0</v>
      </c>
      <c r="L13" s="629">
        <f>Newzeland!L14/Newzeland!L$10</f>
        <v>0</v>
      </c>
      <c r="M13" s="629">
        <f>Newzeland!M14/Newzeland!M$10</f>
        <v>0</v>
      </c>
      <c r="N13" s="629">
        <f>Newzeland!N14/Newzeland!N$10</f>
        <v>0</v>
      </c>
      <c r="O13" s="629">
        <f>Newzeland!O14/Newzeland!O$10</f>
        <v>0</v>
      </c>
      <c r="P13" s="629">
        <f>Newzeland!P14/Newzeland!P$10</f>
        <v>0</v>
      </c>
      <c r="Q13" s="629">
        <f>Newzeland!Q14/Newzeland!Q$10</f>
        <v>0</v>
      </c>
      <c r="R13" s="629">
        <f>Newzeland!R14/Newzeland!R$10</f>
        <v>4.3198410298501014E-5</v>
      </c>
      <c r="S13" s="629">
        <f>Newzeland!S14/Newzeland!S$10</f>
        <v>0</v>
      </c>
      <c r="T13" s="629">
        <f>Newzeland!T14/Newzeland!T$10</f>
        <v>0</v>
      </c>
      <c r="U13" s="629">
        <f>Newzeland!U14/Newzeland!U$10</f>
        <v>0</v>
      </c>
      <c r="V13" s="629">
        <f>Newzeland!V14/Newzeland!V$10</f>
        <v>0</v>
      </c>
      <c r="W13" s="630">
        <f>Newzeland!W14/Newzeland!W$10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Newzeland!D15/Newzeland!D$10</f>
        <v>0</v>
      </c>
      <c r="E14" s="629">
        <f>Newzeland!E15/Newzeland!E$10</f>
        <v>6.6919877012117926E-3</v>
      </c>
      <c r="F14" s="629">
        <f>Newzeland!F15/Newzeland!F$10</f>
        <v>2.6385456336467338E-5</v>
      </c>
      <c r="G14" s="629">
        <f>Newzeland!G15/Newzeland!G$10</f>
        <v>8.488278092158448E-2</v>
      </c>
      <c r="H14" s="628">
        <f>Newzeland!H15/Newzeland!H$10</f>
        <v>0.91114599686028253</v>
      </c>
      <c r="I14" s="629">
        <f>Newzeland!I15/Newzeland!I$10</f>
        <v>0</v>
      </c>
      <c r="J14" s="629">
        <f>Newzeland!J15/Newzeland!J$10</f>
        <v>0</v>
      </c>
      <c r="K14" s="629">
        <f>Newzeland!K15/Newzeland!K$10</f>
        <v>2.4666481378543634E-3</v>
      </c>
      <c r="L14" s="629">
        <f>Newzeland!L15/Newzeland!L$10</f>
        <v>0</v>
      </c>
      <c r="M14" s="629">
        <f>Newzeland!M15/Newzeland!M$10</f>
        <v>0</v>
      </c>
      <c r="N14" s="629">
        <f>Newzeland!N15/Newzeland!N$10</f>
        <v>0</v>
      </c>
      <c r="O14" s="629">
        <f>Newzeland!O15/Newzeland!O$10</f>
        <v>0</v>
      </c>
      <c r="P14" s="629">
        <f>Newzeland!P15/Newzeland!P$10</f>
        <v>1.4134709931170107E-3</v>
      </c>
      <c r="Q14" s="629">
        <f>Newzeland!Q15/Newzeland!Q$10</f>
        <v>1.3996889580093312E-3</v>
      </c>
      <c r="R14" s="629">
        <f>Newzeland!R15/Newzeland!R$10</f>
        <v>1.9871268737310468E-3</v>
      </c>
      <c r="S14" s="629">
        <f>Newzeland!S15/Newzeland!S$10</f>
        <v>0</v>
      </c>
      <c r="T14" s="629">
        <f>Newzeland!T15/Newzeland!T$10</f>
        <v>0</v>
      </c>
      <c r="U14" s="629">
        <f>Newzeland!U15/Newzeland!U$10</f>
        <v>0</v>
      </c>
      <c r="V14" s="629">
        <f>Newzeland!V15/Newzeland!V$10</f>
        <v>0</v>
      </c>
      <c r="W14" s="630">
        <f>Newzeland!W15/Newzeland!W$10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Newzeland!D16/Newzeland!D$10</f>
        <v>2.7366235727092573E-3</v>
      </c>
      <c r="E15" s="629">
        <f>Newzeland!E16/Newzeland!E$10</f>
        <v>0.13944655453065655</v>
      </c>
      <c r="F15" s="629">
        <f>Newzeland!F16/Newzeland!F$10</f>
        <v>4.7493821405641208E-4</v>
      </c>
      <c r="G15" s="629">
        <f>Newzeland!G16/Newzeland!G$10</f>
        <v>2.7435327405012127E-2</v>
      </c>
      <c r="H15" s="629">
        <f>Newzeland!H16/Newzeland!H$10</f>
        <v>9.4191522762951331E-4</v>
      </c>
      <c r="I15" s="631">
        <f>Newzeland!I16/Newzeland!I$10</f>
        <v>0.92957631611140557</v>
      </c>
      <c r="J15" s="629">
        <f>Newzeland!J16/Newzeland!J$10</f>
        <v>2.1242011156673685E-3</v>
      </c>
      <c r="K15" s="629">
        <f>Newzeland!K16/Newzeland!K$10</f>
        <v>1.4591439688715954E-3</v>
      </c>
      <c r="L15" s="629">
        <f>Newzeland!L16/Newzeland!L$10</f>
        <v>1.9996000799840031E-4</v>
      </c>
      <c r="M15" s="629">
        <f>Newzeland!M16/Newzeland!M$10</f>
        <v>0</v>
      </c>
      <c r="N15" s="629">
        <f>Newzeland!N16/Newzeland!N$10</f>
        <v>3.2461271453365047E-3</v>
      </c>
      <c r="O15" s="629">
        <f>Newzeland!O16/Newzeland!O$10</f>
        <v>0</v>
      </c>
      <c r="P15" s="629">
        <f>Newzeland!P16/Newzeland!P$10</f>
        <v>4.6091445427728613E-4</v>
      </c>
      <c r="Q15" s="629">
        <f>Newzeland!Q16/Newzeland!Q$10</f>
        <v>1.3893208916537066E-2</v>
      </c>
      <c r="R15" s="629">
        <f>Newzeland!R16/Newzeland!R$10</f>
        <v>1.5983411810445375E-3</v>
      </c>
      <c r="S15" s="629">
        <f>Newzeland!S16/Newzeland!S$10</f>
        <v>8.350294869787589E-4</v>
      </c>
      <c r="T15" s="629">
        <f>Newzeland!T16/Newzeland!T$10</f>
        <v>5.4831634627789966E-4</v>
      </c>
      <c r="U15" s="629">
        <f>Newzeland!U16/Newzeland!U$10</f>
        <v>4.0069453719780956E-4</v>
      </c>
      <c r="V15" s="629">
        <f>Newzeland!V16/Newzeland!V$10</f>
        <v>3.6920804873546244E-4</v>
      </c>
      <c r="W15" s="630">
        <f>Newzeland!W16/Newzeland!W$10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Newzeland!D17/Newzeland!D$10</f>
        <v>0</v>
      </c>
      <c r="E16" s="629">
        <f>Newzeland!E17/Newzeland!E$10</f>
        <v>0</v>
      </c>
      <c r="F16" s="629">
        <f>Newzeland!F17/Newzeland!F$10</f>
        <v>2.8461112234936102E-2</v>
      </c>
      <c r="G16" s="629">
        <f>Newzeland!G17/Newzeland!G$10</f>
        <v>4.0420371867421178E-4</v>
      </c>
      <c r="H16" s="629">
        <f>Newzeland!H17/Newzeland!H$10</f>
        <v>3.4536891679748821E-3</v>
      </c>
      <c r="I16" s="629">
        <f>Newzeland!I17/Newzeland!I$10</f>
        <v>2.7185363400345255E-5</v>
      </c>
      <c r="J16" s="628">
        <f>Newzeland!J17/Newzeland!J$10</f>
        <v>0.70787616831061362</v>
      </c>
      <c r="K16" s="629">
        <f>Newzeland!K17/Newzeland!K$10</f>
        <v>3.5088938299055032E-3</v>
      </c>
      <c r="L16" s="629">
        <f>Newzeland!L17/Newzeland!L$10</f>
        <v>0.14243817903086051</v>
      </c>
      <c r="M16" s="629">
        <f>Newzeland!M17/Newzeland!M$10</f>
        <v>3.2831791655087539E-2</v>
      </c>
      <c r="N16" s="629">
        <f>Newzeland!N17/Newzeland!N$10</f>
        <v>3.2139872726104002E-5</v>
      </c>
      <c r="O16" s="629">
        <f>Newzeland!O17/Newzeland!O$10</f>
        <v>0</v>
      </c>
      <c r="P16" s="629">
        <f>Newzeland!P17/Newzeland!P$10</f>
        <v>1.517944936086529E-2</v>
      </c>
      <c r="Q16" s="629">
        <f>Newzeland!Q17/Newzeland!Q$10</f>
        <v>2.1358216692586831E-2</v>
      </c>
      <c r="R16" s="629">
        <f>Newzeland!R17/Newzeland!R$10</f>
        <v>1.9007300531340447E-3</v>
      </c>
      <c r="S16" s="629">
        <f>Newzeland!S17/Newzeland!S$10</f>
        <v>1.3569229163404833E-3</v>
      </c>
      <c r="T16" s="629">
        <f>Newzeland!T17/Newzeland!T$10</f>
        <v>6.450780544445878E-5</v>
      </c>
      <c r="U16" s="629">
        <f>Newzeland!U17/Newzeland!U$10</f>
        <v>3.9134499799652729E-2</v>
      </c>
      <c r="V16" s="629">
        <f>Newzeland!V17/Newzeland!V$10</f>
        <v>2.6952187557688759E-2</v>
      </c>
      <c r="W16" s="630">
        <f>Newzeland!W17/Newzeland!W$10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Newzeland!D18/Newzeland!D$10</f>
        <v>4.7183165046711336E-5</v>
      </c>
      <c r="E17" s="629">
        <f>Newzeland!E18/Newzeland!E$10</f>
        <v>9.043226623259179E-4</v>
      </c>
      <c r="F17" s="629">
        <f>Newzeland!F18/Newzeland!F$10</f>
        <v>9.7626188444929155E-4</v>
      </c>
      <c r="G17" s="629">
        <f>Newzeland!G18/Newzeland!G$10</f>
        <v>1.0105092966855295E-4</v>
      </c>
      <c r="H17" s="629">
        <f>Newzeland!H18/Newzeland!H$10</f>
        <v>0</v>
      </c>
      <c r="I17" s="629">
        <f>Newzeland!I18/Newzeland!I$10</f>
        <v>3.2622436080414303E-4</v>
      </c>
      <c r="J17" s="629">
        <f>Newzeland!J18/Newzeland!J$10</f>
        <v>1.4924821751819424E-2</v>
      </c>
      <c r="K17" s="628">
        <f>Newzeland!K18/Newzeland!K$10</f>
        <v>0.8257712618121178</v>
      </c>
      <c r="L17" s="629">
        <f>Newzeland!L18/Newzeland!L$10</f>
        <v>1.9329467439845364E-3</v>
      </c>
      <c r="M17" s="629">
        <f>Newzeland!M18/Newzeland!M$10</f>
        <v>1.19099606971297E-4</v>
      </c>
      <c r="N17" s="629">
        <f>Newzeland!N18/Newzeland!N$10</f>
        <v>1.6069936363052002E-4</v>
      </c>
      <c r="O17" s="629">
        <f>Newzeland!O18/Newzeland!O$10</f>
        <v>0</v>
      </c>
      <c r="P17" s="629">
        <f>Newzeland!P18/Newzeland!P$10</f>
        <v>3.7487708947885937E-3</v>
      </c>
      <c r="Q17" s="629">
        <f>Newzeland!Q18/Newzeland!Q$10</f>
        <v>1.2960082944530845E-2</v>
      </c>
      <c r="R17" s="629">
        <f>Newzeland!R18/Newzeland!R$10</f>
        <v>2.1599205149250506E-3</v>
      </c>
      <c r="S17" s="629">
        <f>Newzeland!S18/Newzeland!S$10</f>
        <v>6.4192891811492092E-3</v>
      </c>
      <c r="T17" s="629">
        <f>Newzeland!T18/Newzeland!T$10</f>
        <v>5.4831634627789966E-4</v>
      </c>
      <c r="U17" s="629">
        <f>Newzeland!U18/Newzeland!U$10</f>
        <v>9.3495392012822229E-4</v>
      </c>
      <c r="V17" s="629">
        <f>Newzeland!V18/Newzeland!V$10</f>
        <v>1.1076241462063873E-3</v>
      </c>
      <c r="W17" s="630">
        <f>Newzeland!W18/Newzeland!W$10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Newzeland!D19/Newzeland!D$10</f>
        <v>5.6619798056053603E-4</v>
      </c>
      <c r="E18" s="629">
        <f>Newzeland!E19/Newzeland!E$10</f>
        <v>1.8086453246518358E-4</v>
      </c>
      <c r="F18" s="629">
        <f>Newzeland!F19/Newzeland!F$10</f>
        <v>3.9578184504701007E-4</v>
      </c>
      <c r="G18" s="629">
        <f>Newzeland!G19/Newzeland!G$10</f>
        <v>5.0525464834276473E-5</v>
      </c>
      <c r="H18" s="629">
        <f>Newzeland!H19/Newzeland!H$10</f>
        <v>0</v>
      </c>
      <c r="I18" s="629">
        <f>Newzeland!I19/Newzeland!I$10</f>
        <v>5.437072680069051E-5</v>
      </c>
      <c r="J18" s="629">
        <f>Newzeland!J19/Newzeland!J$10</f>
        <v>1.0380878495696183E-2</v>
      </c>
      <c r="K18" s="629">
        <f>Newzeland!K19/Newzeland!K$10</f>
        <v>3.7173429683157308E-3</v>
      </c>
      <c r="L18" s="628">
        <f>Newzeland!L19/Newzeland!L$10</f>
        <v>0.83236685996134108</v>
      </c>
      <c r="M18" s="629">
        <f>Newzeland!M19/Newzeland!M$10</f>
        <v>1.9849934495216165E-4</v>
      </c>
      <c r="N18" s="629">
        <f>Newzeland!N19/Newzeland!N$10</f>
        <v>1.9283923635662404E-4</v>
      </c>
      <c r="O18" s="629">
        <f>Newzeland!O19/Newzeland!O$10</f>
        <v>1.5645534764378247E-5</v>
      </c>
      <c r="P18" s="629">
        <f>Newzeland!P19/Newzeland!P$10</f>
        <v>6.7600786627335303E-4</v>
      </c>
      <c r="Q18" s="629">
        <f>Newzeland!Q19/Newzeland!Q$10</f>
        <v>7.3613271124935197E-3</v>
      </c>
      <c r="R18" s="629">
        <f>Newzeland!R19/Newzeland!R$10</f>
        <v>9.0284677523867121E-3</v>
      </c>
      <c r="S18" s="629">
        <f>Newzeland!S19/Newzeland!S$10</f>
        <v>3.8985439173320806E-2</v>
      </c>
      <c r="T18" s="629">
        <f>Newzeland!T19/Newzeland!T$10</f>
        <v>7.7731905560572828E-3</v>
      </c>
      <c r="U18" s="629">
        <f>Newzeland!U19/Newzeland!U$10</f>
        <v>8.2275944971283557E-2</v>
      </c>
      <c r="V18" s="629">
        <f>Newzeland!V19/Newzeland!V$10</f>
        <v>1.7721986339302196E-2</v>
      </c>
      <c r="W18" s="630">
        <f>Newzeland!W19/Newzeland!W$10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Newzeland!D20/Newzeland!D$10</f>
        <v>4.7183165046711331E-4</v>
      </c>
      <c r="E19" s="629">
        <f>Newzeland!E20/Newzeland!E$10</f>
        <v>3.6172906493036716E-4</v>
      </c>
      <c r="F19" s="629">
        <f>Newzeland!F20/Newzeland!F$10</f>
        <v>1.4019472466776314E-2</v>
      </c>
      <c r="G19" s="629">
        <f>Newzeland!G20/Newzeland!G$10</f>
        <v>6.6188358932902187E-3</v>
      </c>
      <c r="H19" s="629">
        <f>Newzeland!H20/Newzeland!H$10</f>
        <v>0</v>
      </c>
      <c r="I19" s="629">
        <f>Newzeland!I20/Newzeland!I$10</f>
        <v>8.1556090201035758E-4</v>
      </c>
      <c r="J19" s="629">
        <f>Newzeland!J20/Newzeland!J$10</f>
        <v>1.0085337470907681E-2</v>
      </c>
      <c r="K19" s="629">
        <f>Newzeland!K20/Newzeland!K$10</f>
        <v>7.9558087826570312E-3</v>
      </c>
      <c r="L19" s="629">
        <f>Newzeland!L20/Newzeland!L$10</f>
        <v>1.7996400719856029E-3</v>
      </c>
      <c r="M19" s="628">
        <f>Newzeland!M20/Newzeland!M$10</f>
        <v>0.72619000357298824</v>
      </c>
      <c r="N19" s="629">
        <f>Newzeland!N20/Newzeland!N$10</f>
        <v>1.7998328726618242E-2</v>
      </c>
      <c r="O19" s="629">
        <f>Newzeland!O20/Newzeland!O$10</f>
        <v>5.3194818198886037E-4</v>
      </c>
      <c r="P19" s="629">
        <f>Newzeland!P20/Newzeland!P$10</f>
        <v>2.4336283185840708E-2</v>
      </c>
      <c r="Q19" s="629">
        <f>Newzeland!Q20/Newzeland!Q$10</f>
        <v>1.4152410575427682E-2</v>
      </c>
      <c r="R19" s="629">
        <f>Newzeland!R20/Newzeland!R$10</f>
        <v>1.7884141863579419E-2</v>
      </c>
      <c r="S19" s="629">
        <f>Newzeland!S20/Newzeland!S$10</f>
        <v>1.4456447993319764E-2</v>
      </c>
      <c r="T19" s="629">
        <f>Newzeland!T20/Newzeland!T$10</f>
        <v>2.2900270932782866E-3</v>
      </c>
      <c r="U19" s="629">
        <f>Newzeland!U20/Newzeland!U$10</f>
        <v>0.10190997729397623</v>
      </c>
      <c r="V19" s="629">
        <f>Newzeland!V20/Newzeland!V$10</f>
        <v>7.9379730478124425E-3</v>
      </c>
      <c r="W19" s="630">
        <f>Newzeland!W20/Newzeland!W$10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Newzeland!D21/Newzeland!D$10</f>
        <v>2.3591582523355668E-5</v>
      </c>
      <c r="E20" s="629">
        <f>Newzeland!E21/Newzeland!E$10</f>
        <v>1.8086453246518358E-4</v>
      </c>
      <c r="F20" s="629">
        <f>Newzeland!F21/Newzeland!F$10</f>
        <v>2.110836506917387E-4</v>
      </c>
      <c r="G20" s="629">
        <f>Newzeland!G21/Newzeland!G$10</f>
        <v>1.0105092966855295E-4</v>
      </c>
      <c r="H20" s="629">
        <f>Newzeland!H21/Newzeland!H$10</f>
        <v>3.1397174254317112E-4</v>
      </c>
      <c r="I20" s="629">
        <f>Newzeland!I21/Newzeland!I$10</f>
        <v>1.2233413530155364E-4</v>
      </c>
      <c r="J20" s="629">
        <f>Newzeland!J21/Newzeland!J$10</f>
        <v>9.7897964461191771E-4</v>
      </c>
      <c r="K20" s="629">
        <f>Newzeland!K21/Newzeland!K$10</f>
        <v>2.7793218454697053E-4</v>
      </c>
      <c r="L20" s="629">
        <f>Newzeland!L21/Newzeland!L$10</f>
        <v>6.6653335999466775E-5</v>
      </c>
      <c r="M20" s="629">
        <f>Newzeland!M21/Newzeland!M$10</f>
        <v>3.5729882091389099E-4</v>
      </c>
      <c r="N20" s="628">
        <f>Newzeland!N21/Newzeland!N$10</f>
        <v>0.85723468535064606</v>
      </c>
      <c r="O20" s="629">
        <f>Newzeland!O21/Newzeland!O$10</f>
        <v>3.1291069528756493E-5</v>
      </c>
      <c r="P20" s="629">
        <f>Newzeland!P21/Newzeland!P$10</f>
        <v>2.8883972468043266E-3</v>
      </c>
      <c r="Q20" s="629">
        <f>Newzeland!Q21/Newzeland!Q$10</f>
        <v>4.8211508553654744E-3</v>
      </c>
      <c r="R20" s="629">
        <f>Newzeland!R21/Newzeland!R$10</f>
        <v>5.1838092358201223E-4</v>
      </c>
      <c r="S20" s="629">
        <f>Newzeland!S21/Newzeland!S$10</f>
        <v>1.0437868587234486E-4</v>
      </c>
      <c r="T20" s="629">
        <f>Newzeland!T21/Newzeland!T$10</f>
        <v>6.450780544445878E-5</v>
      </c>
      <c r="U20" s="629">
        <f>Newzeland!U21/Newzeland!U$10</f>
        <v>1.3356484573260317E-4</v>
      </c>
      <c r="V20" s="629">
        <f>Newzeland!V21/Newzeland!V$10</f>
        <v>2.0306442680450435E-3</v>
      </c>
      <c r="W20" s="630">
        <f>Newzeland!W21/Newzeland!W$10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Newzeland!D22/Newzeland!D$10</f>
        <v>2.4299329999056337E-3</v>
      </c>
      <c r="E21" s="629">
        <f>Newzeland!E22/Newzeland!E$10</f>
        <v>1.8086453246518358E-3</v>
      </c>
      <c r="F21" s="629">
        <f>Newzeland!F22/Newzeland!F$10</f>
        <v>8.0915399431833173E-4</v>
      </c>
      <c r="G21" s="629">
        <f>Newzeland!G22/Newzeland!G$10</f>
        <v>0</v>
      </c>
      <c r="H21" s="629">
        <f>Newzeland!H22/Newzeland!H$10</f>
        <v>1.2558869701726845E-3</v>
      </c>
      <c r="I21" s="629">
        <f>Newzeland!I22/Newzeland!I$10</f>
        <v>1.1241147766042762E-2</v>
      </c>
      <c r="J21" s="629">
        <f>Newzeland!J22/Newzeland!J$10</f>
        <v>7.2961690494661793E-3</v>
      </c>
      <c r="K21" s="629">
        <f>Newzeland!K22/Newzeland!K$10</f>
        <v>2.6160366870483603E-2</v>
      </c>
      <c r="L21" s="629">
        <f>Newzeland!L22/Newzeland!L$10</f>
        <v>3.3993201359728054E-3</v>
      </c>
      <c r="M21" s="629">
        <f>Newzeland!M22/Newzeland!M$10</f>
        <v>2.38199213942594E-4</v>
      </c>
      <c r="N21" s="629">
        <f>Newzeland!N22/Newzeland!N$10</f>
        <v>4.6249276852863661E-2</v>
      </c>
      <c r="O21" s="631">
        <f>Newzeland!O22/Newzeland!O$10</f>
        <v>0.99698041179047503</v>
      </c>
      <c r="P21" s="629">
        <f>Newzeland!P22/Newzeland!P$10</f>
        <v>1.2260324483775811E-2</v>
      </c>
      <c r="Q21" s="629">
        <f>Newzeland!Q22/Newzeland!Q$10</f>
        <v>1.456713322965267E-2</v>
      </c>
      <c r="R21" s="629">
        <f>Newzeland!R22/Newzeland!R$10</f>
        <v>7.7325154434316817E-3</v>
      </c>
      <c r="S21" s="629">
        <f>Newzeland!S22/Newzeland!S$10</f>
        <v>3.601064662595898E-3</v>
      </c>
      <c r="T21" s="629">
        <f>Newzeland!T22/Newzeland!T$10</f>
        <v>6.2895110308347308E-3</v>
      </c>
      <c r="U21" s="629">
        <f>Newzeland!U22/Newzeland!U$10</f>
        <v>4.4877788166154668E-2</v>
      </c>
      <c r="V21" s="629">
        <f>Newzeland!V22/Newzeland!V$10</f>
        <v>0.18774229278198265</v>
      </c>
      <c r="W21" s="630">
        <f>Newzeland!W22/Newzeland!W$10</f>
        <v>0</v>
      </c>
      <c r="X21" s="584"/>
      <c r="Y21" s="22">
        <f>SUM(D21:X21)</f>
        <v>1.3749391407667233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Newzeland!D23/Newzeland!D$10</f>
        <v>6.2045862036425401E-3</v>
      </c>
      <c r="E22" s="629">
        <f>Newzeland!E23/Newzeland!E$10</f>
        <v>2.0437692168565745E-2</v>
      </c>
      <c r="F22" s="629">
        <f>Newzeland!F23/Newzeland!F$10</f>
        <v>9.138163044529855E-3</v>
      </c>
      <c r="G22" s="629">
        <f>Newzeland!G23/Newzeland!G$10</f>
        <v>1.4500808407437348E-2</v>
      </c>
      <c r="H22" s="629">
        <f>Newzeland!H23/Newzeland!H$10</f>
        <v>2.8257456828885402E-3</v>
      </c>
      <c r="I22" s="629">
        <f>Newzeland!I23/Newzeland!I$10</f>
        <v>9.7051747339232559E-3</v>
      </c>
      <c r="J22" s="629">
        <f>Newzeland!J23/Newzeland!J$10</f>
        <v>1.4019727363404632E-2</v>
      </c>
      <c r="K22" s="629">
        <f>Newzeland!K23/Newzeland!K$10</f>
        <v>1.3792384658143413E-2</v>
      </c>
      <c r="L22" s="629">
        <f>Newzeland!L23/Newzeland!L$10</f>
        <v>0</v>
      </c>
      <c r="M22" s="629">
        <f>Newzeland!M23/Newzeland!M$10</f>
        <v>9.8773274048195636E-2</v>
      </c>
      <c r="N22" s="629">
        <f>Newzeland!N23/Newzeland!N$10</f>
        <v>6.460114417946905E-2</v>
      </c>
      <c r="O22" s="629">
        <f>Newzeland!O23/Newzeland!O$10</f>
        <v>2.3468302146567371E-3</v>
      </c>
      <c r="P22" s="628">
        <f>Newzeland!P23/Newzeland!P$10</f>
        <v>0.86074237954768928</v>
      </c>
      <c r="Q22" s="629">
        <f>Newzeland!Q23/Newzeland!Q$10</f>
        <v>5.6972524624157597E-2</v>
      </c>
      <c r="R22" s="629">
        <f>Newzeland!R23/Newzeland!R$10</f>
        <v>3.1880426800293751E-2</v>
      </c>
      <c r="S22" s="629">
        <f>Newzeland!S23/Newzeland!S$10</f>
        <v>6.3514430353321855E-2</v>
      </c>
      <c r="T22" s="629">
        <f>Newzeland!T23/Newzeland!T$10</f>
        <v>3.7414527157786093E-3</v>
      </c>
      <c r="U22" s="629">
        <f>Newzeland!U23/Newzeland!U$10</f>
        <v>3.1521303592894352E-2</v>
      </c>
      <c r="V22" s="629">
        <f>Newzeland!V23/Newzeland!V$10</f>
        <v>2.9352039874469264E-2</v>
      </c>
      <c r="W22" s="630">
        <f>Newzeland!W23/Newzeland!W$10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Newzeland!D24/Newzeland!D$10</f>
        <v>2.9725393979428139E-3</v>
      </c>
      <c r="E23" s="629">
        <f>Newzeland!E24/Newzeland!E$10</f>
        <v>3.6172906493036716E-4</v>
      </c>
      <c r="F23" s="629">
        <f>Newzeland!F24/Newzeland!F$10</f>
        <v>2.1636074195903218E-3</v>
      </c>
      <c r="G23" s="629">
        <f>Newzeland!G24/Newzeland!G$10</f>
        <v>3.7388843977364593E-3</v>
      </c>
      <c r="H23" s="629">
        <f>Newzeland!H24/Newzeland!H$10</f>
        <v>3.4850863422291996E-2</v>
      </c>
      <c r="I23" s="629">
        <f>Newzeland!I24/Newzeland!I$10</f>
        <v>1.0411994182332232E-2</v>
      </c>
      <c r="J23" s="629">
        <f>Newzeland!J24/Newzeland!J$10</f>
        <v>2.3126085189700395E-2</v>
      </c>
      <c r="K23" s="629">
        <f>Newzeland!K24/Newzeland!K$10</f>
        <v>5.2633407448582546E-2</v>
      </c>
      <c r="L23" s="629">
        <f>Newzeland!L24/Newzeland!L$10</f>
        <v>1.3730587215890155E-2</v>
      </c>
      <c r="M23" s="629">
        <f>Newzeland!M24/Newzeland!M$10</f>
        <v>6.6497280558974151E-2</v>
      </c>
      <c r="N23" s="629">
        <f>Newzeland!N24/Newzeland!N$10</f>
        <v>6.6208137815774249E-3</v>
      </c>
      <c r="O23" s="629">
        <f>Newzeland!O24/Newzeland!O$10</f>
        <v>0</v>
      </c>
      <c r="P23" s="629">
        <f>Newzeland!P24/Newzeland!P$10</f>
        <v>3.6996066863323497E-2</v>
      </c>
      <c r="Q23" s="628">
        <f>Newzeland!Q24/Newzeland!Q$10</f>
        <v>0.74411612234318303</v>
      </c>
      <c r="R23" s="629">
        <f>Newzeland!R24/Newzeland!R$10</f>
        <v>4.8641409996112141E-2</v>
      </c>
      <c r="S23" s="629">
        <f>Newzeland!S24/Newzeland!S$10</f>
        <v>5.4276916653619332E-3</v>
      </c>
      <c r="T23" s="629">
        <f>Newzeland!T24/Newzeland!T$10</f>
        <v>1.4514256225003225E-3</v>
      </c>
      <c r="U23" s="629">
        <f>Newzeland!U24/Newzeland!U$10</f>
        <v>7.2125016695605716E-3</v>
      </c>
      <c r="V23" s="629">
        <f>Newzeland!V24/Newzeland!V$10</f>
        <v>2.8244415728262875E-2</v>
      </c>
      <c r="W23" s="630">
        <f>Newzeland!W24/Newzeland!W$10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Newzeland!D25/Newzeland!D$10</f>
        <v>0</v>
      </c>
      <c r="E24" s="629">
        <f>Newzeland!E25/Newzeland!E$10</f>
        <v>0</v>
      </c>
      <c r="F24" s="629">
        <f>Newzeland!F25/Newzeland!F$10</f>
        <v>0</v>
      </c>
      <c r="G24" s="629">
        <f>Newzeland!G25/Newzeland!G$10</f>
        <v>0</v>
      </c>
      <c r="H24" s="629">
        <f>Newzeland!H25/Newzeland!H$10</f>
        <v>0</v>
      </c>
      <c r="I24" s="629">
        <f>Newzeland!I25/Newzeland!I$10</f>
        <v>1.7670486210224416E-3</v>
      </c>
      <c r="J24" s="629">
        <f>Newzeland!J25/Newzeland!J$10</f>
        <v>0</v>
      </c>
      <c r="K24" s="629">
        <f>Newzeland!K25/Newzeland!K$10</f>
        <v>5.186909394107838E-2</v>
      </c>
      <c r="L24" s="629">
        <f>Newzeland!L25/Newzeland!L$10</f>
        <v>0</v>
      </c>
      <c r="M24" s="629">
        <f>Newzeland!M25/Newzeland!M$10</f>
        <v>7.9399737980864662E-4</v>
      </c>
      <c r="N24" s="629">
        <f>Newzeland!N25/Newzeland!N$10</f>
        <v>1.3177347817702643E-3</v>
      </c>
      <c r="O24" s="629">
        <f>Newzeland!O25/Newzeland!O$10</f>
        <v>0</v>
      </c>
      <c r="P24" s="629">
        <f>Newzeland!P25/Newzeland!P$10</f>
        <v>6.3913470993117007E-3</v>
      </c>
      <c r="Q24" s="629">
        <f>Newzeland!Q25/Newzeland!Q$10</f>
        <v>5.7024364955935716E-4</v>
      </c>
      <c r="R24" s="628">
        <f>Newzeland!R25/Newzeland!R$10</f>
        <v>0.8545941509352456</v>
      </c>
      <c r="S24" s="629">
        <f>Newzeland!S25/Newzeland!S$10</f>
        <v>8.350294869787589E-4</v>
      </c>
      <c r="T24" s="629">
        <f>Newzeland!T25/Newzeland!T$10</f>
        <v>1.2901561088891756E-4</v>
      </c>
      <c r="U24" s="629">
        <f>Newzeland!U25/Newzeland!U$10</f>
        <v>0</v>
      </c>
      <c r="V24" s="629">
        <f>Newzeland!V25/Newzeland!V$10</f>
        <v>0</v>
      </c>
      <c r="W24" s="630">
        <f>Newzeland!W25/Newzeland!W$10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Newzeland!D26/Newzeland!D$10</f>
        <v>0</v>
      </c>
      <c r="E25" s="629">
        <f>Newzeland!E26/Newzeland!E$10</f>
        <v>0</v>
      </c>
      <c r="F25" s="629">
        <f>Newzeland!F26/Newzeland!F$10</f>
        <v>1.7590304224311561E-5</v>
      </c>
      <c r="G25" s="629">
        <f>Newzeland!G26/Newzeland!G$10</f>
        <v>2.526273241713824E-4</v>
      </c>
      <c r="H25" s="629">
        <f>Newzeland!H26/Newzeland!H$10</f>
        <v>0</v>
      </c>
      <c r="I25" s="629">
        <f>Newzeland!I26/Newzeland!I$10</f>
        <v>0</v>
      </c>
      <c r="J25" s="629">
        <f>Newzeland!J26/Newzeland!J$10</f>
        <v>3.6942628098562933E-5</v>
      </c>
      <c r="K25" s="629">
        <f>Newzeland!K26/Newzeland!K$10</f>
        <v>6.6008893829905507E-4</v>
      </c>
      <c r="L25" s="629">
        <f>Newzeland!L26/Newzeland!L$10</f>
        <v>0</v>
      </c>
      <c r="M25" s="629">
        <f>Newzeland!M26/Newzeland!M$10</f>
        <v>8.9324705228472738E-3</v>
      </c>
      <c r="N25" s="629">
        <f>Newzeland!N26/Newzeland!N$10</f>
        <v>0</v>
      </c>
      <c r="O25" s="629">
        <f>Newzeland!O26/Newzeland!O$10</f>
        <v>0</v>
      </c>
      <c r="P25" s="629">
        <f>Newzeland!P26/Newzeland!P$10</f>
        <v>4.3633235004916417E-3</v>
      </c>
      <c r="Q25" s="629">
        <f>Newzeland!Q26/Newzeland!Q$10</f>
        <v>2.2291342664593054E-3</v>
      </c>
      <c r="R25" s="629">
        <f>Newzeland!R26/Newzeland!R$10</f>
        <v>7.8189122640286834E-3</v>
      </c>
      <c r="S25" s="628">
        <f>Newzeland!S26/Newzeland!S$10</f>
        <v>0.84880747351390851</v>
      </c>
      <c r="T25" s="629">
        <f>Newzeland!T26/Newzeland!T$10</f>
        <v>5.2896400464456199E-3</v>
      </c>
      <c r="U25" s="629">
        <f>Newzeland!U26/Newzeland!U$10</f>
        <v>1.3356484573260317E-4</v>
      </c>
      <c r="V25" s="629">
        <f>Newzeland!V26/Newzeland!V$10</f>
        <v>4.9658482554919697E-2</v>
      </c>
      <c r="W25" s="630">
        <f>Newzeland!W26/Newzeland!W$10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Newzeland!D27/Newzeland!D$10</f>
        <v>0</v>
      </c>
      <c r="E26" s="629">
        <f>Newzeland!E27/Newzeland!E$10</f>
        <v>0</v>
      </c>
      <c r="F26" s="629">
        <f>Newzeland!F27/Newzeland!F$10</f>
        <v>0</v>
      </c>
      <c r="G26" s="629">
        <f>Newzeland!G27/Newzeland!G$10</f>
        <v>0</v>
      </c>
      <c r="H26" s="629">
        <f>Newzeland!H27/Newzeland!H$10</f>
        <v>0</v>
      </c>
      <c r="I26" s="629">
        <f>Newzeland!I27/Newzeland!I$10</f>
        <v>0</v>
      </c>
      <c r="J26" s="629">
        <f>Newzeland!J27/Newzeland!J$10</f>
        <v>0</v>
      </c>
      <c r="K26" s="629">
        <f>Newzeland!K27/Newzeland!K$10</f>
        <v>0</v>
      </c>
      <c r="L26" s="629">
        <f>Newzeland!L27/Newzeland!L$10</f>
        <v>0</v>
      </c>
      <c r="M26" s="629">
        <f>Newzeland!M27/Newzeland!M$10</f>
        <v>0</v>
      </c>
      <c r="N26" s="629">
        <f>Newzeland!N27/Newzeland!N$10</f>
        <v>3.8567847271324808E-4</v>
      </c>
      <c r="O26" s="629">
        <f>Newzeland!O27/Newzeland!O$10</f>
        <v>0</v>
      </c>
      <c r="P26" s="629">
        <f>Newzeland!P27/Newzeland!P$10</f>
        <v>6.1455260570304822E-5</v>
      </c>
      <c r="Q26" s="629">
        <f>Newzeland!Q27/Newzeland!Q$10</f>
        <v>1.0368066355624676E-4</v>
      </c>
      <c r="R26" s="629">
        <f>Newzeland!R27/Newzeland!R$10</f>
        <v>3.4558728238800812E-4</v>
      </c>
      <c r="S26" s="629">
        <f>Newzeland!S27/Newzeland!S$10</f>
        <v>5.2189342936172429E-4</v>
      </c>
      <c r="T26" s="628">
        <f>Newzeland!T27/Newzeland!T$10</f>
        <v>0.967939620694104</v>
      </c>
      <c r="U26" s="629">
        <f>Newzeland!U27/Newzeland!U$10</f>
        <v>1.2020836115934285E-3</v>
      </c>
      <c r="V26" s="629">
        <f>Newzeland!V27/Newzeland!V$10</f>
        <v>5.3535167066642055E-3</v>
      </c>
      <c r="W26" s="630">
        <f>Newzeland!W27/Newzeland!W$10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Newzeland!D28/Newzeland!D$10</f>
        <v>0</v>
      </c>
      <c r="E27" s="629">
        <f>Newzeland!E28/Newzeland!E$10</f>
        <v>0</v>
      </c>
      <c r="F27" s="629">
        <f>Newzeland!F28/Newzeland!F$10</f>
        <v>8.7951521121557804E-6</v>
      </c>
      <c r="G27" s="629">
        <f>Newzeland!G28/Newzeland!G$10</f>
        <v>0</v>
      </c>
      <c r="H27" s="629">
        <f>Newzeland!H28/Newzeland!H$10</f>
        <v>0</v>
      </c>
      <c r="I27" s="629">
        <f>Newzeland!I28/Newzeland!I$10</f>
        <v>0</v>
      </c>
      <c r="J27" s="629">
        <f>Newzeland!J28/Newzeland!J$10</f>
        <v>1.8471314049281467E-5</v>
      </c>
      <c r="K27" s="629">
        <f>Newzeland!K28/Newzeland!K$10</f>
        <v>7.9905503057254028E-4</v>
      </c>
      <c r="L27" s="629">
        <f>Newzeland!L28/Newzeland!L$10</f>
        <v>2.8660934479770713E-3</v>
      </c>
      <c r="M27" s="629">
        <f>Newzeland!M28/Newzeland!M$10</f>
        <v>6.3519790384691734E-4</v>
      </c>
      <c r="N27" s="629">
        <f>Newzeland!N28/Newzeland!N$10</f>
        <v>0</v>
      </c>
      <c r="O27" s="629">
        <f>Newzeland!O28/Newzeland!O$10</f>
        <v>0</v>
      </c>
      <c r="P27" s="629">
        <f>Newzeland!P28/Newzeland!P$10</f>
        <v>1.2291052114060964E-4</v>
      </c>
      <c r="Q27" s="629">
        <f>Newzeland!Q28/Newzeland!Q$10</f>
        <v>5.2877138413685845E-3</v>
      </c>
      <c r="R27" s="629">
        <f>Newzeland!R28/Newzeland!R$10</f>
        <v>1.5983411810445375E-3</v>
      </c>
      <c r="S27" s="629">
        <f>Newzeland!S28/Newzeland!S$10</f>
        <v>4.8014195501278637E-3</v>
      </c>
      <c r="T27" s="629">
        <f>Newzeland!T28/Newzeland!T$10</f>
        <v>1.2901561088891756E-4</v>
      </c>
      <c r="U27" s="628">
        <f>Newzeland!U28/Newzeland!U$10</f>
        <v>0.67770802724722856</v>
      </c>
      <c r="V27" s="629">
        <f>Newzeland!V28/Newzeland!V$10</f>
        <v>1.8460402436773122E-2</v>
      </c>
      <c r="W27" s="630">
        <f>Newzeland!W28/Newzeland!W$10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Newzeland!D29/Newzeland!D$10</f>
        <v>0</v>
      </c>
      <c r="E28" s="629">
        <f>Newzeland!E29/Newzeland!E$10</f>
        <v>0</v>
      </c>
      <c r="F28" s="629">
        <f>Newzeland!F29/Newzeland!F$10</f>
        <v>1.0730085576830051E-3</v>
      </c>
      <c r="G28" s="629">
        <f>Newzeland!G29/Newzeland!G$10</f>
        <v>0</v>
      </c>
      <c r="H28" s="629">
        <f>Newzeland!H29/Newzeland!H$10</f>
        <v>0</v>
      </c>
      <c r="I28" s="629">
        <f>Newzeland!I29/Newzeland!I$10</f>
        <v>1.1417852628145006E-3</v>
      </c>
      <c r="J28" s="629">
        <f>Newzeland!J29/Newzeland!J$10</f>
        <v>1.2006354132032953E-2</v>
      </c>
      <c r="K28" s="629">
        <f>Newzeland!K29/Newzeland!K$10</f>
        <v>3.4741523068371316E-5</v>
      </c>
      <c r="L28" s="629">
        <f>Newzeland!L29/Newzeland!L$10</f>
        <v>0</v>
      </c>
      <c r="M28" s="629">
        <f>Newzeland!M29/Newzeland!M$10</f>
        <v>2.0445432530072652E-2</v>
      </c>
      <c r="N28" s="629">
        <f>Newzeland!N29/Newzeland!N$10</f>
        <v>0</v>
      </c>
      <c r="O28" s="629">
        <f>Newzeland!O29/Newzeland!O$10</f>
        <v>0</v>
      </c>
      <c r="P28" s="629">
        <f>Newzeland!P29/Newzeland!P$10</f>
        <v>8.6037364798426748E-4</v>
      </c>
      <c r="Q28" s="629">
        <f>Newzeland!Q29/Newzeland!Q$10</f>
        <v>1.7988595127008813E-2</v>
      </c>
      <c r="R28" s="629">
        <f>Newzeland!R29/Newzeland!R$10</f>
        <v>5.1838092358201223E-4</v>
      </c>
      <c r="S28" s="629">
        <f>Newzeland!S29/Newzeland!S$10</f>
        <v>5.2189342936172429E-4</v>
      </c>
      <c r="T28" s="629">
        <f>Newzeland!T29/Newzeland!T$10</f>
        <v>1.9674880660559926E-3</v>
      </c>
      <c r="U28" s="629">
        <f>Newzeland!U29/Newzeland!U$10</f>
        <v>0</v>
      </c>
      <c r="V28" s="628">
        <f>Newzeland!V29/Newzeland!V$10</f>
        <v>0.61270075687649994</v>
      </c>
      <c r="W28" s="630">
        <f>Newzeland!W29/Newzeland!W$10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Newzeland!D30/Newzeland!D$10</f>
        <v>0</v>
      </c>
      <c r="E29" s="629">
        <f>Newzeland!E30/Newzeland!E$10</f>
        <v>0</v>
      </c>
      <c r="F29" s="629">
        <f>Newzeland!F30/Newzeland!F$10</f>
        <v>0</v>
      </c>
      <c r="G29" s="629">
        <f>Newzeland!G30/Newzeland!G$10</f>
        <v>0</v>
      </c>
      <c r="H29" s="629">
        <f>Newzeland!H30/Newzeland!H$10</f>
        <v>0</v>
      </c>
      <c r="I29" s="629">
        <f>Newzeland!I30/Newzeland!I$10</f>
        <v>0</v>
      </c>
      <c r="J29" s="629">
        <f>Newzeland!J30/Newzeland!J$10</f>
        <v>0</v>
      </c>
      <c r="K29" s="629">
        <f>Newzeland!K30/Newzeland!K$10</f>
        <v>0</v>
      </c>
      <c r="L29" s="629">
        <f>Newzeland!L30/Newzeland!L$10</f>
        <v>0</v>
      </c>
      <c r="M29" s="629">
        <f>Newzeland!M30/Newzeland!M$10</f>
        <v>0</v>
      </c>
      <c r="N29" s="629">
        <f>Newzeland!N30/Newzeland!N$10</f>
        <v>0</v>
      </c>
      <c r="O29" s="629">
        <f>Newzeland!O30/Newzeland!O$10</f>
        <v>0</v>
      </c>
      <c r="P29" s="629">
        <f>Newzeland!P30/Newzeland!P$10</f>
        <v>0</v>
      </c>
      <c r="Q29" s="629">
        <f>Newzeland!Q30/Newzeland!Q$10</f>
        <v>0</v>
      </c>
      <c r="R29" s="629">
        <f>Newzeland!R30/Newzeland!R$10</f>
        <v>0</v>
      </c>
      <c r="S29" s="629">
        <f>Newzeland!S30/Newzeland!S$10</f>
        <v>0</v>
      </c>
      <c r="T29" s="629">
        <f>Newzeland!T30/Newzeland!T$10</f>
        <v>0</v>
      </c>
      <c r="U29" s="629">
        <f>Newzeland!U30/Newzeland!U$10</f>
        <v>0</v>
      </c>
      <c r="V29" s="629">
        <f>Newzeland!V30/Newzeland!V$10</f>
        <v>0</v>
      </c>
      <c r="W29" s="632">
        <f>Newzeland!W30/Newzeland!W$10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1.0000471831650468</v>
      </c>
      <c r="E30" s="634">
        <f t="shared" si="1"/>
        <v>1.000180864532465</v>
      </c>
      <c r="F30" s="634">
        <f t="shared" si="1"/>
        <v>0.99999120484788795</v>
      </c>
      <c r="G30" s="634">
        <f t="shared" si="1"/>
        <v>1</v>
      </c>
      <c r="H30" s="634">
        <f t="shared" si="1"/>
        <v>1</v>
      </c>
      <c r="I30" s="634">
        <f t="shared" si="1"/>
        <v>0.9999864073182998</v>
      </c>
      <c r="J30" s="634">
        <f t="shared" si="1"/>
        <v>1.0000184713140492</v>
      </c>
      <c r="K30" s="634">
        <f t="shared" si="1"/>
        <v>0.99996525847693163</v>
      </c>
      <c r="L30" s="634">
        <f t="shared" si="1"/>
        <v>1.0000666533359994</v>
      </c>
      <c r="M30" s="634">
        <f t="shared" si="1"/>
        <v>0.99996030013100967</v>
      </c>
      <c r="N30" s="634">
        <f t="shared" si="1"/>
        <v>0.99999999999999989</v>
      </c>
      <c r="O30" s="634">
        <f t="shared" si="1"/>
        <v>0.9999843544652357</v>
      </c>
      <c r="P30" s="634">
        <f t="shared" si="1"/>
        <v>0.99996927236971489</v>
      </c>
      <c r="Q30" s="634">
        <f t="shared" si="1"/>
        <v>0.99989631933644385</v>
      </c>
      <c r="R30" s="634">
        <f t="shared" si="1"/>
        <v>1.0000431984102984</v>
      </c>
      <c r="S30" s="634">
        <f t="shared" si="1"/>
        <v>0.99989562131412768</v>
      </c>
      <c r="T30" s="634">
        <f t="shared" si="1"/>
        <v>0.99993549219455558</v>
      </c>
      <c r="U30" s="634">
        <f t="shared" si="1"/>
        <v>0.99986643515426743</v>
      </c>
      <c r="V30" s="634">
        <f t="shared" si="1"/>
        <v>1.0001846040243678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5D72578E-A161-4994-AC34-17C35DBFAD8F}"/>
  </hyperlinks>
  <pageMargins left="0.7" right="0.7" top="0.75" bottom="0.75" header="0.3" footer="0.3"/>
  <pageSetup paperSize="9" orientation="portrait"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A1EBF-2944-445E-A688-1165D79C0750}">
  <dimension ref="B3:J20"/>
  <sheetViews>
    <sheetView workbookViewId="0">
      <selection activeCell="E5" sqref="E5"/>
    </sheetView>
  </sheetViews>
  <sheetFormatPr baseColWidth="10" defaultRowHeight="15"/>
  <cols>
    <col min="1" max="1" width="5.28515625" customWidth="1"/>
    <col min="2" max="2" width="19.28515625" customWidth="1"/>
    <col min="3" max="9" width="20.7109375" customWidth="1"/>
    <col min="10" max="10" width="20.42578125" customWidth="1"/>
  </cols>
  <sheetData>
    <row r="3" spans="2:10" ht="54">
      <c r="B3" s="26" t="s">
        <v>71</v>
      </c>
      <c r="C3" s="27" t="s">
        <v>72</v>
      </c>
      <c r="D3" s="28" t="s">
        <v>73</v>
      </c>
      <c r="E3" s="28" t="s">
        <v>74</v>
      </c>
      <c r="F3" s="29" t="s">
        <v>75</v>
      </c>
      <c r="G3" s="30" t="s">
        <v>76</v>
      </c>
      <c r="H3" s="43" t="s">
        <v>94</v>
      </c>
      <c r="I3" s="46" t="s">
        <v>102</v>
      </c>
      <c r="J3" s="46" t="s">
        <v>103</v>
      </c>
    </row>
    <row r="4" spans="2:10" ht="18">
      <c r="B4" s="31" t="s">
        <v>77</v>
      </c>
      <c r="C4" s="32"/>
      <c r="D4" s="32">
        <v>1</v>
      </c>
      <c r="E4" s="32"/>
      <c r="F4" s="32"/>
      <c r="G4" s="32"/>
      <c r="H4" s="39" t="s">
        <v>95</v>
      </c>
      <c r="I4" s="41">
        <f>Belgique!D5</f>
        <v>0.93403741007548347</v>
      </c>
      <c r="J4" s="39" t="s">
        <v>107</v>
      </c>
    </row>
    <row r="5" spans="2:10" ht="18">
      <c r="B5" s="645" t="s">
        <v>78</v>
      </c>
      <c r="C5" s="646">
        <v>1</v>
      </c>
      <c r="D5" s="646"/>
      <c r="E5" s="646">
        <v>2</v>
      </c>
      <c r="F5" s="646"/>
      <c r="G5" s="646"/>
      <c r="H5" s="658" t="s">
        <v>98</v>
      </c>
      <c r="I5" s="657">
        <f>PaysBas!D5</f>
        <v>0.88652293423110362</v>
      </c>
      <c r="J5" s="44" t="s">
        <v>105</v>
      </c>
    </row>
    <row r="6" spans="2:10" ht="18">
      <c r="B6" s="33" t="s">
        <v>79</v>
      </c>
      <c r="C6" s="34">
        <v>1</v>
      </c>
      <c r="D6" s="34"/>
      <c r="E6" s="34"/>
      <c r="F6" s="34"/>
      <c r="G6" s="34">
        <v>2</v>
      </c>
      <c r="H6" s="44" t="s">
        <v>96</v>
      </c>
      <c r="I6" s="42">
        <f>Allemagne!D5</f>
        <v>0.94577577221998854</v>
      </c>
      <c r="J6" s="44" t="s">
        <v>104</v>
      </c>
    </row>
    <row r="7" spans="2:10" ht="18">
      <c r="B7" s="33" t="s">
        <v>80</v>
      </c>
      <c r="C7" s="34"/>
      <c r="D7" s="34">
        <v>1</v>
      </c>
      <c r="E7" s="34"/>
      <c r="F7" s="34"/>
      <c r="G7" s="34"/>
      <c r="H7" s="44" t="s">
        <v>96</v>
      </c>
      <c r="I7" s="42">
        <f>Espagne!D5</f>
        <v>0.9384987467922653</v>
      </c>
      <c r="J7" s="661"/>
    </row>
    <row r="8" spans="2:10" ht="18">
      <c r="B8" s="33" t="s">
        <v>81</v>
      </c>
      <c r="C8" s="34">
        <v>1</v>
      </c>
      <c r="D8" s="34"/>
      <c r="E8" s="34" t="s">
        <v>82</v>
      </c>
      <c r="F8" s="34"/>
      <c r="G8" s="34"/>
      <c r="H8" s="44" t="s">
        <v>97</v>
      </c>
      <c r="I8" s="42">
        <f>RU!D5</f>
        <v>0.93763027758071071</v>
      </c>
      <c r="J8" s="44" t="s">
        <v>109</v>
      </c>
    </row>
    <row r="9" spans="2:10" ht="18">
      <c r="B9" s="33" t="s">
        <v>83</v>
      </c>
      <c r="C9" s="34">
        <v>1</v>
      </c>
      <c r="D9" s="34"/>
      <c r="E9" s="34">
        <v>2</v>
      </c>
      <c r="F9" s="34"/>
      <c r="G9" s="34">
        <v>3</v>
      </c>
      <c r="H9" s="44" t="s">
        <v>96</v>
      </c>
      <c r="I9" s="42">
        <f>Italie!D5</f>
        <v>0.92682478537860602</v>
      </c>
      <c r="J9" s="44" t="s">
        <v>109</v>
      </c>
    </row>
    <row r="10" spans="2:10" ht="18">
      <c r="B10" s="33" t="s">
        <v>84</v>
      </c>
      <c r="C10" s="34">
        <v>1</v>
      </c>
      <c r="D10" s="34"/>
      <c r="E10" s="34"/>
      <c r="F10" s="34">
        <v>2</v>
      </c>
      <c r="G10" s="34"/>
      <c r="H10" s="44" t="s">
        <v>98</v>
      </c>
      <c r="I10" s="42">
        <f>Danemark!D5</f>
        <v>0.94155085897349755</v>
      </c>
      <c r="J10" s="44"/>
    </row>
    <row r="11" spans="2:10" ht="18">
      <c r="B11" s="33" t="s">
        <v>85</v>
      </c>
      <c r="C11" s="34">
        <v>1</v>
      </c>
      <c r="D11" s="34"/>
      <c r="E11" s="34"/>
      <c r="F11" s="34">
        <v>1</v>
      </c>
      <c r="G11" s="34"/>
      <c r="H11" s="44" t="s">
        <v>99</v>
      </c>
      <c r="I11" s="42">
        <f>USA!D5</f>
        <v>0.93430757600609671</v>
      </c>
      <c r="J11" s="44" t="s">
        <v>108</v>
      </c>
    </row>
    <row r="12" spans="2:10" ht="18">
      <c r="B12" s="35" t="s">
        <v>86</v>
      </c>
      <c r="C12" s="36">
        <v>1</v>
      </c>
      <c r="D12" s="36"/>
      <c r="E12" s="36"/>
      <c r="F12" s="36">
        <v>1</v>
      </c>
      <c r="G12" s="36"/>
      <c r="H12" s="40" t="s">
        <v>100</v>
      </c>
      <c r="I12" s="42">
        <f>Canada!D5</f>
        <v>0.94013663619143772</v>
      </c>
      <c r="J12" s="40"/>
    </row>
    <row r="13" spans="2:10" ht="18">
      <c r="B13" s="617" t="s">
        <v>87</v>
      </c>
      <c r="C13" s="642"/>
      <c r="D13" s="28"/>
      <c r="E13" s="28"/>
      <c r="F13" s="28"/>
      <c r="G13" s="30">
        <v>1</v>
      </c>
      <c r="H13" s="618"/>
      <c r="I13" s="45" t="s">
        <v>101</v>
      </c>
      <c r="J13" s="39" t="s">
        <v>106</v>
      </c>
    </row>
    <row r="14" spans="2:10" ht="18">
      <c r="B14" s="655" t="s">
        <v>110</v>
      </c>
      <c r="C14" s="646">
        <v>1</v>
      </c>
      <c r="D14" s="646"/>
      <c r="E14" s="646">
        <v>2</v>
      </c>
      <c r="F14" s="646">
        <v>3</v>
      </c>
      <c r="G14" s="646"/>
      <c r="H14" s="659" t="s">
        <v>98</v>
      </c>
      <c r="I14" s="656">
        <f>Suede!D5</f>
        <v>0.89592050422860137</v>
      </c>
      <c r="J14" s="39" t="s">
        <v>108</v>
      </c>
    </row>
    <row r="15" spans="2:10" ht="18">
      <c r="B15" s="643" t="s">
        <v>129</v>
      </c>
      <c r="C15" s="582"/>
      <c r="D15" s="582"/>
      <c r="E15" s="582"/>
      <c r="F15" s="582"/>
      <c r="G15" s="619"/>
      <c r="H15" s="47"/>
      <c r="I15" s="620">
        <f>Autriche!D5</f>
        <v>0.92144394521663564</v>
      </c>
      <c r="J15" s="44" t="s">
        <v>109</v>
      </c>
    </row>
    <row r="16" spans="2:10" ht="18">
      <c r="B16" s="643" t="s">
        <v>127</v>
      </c>
      <c r="C16" s="582"/>
      <c r="D16" s="582"/>
      <c r="E16" s="582"/>
      <c r="F16" s="582"/>
      <c r="G16" s="619"/>
      <c r="H16" s="47"/>
      <c r="I16" s="620">
        <f>Australie!D5</f>
        <v>0.94510097305569729</v>
      </c>
      <c r="J16" s="47"/>
    </row>
    <row r="17" spans="2:10" ht="18">
      <c r="B17" s="651" t="s">
        <v>136</v>
      </c>
      <c r="C17" s="652"/>
      <c r="D17" s="652"/>
      <c r="E17" s="652"/>
      <c r="F17" s="652"/>
      <c r="G17" s="653"/>
      <c r="H17" s="660"/>
      <c r="I17" s="654">
        <f>Newzeland!D5</f>
        <v>0.87307754204983068</v>
      </c>
      <c r="J17" s="621"/>
    </row>
    <row r="20" spans="2:10">
      <c r="F20">
        <v>1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949A-8742-4451-92A8-4391211FCFED}">
  <dimension ref="B3:I19"/>
  <sheetViews>
    <sheetView tabSelected="1" topLeftCell="A2" workbookViewId="0">
      <selection activeCell="K4" sqref="K4"/>
    </sheetView>
  </sheetViews>
  <sheetFormatPr baseColWidth="10" defaultRowHeight="15"/>
  <cols>
    <col min="1" max="1" width="5.28515625" customWidth="1"/>
    <col min="2" max="2" width="22.85546875" customWidth="1"/>
    <col min="3" max="8" width="20.7109375" customWidth="1"/>
    <col min="9" max="9" width="23.85546875" customWidth="1"/>
  </cols>
  <sheetData>
    <row r="3" spans="2:9" ht="72">
      <c r="B3" s="26" t="s">
        <v>71</v>
      </c>
      <c r="C3" s="27" t="s">
        <v>146</v>
      </c>
      <c r="D3" s="28" t="s">
        <v>73</v>
      </c>
      <c r="E3" s="28" t="s">
        <v>74</v>
      </c>
      <c r="F3" s="29" t="s">
        <v>75</v>
      </c>
      <c r="G3" s="30" t="s">
        <v>76</v>
      </c>
      <c r="H3" s="644" t="s">
        <v>147</v>
      </c>
      <c r="I3" s="46" t="s">
        <v>148</v>
      </c>
    </row>
    <row r="4" spans="2:9" ht="18">
      <c r="B4" s="31" t="s">
        <v>77</v>
      </c>
      <c r="C4" s="32"/>
      <c r="D4" s="32">
        <v>1</v>
      </c>
      <c r="E4" s="32"/>
      <c r="F4" s="32"/>
      <c r="G4" s="32"/>
      <c r="H4" s="647">
        <f>Belgique!D5</f>
        <v>0.93403741007548347</v>
      </c>
      <c r="I4" s="677" t="s">
        <v>107</v>
      </c>
    </row>
    <row r="5" spans="2:9" ht="18">
      <c r="B5" s="645" t="s">
        <v>78</v>
      </c>
      <c r="C5" s="646">
        <v>1</v>
      </c>
      <c r="D5" s="646"/>
      <c r="E5" s="646">
        <v>2</v>
      </c>
      <c r="F5" s="646"/>
      <c r="G5" s="646"/>
      <c r="H5" s="648">
        <f>PaysBas!D5</f>
        <v>0.88652293423110362</v>
      </c>
      <c r="I5" s="678" t="s">
        <v>105</v>
      </c>
    </row>
    <row r="6" spans="2:9" ht="18">
      <c r="B6" s="33" t="s">
        <v>79</v>
      </c>
      <c r="C6" s="34">
        <v>1</v>
      </c>
      <c r="D6" s="34"/>
      <c r="E6" s="34"/>
      <c r="F6" s="34"/>
      <c r="G6" s="34">
        <v>2</v>
      </c>
      <c r="H6" s="649">
        <f>Allemagne!D5</f>
        <v>0.94577577221998854</v>
      </c>
      <c r="I6" s="678" t="s">
        <v>104</v>
      </c>
    </row>
    <row r="7" spans="2:9" ht="18">
      <c r="B7" s="33" t="s">
        <v>80</v>
      </c>
      <c r="C7" s="34"/>
      <c r="D7" s="34">
        <v>1</v>
      </c>
      <c r="E7" s="34"/>
      <c r="F7" s="34"/>
      <c r="G7" s="34"/>
      <c r="H7" s="649">
        <f>Espagne!D5</f>
        <v>0.9384987467922653</v>
      </c>
      <c r="I7" s="679"/>
    </row>
    <row r="8" spans="2:9" ht="18">
      <c r="B8" s="33" t="s">
        <v>81</v>
      </c>
      <c r="C8" s="34">
        <v>1</v>
      </c>
      <c r="D8" s="34"/>
      <c r="E8" s="34" t="s">
        <v>82</v>
      </c>
      <c r="F8" s="34"/>
      <c r="G8" s="34"/>
      <c r="H8" s="649">
        <f>RU!D5</f>
        <v>0.93763027758071071</v>
      </c>
      <c r="I8" s="678" t="s">
        <v>109</v>
      </c>
    </row>
    <row r="9" spans="2:9" ht="18">
      <c r="B9" s="33" t="s">
        <v>83</v>
      </c>
      <c r="C9" s="34">
        <v>1</v>
      </c>
      <c r="D9" s="34"/>
      <c r="E9" s="34">
        <v>2</v>
      </c>
      <c r="F9" s="34"/>
      <c r="G9" s="34">
        <v>3</v>
      </c>
      <c r="H9" s="649">
        <f>Italie!D5</f>
        <v>0.92682478537860602</v>
      </c>
      <c r="I9" s="678" t="s">
        <v>109</v>
      </c>
    </row>
    <row r="10" spans="2:9" ht="18">
      <c r="B10" s="33" t="s">
        <v>84</v>
      </c>
      <c r="C10" s="34">
        <v>1</v>
      </c>
      <c r="D10" s="34"/>
      <c r="E10" s="34"/>
      <c r="F10" s="34">
        <v>2</v>
      </c>
      <c r="G10" s="34"/>
      <c r="H10" s="649">
        <f>Danemark!D5</f>
        <v>0.94155085897349755</v>
      </c>
      <c r="I10" s="678" t="s">
        <v>105</v>
      </c>
    </row>
    <row r="11" spans="2:9" ht="18">
      <c r="B11" s="33" t="s">
        <v>85</v>
      </c>
      <c r="C11" s="34">
        <v>1</v>
      </c>
      <c r="D11" s="34"/>
      <c r="E11" s="34"/>
      <c r="F11" s="34">
        <v>1</v>
      </c>
      <c r="G11" s="34"/>
      <c r="H11" s="649">
        <f>USA!D5</f>
        <v>0.93430757600609671</v>
      </c>
      <c r="I11" s="678" t="s">
        <v>108</v>
      </c>
    </row>
    <row r="12" spans="2:9" ht="18">
      <c r="B12" s="35" t="s">
        <v>86</v>
      </c>
      <c r="C12" s="36">
        <v>1</v>
      </c>
      <c r="D12" s="36"/>
      <c r="E12" s="36"/>
      <c r="F12" s="36">
        <v>1</v>
      </c>
      <c r="G12" s="36"/>
      <c r="H12" s="650">
        <f>Canada!D5</f>
        <v>0.94013663619143772</v>
      </c>
      <c r="I12" s="680"/>
    </row>
    <row r="13" spans="2:9" ht="18">
      <c r="B13" s="617" t="s">
        <v>87</v>
      </c>
      <c r="C13" s="642"/>
      <c r="D13" s="28"/>
      <c r="E13" s="28"/>
      <c r="F13" s="28"/>
      <c r="G13" s="30">
        <v>1</v>
      </c>
      <c r="H13" s="45" t="s">
        <v>101</v>
      </c>
      <c r="I13" s="681" t="s">
        <v>106</v>
      </c>
    </row>
    <row r="14" spans="2:9" ht="18">
      <c r="B14" s="655" t="s">
        <v>110</v>
      </c>
      <c r="C14" s="676">
        <v>1</v>
      </c>
      <c r="D14" s="676"/>
      <c r="E14" s="676">
        <v>2</v>
      </c>
      <c r="F14" s="676">
        <v>3</v>
      </c>
      <c r="G14" s="676"/>
      <c r="H14" s="656">
        <f>Suede!D5</f>
        <v>0.89592050422860137</v>
      </c>
      <c r="I14" s="681" t="s">
        <v>108</v>
      </c>
    </row>
    <row r="15" spans="2:9" ht="18">
      <c r="B15" s="643" t="s">
        <v>129</v>
      </c>
      <c r="C15" s="582"/>
      <c r="D15" s="582"/>
      <c r="E15" s="582"/>
      <c r="F15" s="582"/>
      <c r="G15" s="619"/>
      <c r="H15" s="620">
        <f>Autriche!D5</f>
        <v>0.92144394521663564</v>
      </c>
      <c r="I15" s="678" t="s">
        <v>105</v>
      </c>
    </row>
    <row r="16" spans="2:9" ht="18">
      <c r="B16" s="643" t="s">
        <v>127</v>
      </c>
      <c r="C16" s="582"/>
      <c r="D16" s="582"/>
      <c r="E16" s="582"/>
      <c r="F16" s="582"/>
      <c r="G16" s="619"/>
      <c r="H16" s="620">
        <f>Australie!D5</f>
        <v>0.94510097305569729</v>
      </c>
      <c r="I16" s="682"/>
    </row>
    <row r="17" spans="2:9" ht="18">
      <c r="B17" s="651" t="s">
        <v>136</v>
      </c>
      <c r="C17" s="652"/>
      <c r="D17" s="652"/>
      <c r="E17" s="652"/>
      <c r="F17" s="652"/>
      <c r="G17" s="653"/>
      <c r="H17" s="654">
        <f>Newzeland!D5</f>
        <v>0.87307754204983068</v>
      </c>
      <c r="I17" s="683"/>
    </row>
    <row r="18" spans="2:9" ht="33.75" customHeight="1">
      <c r="B18" s="684" t="s">
        <v>143</v>
      </c>
      <c r="C18" s="685"/>
      <c r="D18" s="685"/>
      <c r="E18" s="685"/>
      <c r="F18" s="685"/>
      <c r="G18" s="685"/>
      <c r="H18" s="685"/>
      <c r="I18" s="685"/>
    </row>
    <row r="19" spans="2:9" ht="36" customHeight="1">
      <c r="B19" s="684" t="s">
        <v>149</v>
      </c>
      <c r="C19" s="685"/>
      <c r="D19" s="685"/>
      <c r="E19" s="685"/>
      <c r="F19" s="685"/>
      <c r="G19" s="685"/>
      <c r="H19" s="685"/>
      <c r="I19" s="685"/>
    </row>
  </sheetData>
  <mergeCells count="2">
    <mergeCell ref="B18:I18"/>
    <mergeCell ref="B19:I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0D05-3821-45F9-BF28-A3A7E0B83D3F}">
  <dimension ref="A1:Z31"/>
  <sheetViews>
    <sheetView topLeftCell="A3" workbookViewId="0">
      <selection activeCell="I3" sqref="I3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53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18.837777691540992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R6" s="37"/>
    </row>
    <row r="7" spans="2:24" ht="15.75">
      <c r="B7" s="607" t="s">
        <v>77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6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68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Belgique!D11/Belgique!D$10</f>
        <v>0.97861511797448864</v>
      </c>
      <c r="E10" s="625">
        <f>Belgique!E11/Belgique!E$10</f>
        <v>0</v>
      </c>
      <c r="F10" s="625">
        <f>Belgique!F11/Belgique!F$10</f>
        <v>4.1574133742601049E-4</v>
      </c>
      <c r="G10" s="625">
        <f>Belgique!G11/Belgique!G$10</f>
        <v>0</v>
      </c>
      <c r="H10" s="625">
        <f>Belgique!H11/Belgique!H$10</f>
        <v>0</v>
      </c>
      <c r="I10" s="625">
        <f>Belgique!I11/Belgique!I$10</f>
        <v>0</v>
      </c>
      <c r="J10" s="625">
        <f>Belgique!J11/Belgique!J$10</f>
        <v>2.1380813672317653E-5</v>
      </c>
      <c r="K10" s="625">
        <f>Belgique!K11/Belgique!K$10</f>
        <v>0</v>
      </c>
      <c r="L10" s="625">
        <f>Belgique!L11/Belgique!L$10</f>
        <v>2.1501397590843404E-4</v>
      </c>
      <c r="M10" s="625">
        <f>Belgique!M11/Belgique!M$10</f>
        <v>0</v>
      </c>
      <c r="N10" s="625">
        <f>Belgique!N11/Belgique!N$10</f>
        <v>0</v>
      </c>
      <c r="O10" s="625">
        <f>Belgique!O11/Belgique!O$10</f>
        <v>0</v>
      </c>
      <c r="P10" s="625">
        <f>Belgique!P11/Belgique!P$10</f>
        <v>7.0193187249797495E-4</v>
      </c>
      <c r="Q10" s="625">
        <f>Belgique!Q11/Belgique!Q$10</f>
        <v>0</v>
      </c>
      <c r="R10" s="669">
        <f>Belgique!R11/Belgique!R$10</f>
        <v>1.184228803363869E-3</v>
      </c>
      <c r="S10" s="625">
        <f>Belgique!S11/Belgique!S$10</f>
        <v>0</v>
      </c>
      <c r="T10" s="625">
        <f>Belgique!T11/Belgique!T$10</f>
        <v>0</v>
      </c>
      <c r="U10" s="625">
        <f>Belgique!U11/Belgique!U$10</f>
        <v>0</v>
      </c>
      <c r="V10" s="625">
        <f>Belgique!V11/Belgique!V$10</f>
        <v>0</v>
      </c>
      <c r="W10" s="626">
        <f>Belgique!W11/Belgique!W$10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Belgique!D12/Belgique!D$10</f>
        <v>1.6506341186072317E-4</v>
      </c>
      <c r="E11" s="628">
        <f>Belgique!E12/Belgique!E$10</f>
        <v>0.88101199103966277</v>
      </c>
      <c r="F11" s="629">
        <f>Belgique!F12/Belgique!F$10</f>
        <v>1.8865997192800152E-3</v>
      </c>
      <c r="G11" s="629">
        <f>Belgique!G12/Belgique!G$10</f>
        <v>0</v>
      </c>
      <c r="H11" s="629">
        <f>Belgique!H12/Belgique!H$10</f>
        <v>0</v>
      </c>
      <c r="I11" s="629">
        <f>Belgique!I12/Belgique!I$10</f>
        <v>1.1359220398768421E-4</v>
      </c>
      <c r="J11" s="629">
        <f>Belgique!J12/Belgique!J$10</f>
        <v>9.2650192580043155E-5</v>
      </c>
      <c r="K11" s="629">
        <f>Belgique!K12/Belgique!K$10</f>
        <v>0</v>
      </c>
      <c r="L11" s="629">
        <f>Belgique!L12/Belgique!L$10</f>
        <v>0</v>
      </c>
      <c r="M11" s="629">
        <f>Belgique!M12/Belgique!M$10</f>
        <v>0</v>
      </c>
      <c r="N11" s="629">
        <f>Belgique!N12/Belgique!N$10</f>
        <v>0</v>
      </c>
      <c r="O11" s="629">
        <f>Belgique!O12/Belgique!O$10</f>
        <v>0</v>
      </c>
      <c r="P11" s="629">
        <f>Belgique!P12/Belgique!P$10</f>
        <v>0</v>
      </c>
      <c r="Q11" s="629">
        <f>Belgique!Q12/Belgique!Q$10</f>
        <v>0</v>
      </c>
      <c r="R11" s="670">
        <f>Belgique!R12/Belgique!R$10</f>
        <v>0</v>
      </c>
      <c r="S11" s="629">
        <f>Belgique!S12/Belgique!S$10</f>
        <v>0</v>
      </c>
      <c r="T11" s="629">
        <f>Belgique!T12/Belgique!T$10</f>
        <v>0</v>
      </c>
      <c r="U11" s="629">
        <f>Belgique!U12/Belgique!U$10</f>
        <v>0</v>
      </c>
      <c r="V11" s="629">
        <f>Belgique!V12/Belgique!V$10</f>
        <v>0</v>
      </c>
      <c r="W11" s="630">
        <f>Belgique!W12/Belgique!W$10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Belgique!D13/Belgique!D$10</f>
        <v>7.8955332006712571E-3</v>
      </c>
      <c r="E12" s="629">
        <f>Belgique!E13/Belgique!E$10</f>
        <v>3.9926208986691268E-2</v>
      </c>
      <c r="F12" s="628">
        <f>Belgique!F13/Belgique!F$10</f>
        <v>0.9046165784529967</v>
      </c>
      <c r="G12" s="629">
        <f>Belgique!G13/Belgique!G$10</f>
        <v>0</v>
      </c>
      <c r="H12" s="629">
        <f>Belgique!H13/Belgique!H$10</f>
        <v>2.3603793466807165E-4</v>
      </c>
      <c r="I12" s="629">
        <f>Belgique!I13/Belgique!I$10</f>
        <v>2.7899441006785642E-2</v>
      </c>
      <c r="J12" s="629">
        <f>Belgique!J13/Belgique!J$10</f>
        <v>3.9241938160578062E-2</v>
      </c>
      <c r="K12" s="629">
        <f>Belgique!K13/Belgique!K$10</f>
        <v>4.8014606909616625E-3</v>
      </c>
      <c r="L12" s="629">
        <f>Belgique!L13/Belgique!L$10</f>
        <v>3.0902008630560984E-3</v>
      </c>
      <c r="M12" s="629">
        <f>Belgique!M13/Belgique!M$10</f>
        <v>9.6169692974377372E-3</v>
      </c>
      <c r="N12" s="629">
        <f>Belgique!N13/Belgique!N$10</f>
        <v>1.2564505272604891E-5</v>
      </c>
      <c r="O12" s="629">
        <f>Belgique!O13/Belgique!O$10</f>
        <v>0</v>
      </c>
      <c r="P12" s="629">
        <f>Belgique!P13/Belgique!P$10</f>
        <v>6.1569452816250952E-3</v>
      </c>
      <c r="Q12" s="629">
        <f>Belgique!Q13/Belgique!Q$10</f>
        <v>6.339285924385072E-3</v>
      </c>
      <c r="R12" s="670">
        <f>Belgique!R13/Belgique!R$10</f>
        <v>0</v>
      </c>
      <c r="S12" s="629">
        <f>Belgique!S13/Belgique!S$10</f>
        <v>0</v>
      </c>
      <c r="T12" s="629">
        <f>Belgique!T13/Belgique!T$10</f>
        <v>0</v>
      </c>
      <c r="U12" s="629">
        <f>Belgique!U13/Belgique!U$10</f>
        <v>0</v>
      </c>
      <c r="V12" s="629">
        <f>Belgique!V13/Belgique!V$10</f>
        <v>1.1372583326043216E-4</v>
      </c>
      <c r="W12" s="630">
        <f>Belgique!W13/Belgique!W$10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Belgique!D14/Belgique!D$10</f>
        <v>9.463635613348129E-3</v>
      </c>
      <c r="E13" s="629">
        <f>Belgique!E14/Belgique!E$10</f>
        <v>0</v>
      </c>
      <c r="F13" s="629">
        <f>Belgique!F14/Belgique!F$10</f>
        <v>1.2951456629014544E-3</v>
      </c>
      <c r="G13" s="628">
        <f>Belgique!G14/Belgique!G$10</f>
        <v>0.9889962814521146</v>
      </c>
      <c r="H13" s="629">
        <f>Belgique!H14/Belgique!H$10</f>
        <v>4.4004214963119072E-3</v>
      </c>
      <c r="I13" s="629">
        <f>Belgique!I14/Belgique!I$10</f>
        <v>3.5871222311900278E-6</v>
      </c>
      <c r="J13" s="629">
        <f>Belgique!J14/Belgique!J$10</f>
        <v>6.4142441016952948E-5</v>
      </c>
      <c r="K13" s="629">
        <f>Belgique!K14/Belgique!K$10</f>
        <v>1.8694850191933793E-5</v>
      </c>
      <c r="L13" s="629">
        <f>Belgique!L14/Belgique!L$10</f>
        <v>2.2501462595068679E-4</v>
      </c>
      <c r="M13" s="629">
        <f>Belgique!M14/Belgique!M$10</f>
        <v>4.8472627507246663E-6</v>
      </c>
      <c r="N13" s="629">
        <f>Belgique!N14/Belgique!N$10</f>
        <v>0</v>
      </c>
      <c r="O13" s="629">
        <f>Belgique!O14/Belgique!O$10</f>
        <v>0</v>
      </c>
      <c r="P13" s="629">
        <f>Belgique!P14/Belgique!P$10</f>
        <v>1.3370130904723333E-5</v>
      </c>
      <c r="Q13" s="629">
        <f>Belgique!Q14/Belgique!Q$10</f>
        <v>2.3531128152877032E-5</v>
      </c>
      <c r="R13" s="670">
        <f>Belgique!R14/Belgique!R$10</f>
        <v>0</v>
      </c>
      <c r="S13" s="629">
        <f>Belgique!S14/Belgique!S$10</f>
        <v>0</v>
      </c>
      <c r="T13" s="629">
        <f>Belgique!T14/Belgique!T$10</f>
        <v>6.9388142662021309E-5</v>
      </c>
      <c r="U13" s="629">
        <f>Belgique!U14/Belgique!U$10</f>
        <v>5.0514208740253344E-4</v>
      </c>
      <c r="V13" s="629">
        <f>Belgique!V14/Belgique!V$10</f>
        <v>2.0120724346076458E-4</v>
      </c>
      <c r="W13" s="630">
        <f>Belgique!W14/Belgique!W$10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Belgique!D15/Belgique!D$10</f>
        <v>0</v>
      </c>
      <c r="E14" s="629">
        <f>Belgique!E15/Belgique!E$10</f>
        <v>0</v>
      </c>
      <c r="F14" s="629">
        <f>Belgique!F15/Belgique!F$10</f>
        <v>3.5760480864338437E-3</v>
      </c>
      <c r="G14" s="629">
        <f>Belgique!G15/Belgique!G$10</f>
        <v>7.5962554078103973E-4</v>
      </c>
      <c r="H14" s="628">
        <f>Belgique!H15/Belgique!H$10</f>
        <v>0.95778292939936782</v>
      </c>
      <c r="I14" s="629">
        <f>Belgique!I15/Belgique!I$10</f>
        <v>6.4568200161420501E-5</v>
      </c>
      <c r="J14" s="629">
        <f>Belgique!J15/Belgique!J$10</f>
        <v>7.3916527267155305E-4</v>
      </c>
      <c r="K14" s="629">
        <f>Belgique!K15/Belgique!K$10</f>
        <v>0</v>
      </c>
      <c r="L14" s="629">
        <f>Belgique!L15/Belgique!L$10</f>
        <v>0</v>
      </c>
      <c r="M14" s="629">
        <f>Belgique!M15/Belgique!M$10</f>
        <v>0</v>
      </c>
      <c r="N14" s="629">
        <f>Belgique!N15/Belgique!N$10</f>
        <v>0</v>
      </c>
      <c r="O14" s="629">
        <f>Belgique!O15/Belgique!O$10</f>
        <v>0</v>
      </c>
      <c r="P14" s="629">
        <f>Belgique!P15/Belgique!P$10</f>
        <v>4.4901356288362524E-4</v>
      </c>
      <c r="Q14" s="629">
        <f>Belgique!Q15/Belgique!Q$10</f>
        <v>1.6707100988542692E-4</v>
      </c>
      <c r="R14" s="670">
        <f>Belgique!R15/Belgique!R$10</f>
        <v>0</v>
      </c>
      <c r="S14" s="629">
        <f>Belgique!S15/Belgique!S$10</f>
        <v>0</v>
      </c>
      <c r="T14" s="629">
        <f>Belgique!T15/Belgique!T$10</f>
        <v>0</v>
      </c>
      <c r="U14" s="629">
        <f>Belgique!U15/Belgique!U$10</f>
        <v>0</v>
      </c>
      <c r="V14" s="629">
        <f>Belgique!V15/Belgique!V$10</f>
        <v>9.780421660397165E-3</v>
      </c>
      <c r="W14" s="630">
        <f>Belgique!W15/Belgique!W$10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Belgique!D16/Belgique!D$10</f>
        <v>0</v>
      </c>
      <c r="E15" s="629">
        <f>Belgique!E16/Belgique!E$10</f>
        <v>3.0307023323230989E-3</v>
      </c>
      <c r="F15" s="629">
        <f>Belgique!F16/Belgique!F$10</f>
        <v>6.0742793991970187E-4</v>
      </c>
      <c r="G15" s="629">
        <f>Belgique!G16/Belgique!G$10</f>
        <v>0</v>
      </c>
      <c r="H15" s="629">
        <f>Belgique!H16/Belgique!H$10</f>
        <v>5.6817702845100111E-3</v>
      </c>
      <c r="I15" s="631">
        <f>Belgique!I16/Belgique!I$10</f>
        <v>0.95002660448988141</v>
      </c>
      <c r="J15" s="629">
        <f>Belgique!J16/Belgique!J$10</f>
        <v>4.0318105782084714E-4</v>
      </c>
      <c r="K15" s="629">
        <f>Belgique!K16/Belgique!K$10</f>
        <v>7.960890373398474E-4</v>
      </c>
      <c r="L15" s="629">
        <f>Belgique!L16/Belgique!L$10</f>
        <v>0</v>
      </c>
      <c r="M15" s="629">
        <f>Belgique!M16/Belgique!M$10</f>
        <v>0</v>
      </c>
      <c r="N15" s="629">
        <f>Belgique!N16/Belgique!N$10</f>
        <v>0</v>
      </c>
      <c r="O15" s="629">
        <f>Belgique!O16/Belgique!O$10</f>
        <v>8.6505742936648245E-3</v>
      </c>
      <c r="P15" s="629">
        <f>Belgique!P16/Belgique!P$10</f>
        <v>4.4232849743126363E-4</v>
      </c>
      <c r="Q15" s="629">
        <f>Belgique!Q16/Belgique!Q$10</f>
        <v>7.5299610089206502E-5</v>
      </c>
      <c r="R15" s="670">
        <f>Belgique!R16/Belgique!R$10</f>
        <v>0</v>
      </c>
      <c r="S15" s="629">
        <f>Belgique!S16/Belgique!S$10</f>
        <v>0</v>
      </c>
      <c r="T15" s="629">
        <f>Belgique!T16/Belgique!T$10</f>
        <v>0</v>
      </c>
      <c r="U15" s="629">
        <f>Belgique!U16/Belgique!U$10</f>
        <v>0</v>
      </c>
      <c r="V15" s="629">
        <f>Belgique!V16/Belgique!V$10</f>
        <v>0</v>
      </c>
      <c r="W15" s="630">
        <f>Belgique!W16/Belgique!W$10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Belgique!D17/Belgique!D$10</f>
        <v>0</v>
      </c>
      <c r="E16" s="629">
        <f>Belgique!E17/Belgique!E$10</f>
        <v>1.8974831993675056E-2</v>
      </c>
      <c r="F16" s="629">
        <f>Belgique!F17/Belgique!F$10</f>
        <v>3.132898927774086E-2</v>
      </c>
      <c r="G16" s="629">
        <f>Belgique!G17/Belgique!G$10</f>
        <v>0</v>
      </c>
      <c r="H16" s="629">
        <f>Belgique!H17/Belgique!H$10</f>
        <v>2.8240252897787145E-3</v>
      </c>
      <c r="I16" s="629">
        <f>Belgique!I17/Belgique!I$10</f>
        <v>1.1574447732639822E-3</v>
      </c>
      <c r="J16" s="628">
        <f>Belgique!J17/Belgique!J$10</f>
        <v>0.90224997429211695</v>
      </c>
      <c r="K16" s="629">
        <f>Belgique!K17/Belgique!K$10</f>
        <v>4.0614562041976169E-3</v>
      </c>
      <c r="L16" s="629">
        <f>Belgique!L17/Belgique!L$10</f>
        <v>8.9005785376049446E-4</v>
      </c>
      <c r="M16" s="629">
        <f>Belgique!M17/Belgique!M$10</f>
        <v>1.5850549194869657E-2</v>
      </c>
      <c r="N16" s="629">
        <f>Belgique!N17/Belgique!N$10</f>
        <v>0</v>
      </c>
      <c r="O16" s="629">
        <f>Belgique!O17/Belgique!O$10</f>
        <v>0</v>
      </c>
      <c r="P16" s="629">
        <f>Belgique!P17/Belgique!P$10</f>
        <v>1.601741682385855E-2</v>
      </c>
      <c r="Q16" s="629">
        <f>Belgique!Q17/Belgique!Q$10</f>
        <v>6.0545592737352612E-3</v>
      </c>
      <c r="R16" s="670">
        <f>Belgique!R17/Belgique!R$10</f>
        <v>0</v>
      </c>
      <c r="S16" s="629">
        <f>Belgique!S17/Belgique!S$10</f>
        <v>1.443905707181698E-5</v>
      </c>
      <c r="T16" s="629">
        <f>Belgique!T17/Belgique!T$10</f>
        <v>0</v>
      </c>
      <c r="U16" s="629">
        <f>Belgique!U17/Belgique!U$10</f>
        <v>4.0799937828666167E-3</v>
      </c>
      <c r="V16" s="629">
        <f>Belgique!V17/Belgique!V$10</f>
        <v>5.4413437144606776E-3</v>
      </c>
      <c r="W16" s="630">
        <f>Belgique!W17/Belgique!W$10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Belgique!D18/Belgique!D$10</f>
        <v>1.8340379095635906E-4</v>
      </c>
      <c r="E17" s="629">
        <f>Belgique!E18/Belgique!E$10</f>
        <v>1.106865199631045E-2</v>
      </c>
      <c r="F17" s="629">
        <f>Belgique!F18/Belgique!F$10</f>
        <v>2.7100954523614656E-3</v>
      </c>
      <c r="G17" s="629">
        <f>Belgique!G18/Belgique!G$10</f>
        <v>1.0707102860532751E-3</v>
      </c>
      <c r="H17" s="629">
        <f>Belgique!H18/Belgique!H$10</f>
        <v>4.7797681770284511E-3</v>
      </c>
      <c r="I17" s="629">
        <f>Belgique!I18/Belgique!I$10</f>
        <v>5.2850267539533084E-4</v>
      </c>
      <c r="J17" s="629">
        <f>Belgique!J18/Belgique!J$10</f>
        <v>1.3641977256923059E-2</v>
      </c>
      <c r="K17" s="628">
        <f>Belgique!K18/Belgique!K$10</f>
        <v>0.97533837678847402</v>
      </c>
      <c r="L17" s="629">
        <f>Belgique!L18/Belgique!L$10</f>
        <v>0</v>
      </c>
      <c r="M17" s="629">
        <f>Belgique!M18/Belgique!M$10</f>
        <v>4.6533722406956788E-4</v>
      </c>
      <c r="N17" s="629">
        <f>Belgique!N18/Belgique!N$10</f>
        <v>0</v>
      </c>
      <c r="O17" s="629">
        <f>Belgique!O18/Belgique!O$10</f>
        <v>0</v>
      </c>
      <c r="P17" s="629">
        <f>Belgique!P18/Belgique!P$10</f>
        <v>2.2283551507872221E-6</v>
      </c>
      <c r="Q17" s="629">
        <f>Belgique!Q18/Belgique!Q$10</f>
        <v>0</v>
      </c>
      <c r="R17" s="670">
        <f>Belgique!R18/Belgique!R$10</f>
        <v>2.2060087251529726E-3</v>
      </c>
      <c r="S17" s="629">
        <f>Belgique!S18/Belgique!S$10</f>
        <v>0</v>
      </c>
      <c r="T17" s="629">
        <f>Belgique!T18/Belgique!T$10</f>
        <v>0</v>
      </c>
      <c r="U17" s="629">
        <f>Belgique!U18/Belgique!U$10</f>
        <v>7.7714167292697458E-5</v>
      </c>
      <c r="V17" s="629">
        <f>Belgique!V18/Belgique!V$10</f>
        <v>1.8633540372670807E-3</v>
      </c>
      <c r="W17" s="630">
        <f>Belgique!W18/Belgique!W$10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Belgique!D19/Belgique!D$10</f>
        <v>0</v>
      </c>
      <c r="E18" s="629">
        <f>Belgique!E19/Belgique!E$10</f>
        <v>0</v>
      </c>
      <c r="F18" s="629">
        <f>Belgique!F19/Belgique!F$10</f>
        <v>0</v>
      </c>
      <c r="G18" s="629">
        <f>Belgique!G19/Belgique!G$10</f>
        <v>0</v>
      </c>
      <c r="H18" s="629">
        <f>Belgique!H19/Belgique!H$10</f>
        <v>0</v>
      </c>
      <c r="I18" s="629">
        <f>Belgique!I19/Belgique!I$10</f>
        <v>0</v>
      </c>
      <c r="J18" s="629">
        <f>Belgique!J19/Belgique!J$10</f>
        <v>1.4661129375303532E-4</v>
      </c>
      <c r="K18" s="629">
        <f>Belgique!K19/Belgique!K$10</f>
        <v>3.8947604566528741E-5</v>
      </c>
      <c r="L18" s="628">
        <f>Belgique!L19/Belgique!L$10</f>
        <v>0.98765419752283889</v>
      </c>
      <c r="M18" s="629">
        <f>Belgique!M19/Belgique!M$10</f>
        <v>7.0285309885507644E-5</v>
      </c>
      <c r="N18" s="629">
        <f>Belgique!N19/Belgique!N$10</f>
        <v>0</v>
      </c>
      <c r="O18" s="629">
        <f>Belgique!O19/Belgique!O$10</f>
        <v>0</v>
      </c>
      <c r="P18" s="629">
        <f>Belgique!P19/Belgique!P$10</f>
        <v>0</v>
      </c>
      <c r="Q18" s="629">
        <f>Belgique!Q19/Belgique!Q$10</f>
        <v>6.8240271643343396E-5</v>
      </c>
      <c r="R18" s="670">
        <f>Belgique!R19/Belgique!R$10</f>
        <v>0</v>
      </c>
      <c r="S18" s="629">
        <f>Belgique!S19/Belgique!S$10</f>
        <v>5.4204220247600944E-3</v>
      </c>
      <c r="T18" s="629">
        <f>Belgique!T19/Belgique!T$10</f>
        <v>2.0086041296900906E-4</v>
      </c>
      <c r="U18" s="629">
        <f>Belgique!U19/Belgique!U$10</f>
        <v>4.794964121959433E-2</v>
      </c>
      <c r="V18" s="629">
        <f>Belgique!V19/Belgique!V$10</f>
        <v>1.9403376782433732E-2</v>
      </c>
      <c r="W18" s="630">
        <f>Belgique!W19/Belgique!W$10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Belgique!D20/Belgique!D$10</f>
        <v>9.90380471164339E-4</v>
      </c>
      <c r="E19" s="629">
        <f>Belgique!E20/Belgique!E$10</f>
        <v>7.7744103307418643E-3</v>
      </c>
      <c r="F19" s="629">
        <f>Belgique!F20/Belgique!F$10</f>
        <v>3.8972072186820458E-3</v>
      </c>
      <c r="G19" s="629">
        <f>Belgique!G20/Belgique!G$10</f>
        <v>5.0497012139539589E-3</v>
      </c>
      <c r="H19" s="629">
        <f>Belgique!H20/Belgique!H$10</f>
        <v>4.1222339304531081E-3</v>
      </c>
      <c r="I19" s="629">
        <f>Belgique!I20/Belgique!I$10</f>
        <v>2.0315068902639526E-3</v>
      </c>
      <c r="J19" s="629">
        <f>Belgique!J20/Belgique!J$10</f>
        <v>6.5771455391986679E-3</v>
      </c>
      <c r="K19" s="629">
        <f>Belgique!K20/Belgique!K$10</f>
        <v>3.1173662695049603E-3</v>
      </c>
      <c r="L19" s="629">
        <f>Belgique!L20/Belgique!L$10</f>
        <v>2.8001820118307686E-4</v>
      </c>
      <c r="M19" s="628">
        <f>Belgique!M20/Belgique!M$10</f>
        <v>0.92059214161762848</v>
      </c>
      <c r="N19" s="629">
        <f>Belgique!N20/Belgique!N$10</f>
        <v>1.3953780569890059E-2</v>
      </c>
      <c r="O19" s="629">
        <f>Belgique!O20/Belgique!O$10</f>
        <v>3.5511697252446828E-4</v>
      </c>
      <c r="P19" s="629">
        <f>Belgique!P20/Belgique!P$10</f>
        <v>1.3537257541032374E-2</v>
      </c>
      <c r="Q19" s="629">
        <f>Belgique!Q20/Belgique!Q$10</f>
        <v>9.6430563170490074E-3</v>
      </c>
      <c r="R19" s="670">
        <f>Belgique!R20/Belgique!R$10</f>
        <v>1.0321389809040162E-2</v>
      </c>
      <c r="S19" s="629">
        <f>Belgique!S20/Belgique!S$10</f>
        <v>5.2327142828264735E-3</v>
      </c>
      <c r="T19" s="629">
        <f>Belgique!T20/Belgique!T$10</f>
        <v>4.0464243194484007E-3</v>
      </c>
      <c r="U19" s="629">
        <f>Belgique!U20/Belgique!U$10</f>
        <v>2.3961868248581715E-2</v>
      </c>
      <c r="V19" s="629">
        <f>Belgique!V20/Belgique!V$10</f>
        <v>2.0934301460939553E-2</v>
      </c>
      <c r="W19" s="630">
        <f>Belgique!W20/Belgique!W$10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Belgique!D21/Belgique!D$10</f>
        <v>0</v>
      </c>
      <c r="E20" s="629">
        <f>Belgique!E21/Belgique!E$10</f>
        <v>0</v>
      </c>
      <c r="F20" s="629">
        <f>Belgique!F21/Belgique!F$10</f>
        <v>0</v>
      </c>
      <c r="G20" s="629">
        <f>Belgique!G21/Belgique!G$10</f>
        <v>0</v>
      </c>
      <c r="H20" s="629">
        <f>Belgique!H21/Belgique!H$10</f>
        <v>0</v>
      </c>
      <c r="I20" s="629">
        <f>Belgique!I21/Belgique!I$10</f>
        <v>0</v>
      </c>
      <c r="J20" s="629">
        <f>Belgique!J21/Belgique!J$10</f>
        <v>0</v>
      </c>
      <c r="K20" s="629">
        <f>Belgique!K21/Belgique!K$10</f>
        <v>4.0972880003988232E-4</v>
      </c>
      <c r="L20" s="629">
        <f>Belgique!L21/Belgique!L$10</f>
        <v>0</v>
      </c>
      <c r="M20" s="629">
        <f>Belgique!M21/Belgique!M$10</f>
        <v>0</v>
      </c>
      <c r="N20" s="628">
        <f>Belgique!N21/Belgique!N$10</f>
        <v>0.947446264303343</v>
      </c>
      <c r="O20" s="629">
        <f>Belgique!O21/Belgique!O$10</f>
        <v>0</v>
      </c>
      <c r="P20" s="629">
        <f>Belgique!P21/Belgique!P$10</f>
        <v>8.2003469548969771E-4</v>
      </c>
      <c r="Q20" s="629">
        <f>Belgique!Q21/Belgique!Q$10</f>
        <v>3.1061089161797683E-4</v>
      </c>
      <c r="R20" s="670">
        <f>Belgique!R21/Belgique!R$10</f>
        <v>0</v>
      </c>
      <c r="S20" s="629">
        <f>Belgique!S21/Belgique!S$10</f>
        <v>0</v>
      </c>
      <c r="T20" s="629">
        <f>Belgique!T21/Belgique!T$10</f>
        <v>0</v>
      </c>
      <c r="U20" s="629">
        <f>Belgique!U21/Belgique!U$10</f>
        <v>0</v>
      </c>
      <c r="V20" s="629">
        <f>Belgique!V21/Belgique!V$10</f>
        <v>0</v>
      </c>
      <c r="W20" s="630">
        <f>Belgique!W21/Belgique!W$10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Belgique!D22/Belgique!D$10</f>
        <v>0</v>
      </c>
      <c r="E21" s="629">
        <f>Belgique!E22/Belgique!E$10</f>
        <v>0</v>
      </c>
      <c r="F21" s="629">
        <f>Belgique!F22/Belgique!F$10</f>
        <v>5.4941752074397937E-4</v>
      </c>
      <c r="G21" s="629">
        <f>Belgique!G22/Belgique!G$10</f>
        <v>0</v>
      </c>
      <c r="H21" s="629">
        <f>Belgique!H22/Belgique!H$10</f>
        <v>0</v>
      </c>
      <c r="I21" s="629">
        <f>Belgique!I22/Belgique!I$10</f>
        <v>1.1442919917496188E-3</v>
      </c>
      <c r="J21" s="629">
        <f>Belgique!J22/Belgique!J$10</f>
        <v>1.1199473828356866E-5</v>
      </c>
      <c r="K21" s="629">
        <f>Belgique!K22/Belgique!K$10</f>
        <v>1.6607258587167852E-3</v>
      </c>
      <c r="L21" s="629">
        <f>Belgique!L22/Belgique!L$10</f>
        <v>4.385285043527829E-3</v>
      </c>
      <c r="M21" s="629">
        <f>Belgique!M22/Belgique!M$10</f>
        <v>1.2118156876811663E-4</v>
      </c>
      <c r="N21" s="629">
        <f>Belgique!N22/Belgique!N$10</f>
        <v>1.9360107695759479E-2</v>
      </c>
      <c r="O21" s="631">
        <f>Belgique!O22/Belgique!O$10</f>
        <v>0.99077259549170549</v>
      </c>
      <c r="P21" s="629">
        <f>Belgique!P22/Belgique!P$10</f>
        <v>3.6333330733585661E-3</v>
      </c>
      <c r="Q21" s="629">
        <f>Belgique!Q22/Belgique!Q$10</f>
        <v>0</v>
      </c>
      <c r="R21" s="670">
        <f>Belgique!R22/Belgique!R$10</f>
        <v>1.6708691486030575E-2</v>
      </c>
      <c r="S21" s="629">
        <f>Belgique!S22/Belgique!S$10</f>
        <v>5.7756228287267922E-5</v>
      </c>
      <c r="T21" s="629">
        <f>Belgique!T22/Belgique!T$10</f>
        <v>1.5338431535815239E-4</v>
      </c>
      <c r="U21" s="629">
        <f>Belgique!U22/Belgique!U$10</f>
        <v>2.1112348781182808E-3</v>
      </c>
      <c r="V21" s="629">
        <f>Belgique!V22/Belgique!V$10</f>
        <v>1.1722508966844547E-3</v>
      </c>
      <c r="W21" s="630">
        <f>Belgique!W22/Belgique!W$10</f>
        <v>0</v>
      </c>
      <c r="X21" s="584"/>
      <c r="Y21" s="22">
        <f>SUM(D21:X21)</f>
        <v>1.041841455522637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Belgique!D23/Belgique!D$10</f>
        <v>2.5034617465543012E-3</v>
      </c>
      <c r="E22" s="629">
        <f>Belgique!E23/Belgique!E$10</f>
        <v>6.5884833311371724E-3</v>
      </c>
      <c r="F22" s="629">
        <f>Belgique!F23/Belgique!F$10</f>
        <v>4.1540504514093378E-2</v>
      </c>
      <c r="G22" s="629">
        <f>Belgique!G23/Belgique!G$10</f>
        <v>4.1164469781372537E-3</v>
      </c>
      <c r="H22" s="629">
        <f>Belgique!H23/Belgique!H$10</f>
        <v>1.3926238145416226E-2</v>
      </c>
      <c r="I22" s="629">
        <f>Belgique!I23/Belgique!I$10</f>
        <v>6.4580157235524472E-3</v>
      </c>
      <c r="J22" s="629">
        <f>Belgique!J23/Belgique!J$10</f>
        <v>3.019276330726571E-2</v>
      </c>
      <c r="K22" s="629">
        <f>Belgique!K23/Belgique!K$10</f>
        <v>3.5676005782940323E-4</v>
      </c>
      <c r="L22" s="629">
        <f>Belgique!L23/Belgique!L$10</f>
        <v>2.0001300084505493E-5</v>
      </c>
      <c r="M22" s="629">
        <f>Belgique!M23/Belgique!M$10</f>
        <v>3.9764519975569797E-2</v>
      </c>
      <c r="N22" s="629">
        <f>Belgique!N23/Belgique!N$10</f>
        <v>1.643257796724254E-2</v>
      </c>
      <c r="O22" s="629">
        <f>Belgique!O23/Belgique!O$10</f>
        <v>2.217132421052236E-4</v>
      </c>
      <c r="P22" s="628">
        <f>Belgique!P23/Belgique!P$10</f>
        <v>0.94554122846991107</v>
      </c>
      <c r="Q22" s="629">
        <f>Belgique!Q23/Belgique!Q$10</f>
        <v>1.3160959975904123E-2</v>
      </c>
      <c r="R22" s="670">
        <f>Belgique!R23/Belgique!R$10</f>
        <v>2.6829963107623558E-2</v>
      </c>
      <c r="S22" s="629">
        <f>Belgique!S23/Belgique!S$10</f>
        <v>0.12761238640071848</v>
      </c>
      <c r="T22" s="629">
        <f>Belgique!T23/Belgique!T$10</f>
        <v>2.0067781259358272E-3</v>
      </c>
      <c r="U22" s="629">
        <f>Belgique!U23/Belgique!U$10</f>
        <v>2.2796155739191254E-3</v>
      </c>
      <c r="V22" s="629">
        <f>Belgique!V23/Belgique!V$10</f>
        <v>6.8060537135858626E-3</v>
      </c>
      <c r="W22" s="630">
        <f>Belgique!W23/Belgique!W$10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Belgique!D24/Belgique!D$10</f>
        <v>1.8340379095635906E-4</v>
      </c>
      <c r="E23" s="629">
        <f>Belgique!E24/Belgique!E$10</f>
        <v>3.1624719989458427E-2</v>
      </c>
      <c r="F23" s="629">
        <f>Belgique!F24/Belgique!F$10</f>
        <v>7.5379915699931447E-3</v>
      </c>
      <c r="G23" s="629">
        <f>Belgique!G24/Belgique!G$10</f>
        <v>7.2345289598194261E-6</v>
      </c>
      <c r="H23" s="629">
        <f>Belgique!H24/Belgique!H$10</f>
        <v>6.2465753424657527E-3</v>
      </c>
      <c r="I23" s="629">
        <f>Belgique!I24/Belgique!I$10</f>
        <v>1.0572444922727409E-2</v>
      </c>
      <c r="J23" s="629">
        <f>Belgique!J24/Belgique!J$10</f>
        <v>5.5783561005061143E-3</v>
      </c>
      <c r="K23" s="629">
        <f>Belgique!K24/Belgique!K$10</f>
        <v>9.3879306047160872E-3</v>
      </c>
      <c r="L23" s="629">
        <f>Belgique!L24/Belgique!L$10</f>
        <v>2.5451654357533239E-3</v>
      </c>
      <c r="M23" s="629">
        <f>Belgique!M24/Belgique!M$10</f>
        <v>1.1696445017498619E-2</v>
      </c>
      <c r="N23" s="629">
        <f>Belgique!N24/Belgique!N$10</f>
        <v>2.7947049584922594E-3</v>
      </c>
      <c r="O23" s="629">
        <f>Belgique!O24/Belgique!O$10</f>
        <v>0</v>
      </c>
      <c r="P23" s="629">
        <f>Belgique!P24/Belgique!P$10</f>
        <v>1.2632545349812762E-2</v>
      </c>
      <c r="Q23" s="628">
        <f>Belgique!Q24/Belgique!Q$10</f>
        <v>0.96124423193221153</v>
      </c>
      <c r="R23" s="670">
        <f>Belgique!R24/Belgique!R$10</f>
        <v>0</v>
      </c>
      <c r="S23" s="629">
        <f>Belgique!S24/Belgique!S$10</f>
        <v>0</v>
      </c>
      <c r="T23" s="629">
        <f>Belgique!T24/Belgique!T$10</f>
        <v>1.4242829283257007E-4</v>
      </c>
      <c r="U23" s="629">
        <f>Belgique!U24/Belgique!U$10</f>
        <v>1.7874258477320416E-2</v>
      </c>
      <c r="V23" s="629">
        <f>Belgique!V24/Belgique!V$10</f>
        <v>2.1389204793981278E-2</v>
      </c>
      <c r="W23" s="630">
        <f>Belgique!W24/Belgique!W$10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Belgique!D25/Belgique!D$10</f>
        <v>0</v>
      </c>
      <c r="E24" s="629">
        <f>Belgique!E25/Belgique!E$10</f>
        <v>0</v>
      </c>
      <c r="F24" s="629">
        <f>Belgique!F25/Belgique!F$10</f>
        <v>0</v>
      </c>
      <c r="G24" s="629">
        <f>Belgique!G25/Belgique!G$10</f>
        <v>0</v>
      </c>
      <c r="H24" s="629">
        <f>Belgique!H25/Belgique!H$10</f>
        <v>0</v>
      </c>
      <c r="I24" s="629">
        <f>Belgique!I25/Belgique!I$10</f>
        <v>0</v>
      </c>
      <c r="J24" s="629">
        <f>Belgique!J25/Belgique!J$10</f>
        <v>0</v>
      </c>
      <c r="K24" s="629">
        <f>Belgique!K25/Belgique!K$10</f>
        <v>0</v>
      </c>
      <c r="L24" s="629">
        <f>Belgique!L25/Belgique!L$10</f>
        <v>0</v>
      </c>
      <c r="M24" s="629">
        <f>Belgique!M25/Belgique!M$10</f>
        <v>0</v>
      </c>
      <c r="N24" s="629">
        <f>Belgique!N25/Belgique!N$10</f>
        <v>0</v>
      </c>
      <c r="O24" s="629">
        <f>Belgique!O25/Belgique!O$10</f>
        <v>0</v>
      </c>
      <c r="P24" s="629">
        <f>Belgique!P25/Belgique!P$10</f>
        <v>0</v>
      </c>
      <c r="Q24" s="629">
        <f>Belgique!Q25/Belgique!Q$10</f>
        <v>0</v>
      </c>
      <c r="R24" s="670">
        <f>Belgique!R25/Belgique!R$10</f>
        <v>0.8874982636804325</v>
      </c>
      <c r="S24" s="629">
        <f>Belgique!S25/Belgique!S$10</f>
        <v>1.6373890719440457E-3</v>
      </c>
      <c r="T24" s="629">
        <f>Belgique!T25/Belgique!T$10</f>
        <v>0</v>
      </c>
      <c r="U24" s="629">
        <f>Belgique!U25/Belgique!U$10</f>
        <v>0</v>
      </c>
      <c r="V24" s="629">
        <f>Belgique!V25/Belgique!V$10</f>
        <v>0</v>
      </c>
      <c r="W24" s="630">
        <f>Belgique!W25/Belgique!W$10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Belgique!D26/Belgique!D$10</f>
        <v>0</v>
      </c>
      <c r="E25" s="629">
        <f>Belgique!E26/Belgique!E$10</f>
        <v>0</v>
      </c>
      <c r="F25" s="629">
        <f>Belgique!F26/Belgique!F$10</f>
        <v>2.1018267817290722E-6</v>
      </c>
      <c r="G25" s="629">
        <f>Belgique!G26/Belgique!G$10</f>
        <v>0</v>
      </c>
      <c r="H25" s="629">
        <f>Belgique!H26/Belgique!H$10</f>
        <v>0</v>
      </c>
      <c r="I25" s="629">
        <f>Belgique!I26/Belgique!I$10</f>
        <v>0</v>
      </c>
      <c r="J25" s="629">
        <f>Belgique!J26/Belgique!J$10</f>
        <v>3.0544019531882358E-6</v>
      </c>
      <c r="K25" s="629">
        <f>Belgique!K26/Belgique!K$10</f>
        <v>0</v>
      </c>
      <c r="L25" s="629">
        <f>Belgique!L26/Belgique!L$10</f>
        <v>0</v>
      </c>
      <c r="M25" s="629">
        <f>Belgique!M26/Belgique!M$10</f>
        <v>1.1633430601739197E-4</v>
      </c>
      <c r="N25" s="629">
        <f>Belgique!N26/Belgique!N$10</f>
        <v>0</v>
      </c>
      <c r="O25" s="629">
        <f>Belgique!O26/Belgique!O$10</f>
        <v>0</v>
      </c>
      <c r="P25" s="629">
        <f>Belgique!P26/Belgique!P$10</f>
        <v>5.2366346043499722E-5</v>
      </c>
      <c r="Q25" s="629">
        <f>Belgique!Q26/Belgique!Q$10</f>
        <v>0</v>
      </c>
      <c r="R25" s="670">
        <f>Belgique!R26/Belgique!R$10</f>
        <v>5.2784114853713596E-3</v>
      </c>
      <c r="S25" s="628">
        <f>Belgique!S26/Belgique!S$10</f>
        <v>0.86002489293439177</v>
      </c>
      <c r="T25" s="629">
        <f>Belgique!T26/Belgique!T$10</f>
        <v>0</v>
      </c>
      <c r="U25" s="629">
        <f>Belgique!U26/Belgique!U$10</f>
        <v>6.6186565810947336E-3</v>
      </c>
      <c r="V25" s="629">
        <f>Belgique!V26/Belgique!V$10</f>
        <v>1.2597323068847871E-3</v>
      </c>
      <c r="W25" s="630">
        <f>Belgique!W26/Belgique!W$10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Belgique!D27/Belgique!D$10</f>
        <v>0</v>
      </c>
      <c r="E26" s="629">
        <f>Belgique!E27/Belgique!E$10</f>
        <v>0</v>
      </c>
      <c r="F26" s="629">
        <f>Belgique!F27/Belgique!F$10</f>
        <v>0</v>
      </c>
      <c r="G26" s="629">
        <f>Belgique!G27/Belgique!G$10</f>
        <v>0</v>
      </c>
      <c r="H26" s="629">
        <f>Belgique!H27/Belgique!H$10</f>
        <v>0</v>
      </c>
      <c r="I26" s="629">
        <f>Belgique!I27/Belgique!I$10</f>
        <v>0</v>
      </c>
      <c r="J26" s="629">
        <f>Belgique!J27/Belgique!J$10</f>
        <v>0</v>
      </c>
      <c r="K26" s="629">
        <f>Belgique!K27/Belgique!K$10</f>
        <v>0</v>
      </c>
      <c r="L26" s="629">
        <f>Belgique!L27/Belgique!L$10</f>
        <v>0</v>
      </c>
      <c r="M26" s="629">
        <f>Belgique!M27/Belgique!M$10</f>
        <v>0</v>
      </c>
      <c r="N26" s="629">
        <f>Belgique!N27/Belgique!N$10</f>
        <v>0</v>
      </c>
      <c r="O26" s="629">
        <f>Belgique!O27/Belgique!O$10</f>
        <v>0</v>
      </c>
      <c r="P26" s="629">
        <f>Belgique!P27/Belgique!P$10</f>
        <v>0</v>
      </c>
      <c r="Q26" s="629">
        <f>Belgique!Q27/Belgique!Q$10</f>
        <v>1.767187724281065E-3</v>
      </c>
      <c r="R26" s="670">
        <f>Belgique!R27/Belgique!R$10</f>
        <v>3.8846471680922144E-3</v>
      </c>
      <c r="S26" s="629">
        <f>Belgique!S27/Belgique!S$10</f>
        <v>0</v>
      </c>
      <c r="T26" s="628">
        <f>Belgique!T27/Belgique!T$10</f>
        <v>0.99338073639079405</v>
      </c>
      <c r="U26" s="629">
        <f>Belgique!U27/Belgique!U$10</f>
        <v>0</v>
      </c>
      <c r="V26" s="629">
        <f>Belgique!V27/Belgique!V$10</f>
        <v>0</v>
      </c>
      <c r="W26" s="630">
        <f>Belgique!W27/Belgique!W$10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Belgique!D28/Belgique!D$10</f>
        <v>0</v>
      </c>
      <c r="E27" s="629">
        <f>Belgique!E28/Belgique!E$10</f>
        <v>0</v>
      </c>
      <c r="F27" s="629">
        <f>Belgique!F28/Belgique!F$10</f>
        <v>0</v>
      </c>
      <c r="G27" s="629">
        <f>Belgique!G28/Belgique!G$10</f>
        <v>0</v>
      </c>
      <c r="H27" s="629">
        <f>Belgique!H28/Belgique!H$10</f>
        <v>0</v>
      </c>
      <c r="I27" s="629">
        <f>Belgique!I28/Belgique!I$10</f>
        <v>0</v>
      </c>
      <c r="J27" s="629">
        <f>Belgique!J28/Belgique!J$10</f>
        <v>0</v>
      </c>
      <c r="K27" s="629">
        <f>Belgique!K28/Belgique!K$10</f>
        <v>1.2463233461289196E-5</v>
      </c>
      <c r="L27" s="629">
        <f>Belgique!L28/Belgique!L$10</f>
        <v>7.0004550295769215E-5</v>
      </c>
      <c r="M27" s="629">
        <f>Belgique!M28/Belgique!M$10</f>
        <v>0</v>
      </c>
      <c r="N27" s="629">
        <f>Belgique!N28/Belgique!N$10</f>
        <v>0</v>
      </c>
      <c r="O27" s="629">
        <f>Belgique!O28/Belgique!O$10</f>
        <v>0</v>
      </c>
      <c r="P27" s="629">
        <f>Belgique!P28/Belgique!P$10</f>
        <v>0</v>
      </c>
      <c r="Q27" s="629">
        <f>Belgique!Q28/Belgique!Q$10</f>
        <v>0</v>
      </c>
      <c r="R27" s="670">
        <f>Belgique!R28/Belgique!R$10</f>
        <v>4.6088395734892838E-2</v>
      </c>
      <c r="S27" s="629">
        <f>Belgique!S28/Belgique!S$10</f>
        <v>0</v>
      </c>
      <c r="T27" s="629">
        <f>Belgique!T28/Belgique!T$10</f>
        <v>0</v>
      </c>
      <c r="U27" s="628">
        <f>Belgique!U28/Belgique!U$10</f>
        <v>0.89335025775198817</v>
      </c>
      <c r="V27" s="629">
        <f>Belgique!V28/Belgique!V$10</f>
        <v>0</v>
      </c>
      <c r="W27" s="630">
        <f>Belgique!W28/Belgique!W$10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Belgique!D29/Belgique!D$10</f>
        <v>0</v>
      </c>
      <c r="E28" s="629">
        <f>Belgique!E29/Belgique!E$10</f>
        <v>0</v>
      </c>
      <c r="F28" s="629">
        <f>Belgique!F29/Belgique!F$10</f>
        <v>3.6151420645740042E-5</v>
      </c>
      <c r="G28" s="629">
        <f>Belgique!G29/Belgique!G$10</f>
        <v>0</v>
      </c>
      <c r="H28" s="629">
        <f>Belgique!H29/Belgique!H$10</f>
        <v>0</v>
      </c>
      <c r="I28" s="629">
        <f>Belgique!I29/Belgique!I$10</f>
        <v>0</v>
      </c>
      <c r="J28" s="629">
        <f>Belgique!J29/Belgique!J$10</f>
        <v>1.036460396115208E-3</v>
      </c>
      <c r="K28" s="629">
        <f>Belgique!K29/Belgique!K$10</f>
        <v>0</v>
      </c>
      <c r="L28" s="629">
        <f>Belgique!L29/Belgique!L$10</f>
        <v>6.2504062764079664E-4</v>
      </c>
      <c r="M28" s="629">
        <f>Belgique!M29/Belgique!M$10</f>
        <v>1.7013892255043578E-3</v>
      </c>
      <c r="N28" s="629">
        <f>Belgique!N29/Belgique!N$10</f>
        <v>0</v>
      </c>
      <c r="O28" s="629">
        <f>Belgique!O29/Belgique!O$10</f>
        <v>0</v>
      </c>
      <c r="P28" s="629">
        <f>Belgique!P29/Belgique!P$10</f>
        <v>0</v>
      </c>
      <c r="Q28" s="629">
        <f>Belgique!Q29/Belgique!Q$10</f>
        <v>1.1459659410451115E-3</v>
      </c>
      <c r="R28" s="670">
        <f>Belgique!R29/Belgique!R$10</f>
        <v>0</v>
      </c>
      <c r="S28" s="629">
        <f>Belgique!S29/Belgique!S$10</f>
        <v>0</v>
      </c>
      <c r="T28" s="629">
        <f>Belgique!T29/Belgique!T$10</f>
        <v>0</v>
      </c>
      <c r="U28" s="629">
        <f>Belgique!U29/Belgique!U$10</f>
        <v>1.1916172318213608E-3</v>
      </c>
      <c r="V28" s="628">
        <f>Belgique!V29/Belgique!V$10</f>
        <v>0.91163502755664416</v>
      </c>
      <c r="W28" s="630">
        <f>Belgique!W29/Belgique!W$10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Belgique!D30/Belgique!D$10</f>
        <v>0</v>
      </c>
      <c r="E29" s="629">
        <f>Belgique!E30/Belgique!E$10</f>
        <v>0</v>
      </c>
      <c r="F29" s="629">
        <f>Belgique!F30/Belgique!F$10</f>
        <v>0</v>
      </c>
      <c r="G29" s="629">
        <f>Belgique!G30/Belgique!G$10</f>
        <v>0</v>
      </c>
      <c r="H29" s="629">
        <f>Belgique!H30/Belgique!H$10</f>
        <v>0</v>
      </c>
      <c r="I29" s="629">
        <f>Belgique!I30/Belgique!I$10</f>
        <v>0</v>
      </c>
      <c r="J29" s="629">
        <f>Belgique!J30/Belgique!J$10</f>
        <v>0</v>
      </c>
      <c r="K29" s="629">
        <f>Belgique!K30/Belgique!K$10</f>
        <v>0</v>
      </c>
      <c r="L29" s="629">
        <f>Belgique!L30/Belgique!L$10</f>
        <v>0</v>
      </c>
      <c r="M29" s="629">
        <f>Belgique!M30/Belgique!M$10</f>
        <v>0</v>
      </c>
      <c r="N29" s="629">
        <f>Belgique!N30/Belgique!N$10</f>
        <v>0</v>
      </c>
      <c r="O29" s="629">
        <f>Belgique!O30/Belgique!O$10</f>
        <v>0</v>
      </c>
      <c r="P29" s="629">
        <f>Belgique!P30/Belgique!P$10</f>
        <v>0</v>
      </c>
      <c r="Q29" s="629">
        <f>Belgique!Q30/Belgique!Q$10</f>
        <v>0</v>
      </c>
      <c r="R29" s="670">
        <f>Belgique!R30/Belgique!R$10</f>
        <v>0</v>
      </c>
      <c r="S29" s="629">
        <f>Belgique!S30/Belgique!S$10</f>
        <v>0</v>
      </c>
      <c r="T29" s="629">
        <f>Belgique!T30/Belgique!T$10</f>
        <v>0</v>
      </c>
      <c r="U29" s="629">
        <f>Belgique!U30/Belgique!U$10</f>
        <v>0</v>
      </c>
      <c r="V29" s="629">
        <f>Belgique!V30/Belgique!V$10</f>
        <v>0</v>
      </c>
      <c r="W29" s="632">
        <f>Belgique!W30/Belgique!W$10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</v>
      </c>
      <c r="E30" s="634">
        <f t="shared" si="1"/>
        <v>1</v>
      </c>
      <c r="F30" s="634">
        <f t="shared" si="1"/>
        <v>1.0000000000000002</v>
      </c>
      <c r="G30" s="634">
        <f t="shared" si="1"/>
        <v>1</v>
      </c>
      <c r="H30" s="634">
        <f t="shared" si="1"/>
        <v>1</v>
      </c>
      <c r="I30" s="634">
        <f t="shared" si="1"/>
        <v>1</v>
      </c>
      <c r="J30" s="634">
        <f t="shared" si="1"/>
        <v>1</v>
      </c>
      <c r="K30" s="634">
        <f t="shared" si="1"/>
        <v>1</v>
      </c>
      <c r="L30" s="634">
        <f t="shared" si="1"/>
        <v>1</v>
      </c>
      <c r="M30" s="634">
        <f t="shared" si="1"/>
        <v>1.0000000000000002</v>
      </c>
      <c r="N30" s="634">
        <f t="shared" si="1"/>
        <v>0.99999999999999989</v>
      </c>
      <c r="O30" s="634">
        <f t="shared" si="1"/>
        <v>1</v>
      </c>
      <c r="P30" s="634">
        <f t="shared" si="1"/>
        <v>1</v>
      </c>
      <c r="Q30" s="634">
        <f t="shared" si="1"/>
        <v>1</v>
      </c>
      <c r="R30" s="671">
        <f t="shared" si="1"/>
        <v>1</v>
      </c>
      <c r="S30" s="634">
        <f t="shared" si="1"/>
        <v>1</v>
      </c>
      <c r="T30" s="634">
        <f t="shared" si="1"/>
        <v>1</v>
      </c>
      <c r="U30" s="634">
        <f t="shared" si="1"/>
        <v>1</v>
      </c>
      <c r="V30" s="634">
        <f t="shared" si="1"/>
        <v>1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5E99B062-BB5B-4B52-B3E0-C852AAD67448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3087E-36B1-49E1-9F29-7C95DA503111}">
  <dimension ref="B1:X32"/>
  <sheetViews>
    <sheetView topLeftCell="A10" workbookViewId="0">
      <selection activeCell="C10" sqref="C10:W30"/>
    </sheetView>
  </sheetViews>
  <sheetFormatPr baseColWidth="10" defaultColWidth="9.140625" defaultRowHeight="15"/>
  <cols>
    <col min="2" max="2" width="70" customWidth="1"/>
    <col min="3" max="23" width="10.7109375" customWidth="1"/>
  </cols>
  <sheetData>
    <row r="1" spans="2:23">
      <c r="B1" s="9" t="s">
        <v>0</v>
      </c>
    </row>
    <row r="2" spans="2:23">
      <c r="B2" s="10" t="s">
        <v>55</v>
      </c>
    </row>
    <row r="3" spans="2:23">
      <c r="B3" s="10" t="s">
        <v>2</v>
      </c>
    </row>
    <row r="4" spans="2:23">
      <c r="B4" s="10" t="s">
        <v>3</v>
      </c>
      <c r="D4" s="22">
        <f>D11+E12+F13+G14+H15+I16+J17+K18+L19+M20+N21+O22+P23+Q24+R25+S26++T27+U28+V29+W30</f>
        <v>3836613</v>
      </c>
    </row>
    <row r="5" spans="2:23">
      <c r="B5" s="10" t="s">
        <v>4</v>
      </c>
      <c r="D5">
        <f>D4/C10</f>
        <v>0.94013663619143772</v>
      </c>
    </row>
    <row r="6" spans="2:23">
      <c r="B6" s="10" t="s">
        <v>56</v>
      </c>
    </row>
    <row r="8" spans="2:23" ht="180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</row>
    <row r="9" spans="2:23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</row>
    <row r="10" spans="2:23">
      <c r="B10" s="15" t="s">
        <v>30</v>
      </c>
      <c r="C10" s="16">
        <v>4080910</v>
      </c>
      <c r="D10" s="16">
        <v>98942</v>
      </c>
      <c r="E10" s="16">
        <v>206327</v>
      </c>
      <c r="F10" s="16">
        <v>765125</v>
      </c>
      <c r="G10" s="16">
        <v>63270</v>
      </c>
      <c r="H10" s="16">
        <v>14608</v>
      </c>
      <c r="I10" s="16">
        <v>353999</v>
      </c>
      <c r="J10" s="16">
        <v>381932</v>
      </c>
      <c r="K10" s="16">
        <v>223564</v>
      </c>
      <c r="L10" s="16">
        <v>106869</v>
      </c>
      <c r="M10" s="16">
        <v>185202</v>
      </c>
      <c r="N10" s="16">
        <v>274022</v>
      </c>
      <c r="O10" s="16">
        <v>354617</v>
      </c>
      <c r="P10" s="16">
        <v>149054</v>
      </c>
      <c r="Q10" s="16">
        <v>113178</v>
      </c>
      <c r="R10" s="16">
        <v>331074</v>
      </c>
      <c r="S10" s="16">
        <v>144210</v>
      </c>
      <c r="T10" s="16">
        <v>231815</v>
      </c>
      <c r="U10" s="16">
        <v>32928</v>
      </c>
      <c r="V10" s="16">
        <v>46632</v>
      </c>
      <c r="W10" s="16">
        <v>3541</v>
      </c>
    </row>
    <row r="11" spans="2:23">
      <c r="B11" s="15" t="s">
        <v>31</v>
      </c>
      <c r="C11" s="16">
        <v>93636</v>
      </c>
      <c r="D11" s="16">
        <v>90976</v>
      </c>
      <c r="E11" s="20">
        <v>0</v>
      </c>
      <c r="F11" s="16">
        <v>2649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16">
        <v>11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</row>
    <row r="12" spans="2:23">
      <c r="B12" s="15" t="s">
        <v>32</v>
      </c>
      <c r="C12" s="16">
        <v>181677</v>
      </c>
      <c r="D12" s="20">
        <v>0</v>
      </c>
      <c r="E12" s="16">
        <v>180462</v>
      </c>
      <c r="F12" s="16">
        <v>462</v>
      </c>
      <c r="G12" s="16">
        <v>8</v>
      </c>
      <c r="H12" s="20">
        <v>0</v>
      </c>
      <c r="I12" s="16">
        <v>720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16">
        <v>25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</row>
    <row r="13" spans="2:23">
      <c r="B13" s="15" t="s">
        <v>33</v>
      </c>
      <c r="C13" s="16">
        <v>763827</v>
      </c>
      <c r="D13" s="19">
        <v>7100</v>
      </c>
      <c r="E13" s="16">
        <v>20860</v>
      </c>
      <c r="F13" s="16">
        <v>732303</v>
      </c>
      <c r="G13" s="16">
        <v>185</v>
      </c>
      <c r="H13" s="20">
        <v>0</v>
      </c>
      <c r="I13" s="20">
        <v>0</v>
      </c>
      <c r="J13" s="16">
        <v>926</v>
      </c>
      <c r="K13" s="16">
        <v>1675</v>
      </c>
      <c r="L13" s="20">
        <v>0</v>
      </c>
      <c r="M13" s="16">
        <v>87</v>
      </c>
      <c r="N13" s="20">
        <v>0</v>
      </c>
      <c r="O13" s="20">
        <v>0</v>
      </c>
      <c r="P13" s="16">
        <v>50</v>
      </c>
      <c r="Q13" s="20">
        <v>0</v>
      </c>
      <c r="R13" s="16">
        <v>171</v>
      </c>
      <c r="S13" s="16">
        <v>23</v>
      </c>
      <c r="T13" s="16">
        <v>98</v>
      </c>
      <c r="U13" s="16">
        <v>349</v>
      </c>
      <c r="V13" s="20">
        <v>0</v>
      </c>
      <c r="W13" s="20">
        <v>0</v>
      </c>
    </row>
    <row r="14" spans="2:23">
      <c r="B14" s="15" t="s">
        <v>34</v>
      </c>
      <c r="C14" s="16">
        <v>59681</v>
      </c>
      <c r="D14" s="20">
        <v>0</v>
      </c>
      <c r="E14" s="16">
        <v>122</v>
      </c>
      <c r="F14" s="16">
        <v>311</v>
      </c>
      <c r="G14" s="16">
        <v>58800</v>
      </c>
      <c r="H14" s="16">
        <v>243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16">
        <v>175</v>
      </c>
      <c r="S14" s="16">
        <v>29</v>
      </c>
      <c r="T14" s="20">
        <v>0</v>
      </c>
      <c r="U14" s="20">
        <v>0</v>
      </c>
      <c r="V14" s="20">
        <v>0</v>
      </c>
      <c r="W14" s="20">
        <v>0</v>
      </c>
    </row>
    <row r="15" spans="2:23" ht="30">
      <c r="B15" s="15" t="s">
        <v>35</v>
      </c>
      <c r="C15" s="16">
        <v>29254</v>
      </c>
      <c r="D15" s="20">
        <v>0</v>
      </c>
      <c r="E15" s="20">
        <v>0</v>
      </c>
      <c r="F15" s="20">
        <v>0</v>
      </c>
      <c r="G15" s="20">
        <v>0</v>
      </c>
      <c r="H15" s="16">
        <v>13227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16">
        <v>15961</v>
      </c>
      <c r="S15" s="16">
        <v>61</v>
      </c>
      <c r="T15" s="16">
        <v>5</v>
      </c>
      <c r="U15" s="20">
        <v>0</v>
      </c>
      <c r="V15" s="20">
        <v>0</v>
      </c>
      <c r="W15" s="20">
        <v>0</v>
      </c>
    </row>
    <row r="16" spans="2:23">
      <c r="B16" s="15" t="s">
        <v>36</v>
      </c>
      <c r="C16" s="16">
        <v>349403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16">
        <v>349403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</row>
    <row r="17" spans="2:24">
      <c r="B17" s="15" t="s">
        <v>37</v>
      </c>
      <c r="C17" s="16">
        <v>363312</v>
      </c>
      <c r="D17" s="16">
        <v>28</v>
      </c>
      <c r="E17" s="16">
        <v>78</v>
      </c>
      <c r="F17" s="16">
        <v>9457</v>
      </c>
      <c r="G17" s="20">
        <v>0</v>
      </c>
      <c r="H17" s="16">
        <v>1102</v>
      </c>
      <c r="I17" s="20">
        <v>0</v>
      </c>
      <c r="J17" s="16">
        <v>343367</v>
      </c>
      <c r="K17" s="16">
        <v>1133</v>
      </c>
      <c r="L17" s="16">
        <v>1503</v>
      </c>
      <c r="M17" s="16">
        <v>3419</v>
      </c>
      <c r="N17" s="20">
        <v>0</v>
      </c>
      <c r="O17" s="16">
        <v>331</v>
      </c>
      <c r="P17" s="16">
        <v>608</v>
      </c>
      <c r="Q17" s="16">
        <v>441</v>
      </c>
      <c r="R17" s="16">
        <v>9</v>
      </c>
      <c r="S17" s="16">
        <v>329</v>
      </c>
      <c r="T17" s="20">
        <v>0</v>
      </c>
      <c r="U17" s="16">
        <v>236</v>
      </c>
      <c r="V17" s="16">
        <v>1269</v>
      </c>
      <c r="W17" s="20">
        <v>0</v>
      </c>
    </row>
    <row r="18" spans="2:24">
      <c r="B18" s="15" t="s">
        <v>38</v>
      </c>
      <c r="C18" s="16">
        <v>224006</v>
      </c>
      <c r="D18" s="16">
        <v>549</v>
      </c>
      <c r="E18" s="20">
        <v>0</v>
      </c>
      <c r="F18" s="16">
        <v>537</v>
      </c>
      <c r="G18" s="20">
        <v>0</v>
      </c>
      <c r="H18" s="20">
        <v>0</v>
      </c>
      <c r="I18" s="20">
        <v>0</v>
      </c>
      <c r="J18" s="16">
        <v>157</v>
      </c>
      <c r="K18" s="16">
        <v>215800</v>
      </c>
      <c r="L18" s="20">
        <v>0</v>
      </c>
      <c r="M18" s="16">
        <v>2</v>
      </c>
      <c r="N18" s="20">
        <v>0</v>
      </c>
      <c r="O18" s="16">
        <v>418</v>
      </c>
      <c r="P18" s="20">
        <v>0</v>
      </c>
      <c r="Q18" s="20">
        <v>0</v>
      </c>
      <c r="R18" s="16">
        <v>2200</v>
      </c>
      <c r="S18" s="16">
        <v>614</v>
      </c>
      <c r="T18" s="16">
        <v>970</v>
      </c>
      <c r="U18" s="16">
        <v>36</v>
      </c>
      <c r="V18" s="16">
        <v>2724</v>
      </c>
      <c r="W18" s="20">
        <v>0</v>
      </c>
    </row>
    <row r="19" spans="2:24">
      <c r="B19" s="15" t="s">
        <v>39</v>
      </c>
      <c r="C19" s="16">
        <v>111043</v>
      </c>
      <c r="D19" s="16">
        <v>11</v>
      </c>
      <c r="E19" s="16">
        <v>8</v>
      </c>
      <c r="F19" s="16">
        <v>126</v>
      </c>
      <c r="G19" s="20">
        <v>0</v>
      </c>
      <c r="H19" s="20">
        <v>0</v>
      </c>
      <c r="I19" s="20">
        <v>0</v>
      </c>
      <c r="J19" s="16">
        <v>2114</v>
      </c>
      <c r="K19" s="16">
        <v>264</v>
      </c>
      <c r="L19" s="16">
        <v>100462</v>
      </c>
      <c r="M19" s="16">
        <v>369</v>
      </c>
      <c r="N19" s="20">
        <v>0</v>
      </c>
      <c r="O19" s="16">
        <v>179</v>
      </c>
      <c r="P19" s="16">
        <v>1</v>
      </c>
      <c r="Q19" s="16">
        <v>12</v>
      </c>
      <c r="R19" s="16">
        <v>458</v>
      </c>
      <c r="S19" s="16">
        <v>2354</v>
      </c>
      <c r="T19" s="16">
        <v>1468</v>
      </c>
      <c r="U19" s="16">
        <v>2423</v>
      </c>
      <c r="V19" s="16">
        <v>796</v>
      </c>
      <c r="W19" s="20">
        <v>0</v>
      </c>
    </row>
    <row r="20" spans="2:24">
      <c r="B20" s="15" t="s">
        <v>40</v>
      </c>
      <c r="C20" s="16">
        <v>189296</v>
      </c>
      <c r="D20" s="16">
        <v>27</v>
      </c>
      <c r="E20" s="16">
        <v>178</v>
      </c>
      <c r="F20" s="16">
        <v>641</v>
      </c>
      <c r="G20" s="16">
        <v>634</v>
      </c>
      <c r="H20" s="16">
        <v>9</v>
      </c>
      <c r="I20" s="16">
        <v>78</v>
      </c>
      <c r="J20" s="16">
        <v>1683</v>
      </c>
      <c r="K20" s="16">
        <v>1004</v>
      </c>
      <c r="L20" s="16">
        <v>53</v>
      </c>
      <c r="M20" s="16">
        <v>174019</v>
      </c>
      <c r="N20" s="16">
        <v>3202</v>
      </c>
      <c r="O20" s="16">
        <v>269</v>
      </c>
      <c r="P20" s="16">
        <v>1034</v>
      </c>
      <c r="Q20" s="16">
        <v>361</v>
      </c>
      <c r="R20" s="16">
        <v>4399</v>
      </c>
      <c r="S20" s="16">
        <v>935</v>
      </c>
      <c r="T20" s="16">
        <v>548</v>
      </c>
      <c r="U20" s="16">
        <v>114</v>
      </c>
      <c r="V20" s="16">
        <v>110</v>
      </c>
      <c r="W20" s="20">
        <v>0</v>
      </c>
    </row>
    <row r="21" spans="2:24">
      <c r="B21" s="15" t="s">
        <v>41</v>
      </c>
      <c r="C21" s="16">
        <v>265518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6">
        <v>263186</v>
      </c>
      <c r="O21" s="20">
        <v>0</v>
      </c>
      <c r="P21" s="20">
        <v>0</v>
      </c>
      <c r="Q21" s="16">
        <v>148</v>
      </c>
      <c r="R21" s="16">
        <v>2184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</row>
    <row r="22" spans="2:24">
      <c r="B22" s="15" t="s">
        <v>42</v>
      </c>
      <c r="C22" s="16">
        <v>367826</v>
      </c>
      <c r="D22" s="16">
        <v>3</v>
      </c>
      <c r="E22" s="16">
        <v>9</v>
      </c>
      <c r="F22" s="16">
        <v>159</v>
      </c>
      <c r="G22" s="16">
        <v>338</v>
      </c>
      <c r="H22" s="20">
        <v>0</v>
      </c>
      <c r="I22" s="16">
        <v>1210</v>
      </c>
      <c r="J22" s="16">
        <v>1015</v>
      </c>
      <c r="K22" s="16">
        <v>2177</v>
      </c>
      <c r="L22" s="16">
        <v>1929</v>
      </c>
      <c r="M22" s="16">
        <v>109</v>
      </c>
      <c r="N22" s="16">
        <v>2723</v>
      </c>
      <c r="O22" s="16">
        <v>350408</v>
      </c>
      <c r="P22" s="16">
        <v>166</v>
      </c>
      <c r="Q22" s="16">
        <v>60</v>
      </c>
      <c r="R22" s="16">
        <v>4616</v>
      </c>
      <c r="S22" s="16">
        <v>675</v>
      </c>
      <c r="T22" s="16">
        <v>1114</v>
      </c>
      <c r="U22" s="16">
        <v>942</v>
      </c>
      <c r="V22" s="16">
        <v>173</v>
      </c>
      <c r="W22" s="20">
        <v>0</v>
      </c>
    </row>
    <row r="23" spans="2:24">
      <c r="B23" s="15" t="s">
        <v>43</v>
      </c>
      <c r="C23" s="16">
        <v>201126</v>
      </c>
      <c r="D23" s="16">
        <v>173</v>
      </c>
      <c r="E23" s="16">
        <v>4192</v>
      </c>
      <c r="F23" s="16">
        <v>12319</v>
      </c>
      <c r="G23" s="16">
        <v>2651</v>
      </c>
      <c r="H23" s="16">
        <v>27</v>
      </c>
      <c r="I23" s="16">
        <v>357</v>
      </c>
      <c r="J23" s="16">
        <v>10606</v>
      </c>
      <c r="K23" s="16">
        <v>369</v>
      </c>
      <c r="L23" s="16">
        <v>199</v>
      </c>
      <c r="M23" s="16">
        <v>5081</v>
      </c>
      <c r="N23" s="16">
        <v>131</v>
      </c>
      <c r="O23" s="16">
        <v>181</v>
      </c>
      <c r="P23" s="16">
        <v>146054</v>
      </c>
      <c r="Q23" s="16">
        <v>550</v>
      </c>
      <c r="R23" s="16">
        <v>3497</v>
      </c>
      <c r="S23" s="16">
        <v>13379</v>
      </c>
      <c r="T23" s="16">
        <v>253</v>
      </c>
      <c r="U23" s="16">
        <v>895</v>
      </c>
      <c r="V23" s="16">
        <v>213</v>
      </c>
      <c r="W23" s="20">
        <v>0</v>
      </c>
    </row>
    <row r="24" spans="2:24">
      <c r="B24" s="15" t="s">
        <v>44</v>
      </c>
      <c r="C24" s="16">
        <v>141269</v>
      </c>
      <c r="D24" s="16">
        <v>34</v>
      </c>
      <c r="E24" s="16">
        <v>419</v>
      </c>
      <c r="F24" s="16">
        <v>3648</v>
      </c>
      <c r="G24" s="16">
        <v>654</v>
      </c>
      <c r="H24" s="20">
        <v>0</v>
      </c>
      <c r="I24" s="16">
        <v>2231</v>
      </c>
      <c r="J24" s="16">
        <v>6358</v>
      </c>
      <c r="K24" s="16">
        <v>1141</v>
      </c>
      <c r="L24" s="16">
        <v>1112</v>
      </c>
      <c r="M24" s="16">
        <v>1814</v>
      </c>
      <c r="N24" s="16">
        <v>4781</v>
      </c>
      <c r="O24" s="16">
        <v>498</v>
      </c>
      <c r="P24" s="16">
        <v>1009</v>
      </c>
      <c r="Q24" s="16">
        <v>110448</v>
      </c>
      <c r="R24" s="16">
        <v>3753</v>
      </c>
      <c r="S24" s="16">
        <v>232</v>
      </c>
      <c r="T24" s="16">
        <v>1258</v>
      </c>
      <c r="U24" s="16">
        <v>1539</v>
      </c>
      <c r="V24" s="16">
        <v>341</v>
      </c>
      <c r="W24" s="20">
        <v>0</v>
      </c>
    </row>
    <row r="25" spans="2:24" ht="30">
      <c r="B25" s="15" t="s">
        <v>45</v>
      </c>
      <c r="C25" s="16">
        <v>290373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16">
        <v>288506</v>
      </c>
      <c r="S25" s="20">
        <v>0</v>
      </c>
      <c r="T25" s="16">
        <v>1868</v>
      </c>
      <c r="U25" s="20">
        <v>0</v>
      </c>
      <c r="V25" s="20">
        <v>0</v>
      </c>
      <c r="W25" s="20">
        <v>0</v>
      </c>
    </row>
    <row r="26" spans="2:24">
      <c r="B26" s="15" t="s">
        <v>46</v>
      </c>
      <c r="C26" s="16">
        <v>125523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16">
        <v>222</v>
      </c>
      <c r="N26" s="20">
        <v>0</v>
      </c>
      <c r="O26" s="20">
        <v>0</v>
      </c>
      <c r="P26" s="16">
        <v>132</v>
      </c>
      <c r="Q26" s="20">
        <v>0</v>
      </c>
      <c r="R26" s="16">
        <v>31</v>
      </c>
      <c r="S26" s="16">
        <v>125138</v>
      </c>
      <c r="T26" s="20">
        <v>0</v>
      </c>
      <c r="U26" s="20">
        <v>0</v>
      </c>
      <c r="V26" s="20">
        <v>0</v>
      </c>
      <c r="W26" s="20">
        <v>0</v>
      </c>
    </row>
    <row r="27" spans="2:24">
      <c r="B27" s="15" t="s">
        <v>47</v>
      </c>
      <c r="C27" s="16">
        <v>225891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16">
        <v>1755</v>
      </c>
      <c r="S27" s="16">
        <v>138</v>
      </c>
      <c r="T27" s="16">
        <v>223998</v>
      </c>
      <c r="U27" s="20">
        <v>0</v>
      </c>
      <c r="V27" s="20">
        <v>0</v>
      </c>
      <c r="W27" s="20">
        <v>0</v>
      </c>
    </row>
    <row r="28" spans="2:24">
      <c r="B28" s="15" t="s">
        <v>48</v>
      </c>
      <c r="C28" s="16">
        <v>31991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16">
        <v>827</v>
      </c>
      <c r="M28" s="16">
        <v>80</v>
      </c>
      <c r="N28" s="20">
        <v>0</v>
      </c>
      <c r="O28" s="16">
        <v>264</v>
      </c>
      <c r="P28" s="20">
        <v>0</v>
      </c>
      <c r="Q28" s="16">
        <v>23</v>
      </c>
      <c r="R28" s="16">
        <v>3318</v>
      </c>
      <c r="S28" s="16">
        <v>207</v>
      </c>
      <c r="T28" s="16">
        <v>104</v>
      </c>
      <c r="U28" s="16">
        <v>26338</v>
      </c>
      <c r="V28" s="16">
        <v>830</v>
      </c>
      <c r="W28" s="20">
        <v>0</v>
      </c>
    </row>
    <row r="29" spans="2:24">
      <c r="B29" s="15" t="s">
        <v>49</v>
      </c>
      <c r="C29" s="16">
        <v>62718</v>
      </c>
      <c r="D29" s="16">
        <v>41</v>
      </c>
      <c r="E29" s="20">
        <v>0</v>
      </c>
      <c r="F29" s="16">
        <v>2512</v>
      </c>
      <c r="G29" s="20">
        <v>0</v>
      </c>
      <c r="H29" s="20">
        <v>0</v>
      </c>
      <c r="I29" s="20">
        <v>0</v>
      </c>
      <c r="J29" s="16">
        <v>15707</v>
      </c>
      <c r="K29" s="16">
        <v>2</v>
      </c>
      <c r="L29" s="16">
        <v>784</v>
      </c>
      <c r="M29" s="20">
        <v>0</v>
      </c>
      <c r="N29" s="20">
        <v>0</v>
      </c>
      <c r="O29" s="16">
        <v>2070</v>
      </c>
      <c r="P29" s="20">
        <v>0</v>
      </c>
      <c r="Q29" s="16">
        <v>1135</v>
      </c>
      <c r="R29" s="16">
        <v>7</v>
      </c>
      <c r="S29" s="16">
        <v>95</v>
      </c>
      <c r="T29" s="16">
        <v>132</v>
      </c>
      <c r="U29" s="16">
        <v>58</v>
      </c>
      <c r="V29" s="16">
        <v>40177</v>
      </c>
      <c r="W29" s="20">
        <v>0</v>
      </c>
    </row>
    <row r="30" spans="2:24" ht="30">
      <c r="B30" s="15" t="s">
        <v>50</v>
      </c>
      <c r="C30" s="16">
        <v>3541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16">
        <v>3541</v>
      </c>
    </row>
    <row r="32" spans="2:24">
      <c r="B32" s="17" t="s">
        <v>52</v>
      </c>
      <c r="X32" s="18" t="s">
        <v>0</v>
      </c>
    </row>
  </sheetData>
  <hyperlinks>
    <hyperlink ref="B32" r:id="rId1" xr:uid="{98337A39-1A82-4164-BA2B-0AA0E7504295}"/>
    <hyperlink ref="X32" r:id="rId2" xr:uid="{60BC2D5A-EE9B-485E-ADF7-625805A14F2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DBB17-676F-40FA-A8AC-E40C96A9BE9F}">
  <dimension ref="A1:Z31"/>
  <sheetViews>
    <sheetView topLeftCell="A5" workbookViewId="0">
      <selection activeCell="G5" sqref="G5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55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18.588257588802037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86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Canada!D11/Canada!D$10</f>
        <v>0.91948818499727114</v>
      </c>
      <c r="E10" s="625">
        <f>Canada!E11/Canada!E$10</f>
        <v>0</v>
      </c>
      <c r="F10" s="625">
        <f>Canada!F11/Canada!F$10</f>
        <v>3.4621793824538474E-3</v>
      </c>
      <c r="G10" s="625">
        <f>Canada!G11/Canada!G$10</f>
        <v>0</v>
      </c>
      <c r="H10" s="625">
        <f>Canada!H11/Canada!H$10</f>
        <v>0</v>
      </c>
      <c r="I10" s="625">
        <f>Canada!I11/Canada!I$10</f>
        <v>0</v>
      </c>
      <c r="J10" s="625">
        <f>Canada!J11/Canada!J$10</f>
        <v>0</v>
      </c>
      <c r="K10" s="625">
        <f>Canada!K11/Canada!K$10</f>
        <v>0</v>
      </c>
      <c r="L10" s="625">
        <f>Canada!L11/Canada!L$10</f>
        <v>0</v>
      </c>
      <c r="M10" s="625">
        <f>Canada!M11/Canada!M$10</f>
        <v>0</v>
      </c>
      <c r="N10" s="625">
        <f>Canada!N11/Canada!N$10</f>
        <v>0</v>
      </c>
      <c r="O10" s="625">
        <f>Canada!O11/Canada!O$10</f>
        <v>0</v>
      </c>
      <c r="P10" s="625">
        <f>Canada!P11/Canada!P$10</f>
        <v>0</v>
      </c>
      <c r="Q10" s="625">
        <f>Canada!Q11/Canada!Q$10</f>
        <v>0</v>
      </c>
      <c r="R10" s="625">
        <f>Canada!R11/Canada!R$10</f>
        <v>3.3225200408367914E-5</v>
      </c>
      <c r="S10" s="625">
        <f>Canada!S11/Canada!S$10</f>
        <v>0</v>
      </c>
      <c r="T10" s="625">
        <f>Canada!T11/Canada!T$10</f>
        <v>0</v>
      </c>
      <c r="U10" s="625">
        <f>Canada!U11/Canada!U$10</f>
        <v>0</v>
      </c>
      <c r="V10" s="625">
        <f>Canada!V11/Canada!V$10</f>
        <v>0</v>
      </c>
      <c r="W10" s="626">
        <f>Canada!W11/Canada!W$10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Canada!D12/Canada!D$10</f>
        <v>0</v>
      </c>
      <c r="E11" s="628">
        <f>Canada!E12/Canada!E$10</f>
        <v>0.87464074018427063</v>
      </c>
      <c r="F11" s="629">
        <f>Canada!F12/Canada!F$10</f>
        <v>6.038229047541252E-4</v>
      </c>
      <c r="G11" s="629">
        <f>Canada!G12/Canada!G$10</f>
        <v>1.264422317053896E-4</v>
      </c>
      <c r="H11" s="629">
        <f>Canada!H12/Canada!H$10</f>
        <v>0</v>
      </c>
      <c r="I11" s="629">
        <f>Canada!I12/Canada!I$10</f>
        <v>2.0339040505764142E-3</v>
      </c>
      <c r="J11" s="629">
        <f>Canada!J12/Canada!J$10</f>
        <v>0</v>
      </c>
      <c r="K11" s="629">
        <f>Canada!K12/Canada!K$10</f>
        <v>0</v>
      </c>
      <c r="L11" s="629">
        <f>Canada!L12/Canada!L$10</f>
        <v>0</v>
      </c>
      <c r="M11" s="629">
        <f>Canada!M12/Canada!M$10</f>
        <v>0</v>
      </c>
      <c r="N11" s="629">
        <f>Canada!N12/Canada!N$10</f>
        <v>0</v>
      </c>
      <c r="O11" s="629">
        <f>Canada!O12/Canada!O$10</f>
        <v>0</v>
      </c>
      <c r="P11" s="629">
        <f>Canada!P12/Canada!P$10</f>
        <v>0</v>
      </c>
      <c r="Q11" s="629">
        <f>Canada!Q12/Canada!Q$10</f>
        <v>0</v>
      </c>
      <c r="R11" s="629">
        <f>Canada!R12/Canada!R$10</f>
        <v>7.5511819109927092E-5</v>
      </c>
      <c r="S11" s="629">
        <f>Canada!S12/Canada!S$10</f>
        <v>0</v>
      </c>
      <c r="T11" s="629">
        <f>Canada!T12/Canada!T$10</f>
        <v>0</v>
      </c>
      <c r="U11" s="629">
        <f>Canada!U12/Canada!U$10</f>
        <v>0</v>
      </c>
      <c r="V11" s="629">
        <f>Canada!V12/Canada!V$10</f>
        <v>0</v>
      </c>
      <c r="W11" s="630">
        <f>Canada!W12/Canada!W$10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Canada!D13/Canada!D$10</f>
        <v>7.1759212467910491E-2</v>
      </c>
      <c r="E12" s="629">
        <f>Canada!E13/Canada!E$10</f>
        <v>0.10110164932364644</v>
      </c>
      <c r="F12" s="628">
        <f>Canada!F13/Canada!F$10</f>
        <v>0.95710243424277075</v>
      </c>
      <c r="G12" s="629">
        <f>Canada!G13/Canada!G$10</f>
        <v>2.9239766081871343E-3</v>
      </c>
      <c r="H12" s="629">
        <f>Canada!H13/Canada!H$10</f>
        <v>0</v>
      </c>
      <c r="I12" s="629">
        <f>Canada!I13/Canada!I$10</f>
        <v>0</v>
      </c>
      <c r="J12" s="629">
        <f>Canada!J13/Canada!J$10</f>
        <v>2.4245153587549614E-3</v>
      </c>
      <c r="K12" s="629">
        <f>Canada!K13/Canada!K$10</f>
        <v>7.4922617237122256E-3</v>
      </c>
      <c r="L12" s="629">
        <f>Canada!L13/Canada!L$10</f>
        <v>0</v>
      </c>
      <c r="M12" s="629">
        <f>Canada!M13/Canada!M$10</f>
        <v>4.6975734603298022E-4</v>
      </c>
      <c r="N12" s="629">
        <f>Canada!N13/Canada!N$10</f>
        <v>0</v>
      </c>
      <c r="O12" s="629">
        <f>Canada!O13/Canada!O$10</f>
        <v>0</v>
      </c>
      <c r="P12" s="629">
        <f>Canada!P13/Canada!P$10</f>
        <v>3.3544889771492211E-4</v>
      </c>
      <c r="Q12" s="629">
        <f>Canada!Q13/Canada!Q$10</f>
        <v>0</v>
      </c>
      <c r="R12" s="629">
        <f>Canada!R13/Canada!R$10</f>
        <v>5.1650084271190127E-4</v>
      </c>
      <c r="S12" s="629">
        <f>Canada!S13/Canada!S$10</f>
        <v>1.594896331738437E-4</v>
      </c>
      <c r="T12" s="629">
        <f>Canada!T13/Canada!T$10</f>
        <v>4.2275090050255594E-4</v>
      </c>
      <c r="U12" s="629">
        <f>Canada!U13/Canada!U$10</f>
        <v>1.05988824101069E-2</v>
      </c>
      <c r="V12" s="629">
        <f>Canada!V13/Canada!V$10</f>
        <v>0</v>
      </c>
      <c r="W12" s="630">
        <f>Canada!W13/Canada!W$10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Canada!D14/Canada!D$10</f>
        <v>0</v>
      </c>
      <c r="E13" s="629">
        <f>Canada!E14/Canada!E$10</f>
        <v>5.9129440160521894E-4</v>
      </c>
      <c r="F13" s="629">
        <f>Canada!F14/Canada!F$10</f>
        <v>4.0646953112236561E-4</v>
      </c>
      <c r="G13" s="628">
        <f>Canada!G14/Canada!G$10</f>
        <v>0.92935040303461358</v>
      </c>
      <c r="H13" s="629">
        <f>Canada!H14/Canada!H$10</f>
        <v>1.6634720700985761E-2</v>
      </c>
      <c r="I13" s="629">
        <f>Canada!I14/Canada!I$10</f>
        <v>0</v>
      </c>
      <c r="J13" s="629">
        <f>Canada!J14/Canada!J$10</f>
        <v>0</v>
      </c>
      <c r="K13" s="629">
        <f>Canada!K14/Canada!K$10</f>
        <v>0</v>
      </c>
      <c r="L13" s="629">
        <f>Canada!L14/Canada!L$10</f>
        <v>0</v>
      </c>
      <c r="M13" s="629">
        <f>Canada!M14/Canada!M$10</f>
        <v>0</v>
      </c>
      <c r="N13" s="629">
        <f>Canada!N14/Canada!N$10</f>
        <v>0</v>
      </c>
      <c r="O13" s="629">
        <f>Canada!O14/Canada!O$10</f>
        <v>0</v>
      </c>
      <c r="P13" s="629">
        <f>Canada!P14/Canada!P$10</f>
        <v>0</v>
      </c>
      <c r="Q13" s="629">
        <f>Canada!Q14/Canada!Q$10</f>
        <v>0</v>
      </c>
      <c r="R13" s="629">
        <f>Canada!R14/Canada!R$10</f>
        <v>5.285827337694896E-4</v>
      </c>
      <c r="S13" s="629">
        <f>Canada!S14/Canada!S$10</f>
        <v>2.0109562443658554E-4</v>
      </c>
      <c r="T13" s="629">
        <f>Canada!T14/Canada!T$10</f>
        <v>0</v>
      </c>
      <c r="U13" s="629">
        <f>Canada!U14/Canada!U$10</f>
        <v>0</v>
      </c>
      <c r="V13" s="629">
        <f>Canada!V14/Canada!V$10</f>
        <v>0</v>
      </c>
      <c r="W13" s="630">
        <f>Canada!W14/Canada!W$10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Canada!D15/Canada!D$10</f>
        <v>0</v>
      </c>
      <c r="E14" s="629">
        <f>Canada!E15/Canada!E$10</f>
        <v>0</v>
      </c>
      <c r="F14" s="629">
        <f>Canada!F15/Canada!F$10</f>
        <v>0</v>
      </c>
      <c r="G14" s="629">
        <f>Canada!G15/Canada!G$10</f>
        <v>0</v>
      </c>
      <c r="H14" s="628">
        <f>Canada!H15/Canada!H$10</f>
        <v>0.90546276013143479</v>
      </c>
      <c r="I14" s="629">
        <f>Canada!I15/Canada!I$10</f>
        <v>0</v>
      </c>
      <c r="J14" s="629">
        <f>Canada!J15/Canada!J$10</f>
        <v>0</v>
      </c>
      <c r="K14" s="629">
        <f>Canada!K15/Canada!K$10</f>
        <v>0</v>
      </c>
      <c r="L14" s="629">
        <f>Canada!L15/Canada!L$10</f>
        <v>0</v>
      </c>
      <c r="M14" s="629">
        <f>Canada!M15/Canada!M$10</f>
        <v>0</v>
      </c>
      <c r="N14" s="629">
        <f>Canada!N15/Canada!N$10</f>
        <v>0</v>
      </c>
      <c r="O14" s="629">
        <f>Canada!O15/Canada!O$10</f>
        <v>0</v>
      </c>
      <c r="P14" s="629">
        <f>Canada!P15/Canada!P$10</f>
        <v>0</v>
      </c>
      <c r="Q14" s="629">
        <f>Canada!Q15/Canada!Q$10</f>
        <v>0</v>
      </c>
      <c r="R14" s="629">
        <f>Canada!R15/Canada!R$10</f>
        <v>4.8209765792541846E-2</v>
      </c>
      <c r="S14" s="629">
        <f>Canada!S15/Canada!S$10</f>
        <v>4.2299424450454199E-4</v>
      </c>
      <c r="T14" s="629">
        <f>Canada!T15/Canada!T$10</f>
        <v>2.1568923495028364E-5</v>
      </c>
      <c r="U14" s="629">
        <f>Canada!U15/Canada!U$10</f>
        <v>0</v>
      </c>
      <c r="V14" s="629">
        <f>Canada!V15/Canada!V$10</f>
        <v>0</v>
      </c>
      <c r="W14" s="630">
        <f>Canada!W15/Canada!W$10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Canada!D16/Canada!D$10</f>
        <v>0</v>
      </c>
      <c r="E15" s="629">
        <f>Canada!E16/Canada!E$10</f>
        <v>0</v>
      </c>
      <c r="F15" s="629">
        <f>Canada!F16/Canada!F$10</f>
        <v>0</v>
      </c>
      <c r="G15" s="629">
        <f>Canada!G16/Canada!G$10</f>
        <v>0</v>
      </c>
      <c r="H15" s="629">
        <f>Canada!H16/Canada!H$10</f>
        <v>0</v>
      </c>
      <c r="I15" s="631">
        <f>Canada!I16/Canada!I$10</f>
        <v>0.98701691247715384</v>
      </c>
      <c r="J15" s="629">
        <f>Canada!J16/Canada!J$10</f>
        <v>0</v>
      </c>
      <c r="K15" s="629">
        <f>Canada!K16/Canada!K$10</f>
        <v>0</v>
      </c>
      <c r="L15" s="629">
        <f>Canada!L16/Canada!L$10</f>
        <v>0</v>
      </c>
      <c r="M15" s="629">
        <f>Canada!M16/Canada!M$10</f>
        <v>0</v>
      </c>
      <c r="N15" s="629">
        <f>Canada!N16/Canada!N$10</f>
        <v>0</v>
      </c>
      <c r="O15" s="629">
        <f>Canada!O16/Canada!O$10</f>
        <v>0</v>
      </c>
      <c r="P15" s="629">
        <f>Canada!P16/Canada!P$10</f>
        <v>0</v>
      </c>
      <c r="Q15" s="629">
        <f>Canada!Q16/Canada!Q$10</f>
        <v>0</v>
      </c>
      <c r="R15" s="629">
        <f>Canada!R16/Canada!R$10</f>
        <v>0</v>
      </c>
      <c r="S15" s="629">
        <f>Canada!S16/Canada!S$10</f>
        <v>0</v>
      </c>
      <c r="T15" s="629">
        <f>Canada!T16/Canada!T$10</f>
        <v>0</v>
      </c>
      <c r="U15" s="629">
        <f>Canada!U16/Canada!U$10</f>
        <v>0</v>
      </c>
      <c r="V15" s="629">
        <f>Canada!V16/Canada!V$10</f>
        <v>0</v>
      </c>
      <c r="W15" s="630">
        <f>Canada!W16/Canada!W$10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Canada!D17/Canada!D$10</f>
        <v>2.8299407733823858E-4</v>
      </c>
      <c r="E16" s="629">
        <f>Canada!E17/Canada!E$10</f>
        <v>3.7804068299350063E-4</v>
      </c>
      <c r="F16" s="629">
        <f>Canada!F17/Canada!F$10</f>
        <v>1.2360071883679137E-2</v>
      </c>
      <c r="G16" s="629">
        <f>Canada!G17/Canada!G$10</f>
        <v>0</v>
      </c>
      <c r="H16" s="629">
        <f>Canada!H17/Canada!H$10</f>
        <v>7.54381161007667E-2</v>
      </c>
      <c r="I16" s="629">
        <f>Canada!I17/Canada!I$10</f>
        <v>0</v>
      </c>
      <c r="J16" s="628">
        <f>Canada!J17/Canada!J$10</f>
        <v>0.8990265282825215</v>
      </c>
      <c r="K16" s="629">
        <f>Canada!K17/Canada!K$10</f>
        <v>5.0679000196811649E-3</v>
      </c>
      <c r="L16" s="629">
        <f>Canada!L17/Canada!L$10</f>
        <v>1.4063947449681386E-2</v>
      </c>
      <c r="M16" s="629">
        <f>Canada!M17/Canada!M$10</f>
        <v>1.8460923748123671E-2</v>
      </c>
      <c r="N16" s="629">
        <f>Canada!N17/Canada!N$10</f>
        <v>0</v>
      </c>
      <c r="O16" s="629">
        <f>Canada!O17/Canada!O$10</f>
        <v>9.3340138797632375E-4</v>
      </c>
      <c r="P16" s="629">
        <f>Canada!P17/Canada!P$10</f>
        <v>4.0790585962134527E-3</v>
      </c>
      <c r="Q16" s="629">
        <f>Canada!Q17/Canada!Q$10</f>
        <v>3.8965169909346339E-3</v>
      </c>
      <c r="R16" s="629">
        <f>Canada!R17/Canada!R$10</f>
        <v>2.7184254879573752E-5</v>
      </c>
      <c r="S16" s="629">
        <f>Canada!S17/Canada!S$10</f>
        <v>2.2813951875736774E-3</v>
      </c>
      <c r="T16" s="629">
        <f>Canada!T17/Canada!T$10</f>
        <v>0</v>
      </c>
      <c r="U16" s="629">
        <f>Canada!U17/Canada!U$10</f>
        <v>7.1671525753158405E-3</v>
      </c>
      <c r="V16" s="629">
        <f>Canada!V17/Canada!V$10</f>
        <v>2.7213072568193514E-2</v>
      </c>
      <c r="W16" s="630">
        <f>Canada!W17/Canada!W$10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Canada!D18/Canada!D$10</f>
        <v>5.5487053020961772E-3</v>
      </c>
      <c r="E17" s="629">
        <f>Canada!E18/Canada!E$10</f>
        <v>0</v>
      </c>
      <c r="F17" s="629">
        <f>Canada!F18/Canada!F$10</f>
        <v>7.0184610357784671E-4</v>
      </c>
      <c r="G17" s="629">
        <f>Canada!G18/Canada!G$10</f>
        <v>0</v>
      </c>
      <c r="H17" s="629">
        <f>Canada!H18/Canada!H$10</f>
        <v>0</v>
      </c>
      <c r="I17" s="629">
        <f>Canada!I18/Canada!I$10</f>
        <v>0</v>
      </c>
      <c r="J17" s="629">
        <f>Canada!J18/Canada!J$10</f>
        <v>4.1106793879538766E-4</v>
      </c>
      <c r="K17" s="628">
        <f>Canada!K18/Canada!K$10</f>
        <v>0.96527168953856612</v>
      </c>
      <c r="L17" s="629">
        <f>Canada!L18/Canada!L$10</f>
        <v>0</v>
      </c>
      <c r="M17" s="629">
        <f>Canada!M18/Canada!M$10</f>
        <v>1.0799019449034027E-5</v>
      </c>
      <c r="N17" s="629">
        <f>Canada!N18/Canada!N$10</f>
        <v>0</v>
      </c>
      <c r="O17" s="629">
        <f>Canada!O18/Canada!O$10</f>
        <v>1.1787364959942699E-3</v>
      </c>
      <c r="P17" s="629">
        <f>Canada!P18/Canada!P$10</f>
        <v>0</v>
      </c>
      <c r="Q17" s="629">
        <f>Canada!Q18/Canada!Q$10</f>
        <v>0</v>
      </c>
      <c r="R17" s="629">
        <f>Canada!R18/Canada!R$10</f>
        <v>6.6450400816735833E-3</v>
      </c>
      <c r="S17" s="629">
        <f>Canada!S18/Canada!S$10</f>
        <v>4.2576797725539144E-3</v>
      </c>
      <c r="T17" s="629">
        <f>Canada!T18/Canada!T$10</f>
        <v>4.1843711580355023E-3</v>
      </c>
      <c r="U17" s="629">
        <f>Canada!U18/Canada!U$10</f>
        <v>1.0932944606413995E-3</v>
      </c>
      <c r="V17" s="629">
        <f>Canada!V18/Canada!V$10</f>
        <v>5.8414822439526504E-2</v>
      </c>
      <c r="W17" s="630">
        <f>Canada!W18/Canada!W$10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Canada!D19/Canada!D$10</f>
        <v>1.1117624466859372E-4</v>
      </c>
      <c r="E18" s="629">
        <f>Canada!E19/Canada!E$10</f>
        <v>3.8773403383948778E-5</v>
      </c>
      <c r="F18" s="629">
        <f>Canada!F19/Canada!F$10</f>
        <v>1.6467897402385232E-4</v>
      </c>
      <c r="G18" s="629">
        <f>Canada!G19/Canada!G$10</f>
        <v>0</v>
      </c>
      <c r="H18" s="629">
        <f>Canada!H19/Canada!H$10</f>
        <v>0</v>
      </c>
      <c r="I18" s="629">
        <f>Canada!I19/Canada!I$10</f>
        <v>0</v>
      </c>
      <c r="J18" s="629">
        <f>Canada!J19/Canada!J$10</f>
        <v>5.5350167045442643E-3</v>
      </c>
      <c r="K18" s="629">
        <f>Canada!K19/Canada!K$10</f>
        <v>1.180869907498524E-3</v>
      </c>
      <c r="L18" s="628">
        <f>Canada!L19/Canada!L$10</f>
        <v>0.94004809626739283</v>
      </c>
      <c r="M18" s="629">
        <f>Canada!M19/Canada!M$10</f>
        <v>1.9924190883467783E-3</v>
      </c>
      <c r="N18" s="629">
        <f>Canada!N19/Canada!N$10</f>
        <v>0</v>
      </c>
      <c r="O18" s="629">
        <f>Canada!O19/Canada!O$10</f>
        <v>5.0476993488749833E-4</v>
      </c>
      <c r="P18" s="629">
        <f>Canada!P19/Canada!P$10</f>
        <v>6.7089779542984418E-6</v>
      </c>
      <c r="Q18" s="629">
        <f>Canada!Q19/Canada!Q$10</f>
        <v>1.0602767322271113E-4</v>
      </c>
      <c r="R18" s="629">
        <f>Canada!R19/Canada!R$10</f>
        <v>1.3833765260938642E-3</v>
      </c>
      <c r="S18" s="629">
        <f>Canada!S19/Canada!S$10</f>
        <v>1.6323417238749048E-2</v>
      </c>
      <c r="T18" s="629">
        <f>Canada!T19/Canada!T$10</f>
        <v>6.3326359381403272E-3</v>
      </c>
      <c r="U18" s="629">
        <f>Canada!U19/Canada!U$10</f>
        <v>7.3584791059280855E-2</v>
      </c>
      <c r="V18" s="629">
        <f>Canada!V19/Canada!V$10</f>
        <v>1.706982329730657E-2</v>
      </c>
      <c r="W18" s="630">
        <f>Canada!W19/Canada!W$10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Canada!D20/Canada!D$10</f>
        <v>2.7288714600473004E-4</v>
      </c>
      <c r="E19" s="629">
        <f>Canada!E20/Canada!E$10</f>
        <v>8.6270822529286033E-4</v>
      </c>
      <c r="F19" s="629">
        <f>Canada!F20/Canada!F$10</f>
        <v>8.3777160594674077E-4</v>
      </c>
      <c r="G19" s="629">
        <f>Canada!G20/Canada!G$10</f>
        <v>1.0020546862652125E-2</v>
      </c>
      <c r="H19" s="629">
        <f>Canada!H20/Canada!H$10</f>
        <v>6.1610076670317638E-4</v>
      </c>
      <c r="I19" s="629">
        <f>Canada!I20/Canada!I$10</f>
        <v>2.2033960547911152E-4</v>
      </c>
      <c r="J19" s="629">
        <f>Canada!J20/Canada!J$10</f>
        <v>4.406543573201512E-3</v>
      </c>
      <c r="K19" s="629">
        <f>Canada!K20/Canada!K$10</f>
        <v>4.4908840421534774E-3</v>
      </c>
      <c r="L19" s="629">
        <f>Canada!L20/Canada!L$10</f>
        <v>4.9593427467273016E-4</v>
      </c>
      <c r="M19" s="628">
        <f>Canada!M20/Canada!M$10</f>
        <v>0.9396172827507262</v>
      </c>
      <c r="N19" s="629">
        <f>Canada!N20/Canada!N$10</f>
        <v>1.1685193159673311E-2</v>
      </c>
      <c r="O19" s="629">
        <f>Canada!O20/Canada!O$10</f>
        <v>7.5856487421640812E-4</v>
      </c>
      <c r="P19" s="629">
        <f>Canada!P20/Canada!P$10</f>
        <v>6.9370832047445895E-3</v>
      </c>
      <c r="Q19" s="629">
        <f>Canada!Q20/Canada!Q$10</f>
        <v>3.1896658361165596E-3</v>
      </c>
      <c r="R19" s="629">
        <f>Canada!R20/Canada!R$10</f>
        <v>1.328705969058277E-2</v>
      </c>
      <c r="S19" s="629">
        <f>Canada!S20/Canada!S$10</f>
        <v>6.4836003051106025E-3</v>
      </c>
      <c r="T19" s="629">
        <f>Canada!T20/Canada!T$10</f>
        <v>2.3639540150551088E-3</v>
      </c>
      <c r="U19" s="629">
        <f>Canada!U20/Canada!U$10</f>
        <v>3.4620991253644317E-3</v>
      </c>
      <c r="V19" s="629">
        <f>Canada!V20/Canada!V$10</f>
        <v>2.3588951792760334E-3</v>
      </c>
      <c r="W19" s="630">
        <f>Canada!W20/Canada!W$10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Canada!D21/Canada!D$10</f>
        <v>0</v>
      </c>
      <c r="E20" s="629">
        <f>Canada!E21/Canada!E$10</f>
        <v>0</v>
      </c>
      <c r="F20" s="629">
        <f>Canada!F21/Canada!F$10</f>
        <v>0</v>
      </c>
      <c r="G20" s="629">
        <f>Canada!G21/Canada!G$10</f>
        <v>0</v>
      </c>
      <c r="H20" s="629">
        <f>Canada!H21/Canada!H$10</f>
        <v>0</v>
      </c>
      <c r="I20" s="629">
        <f>Canada!I21/Canada!I$10</f>
        <v>0</v>
      </c>
      <c r="J20" s="629">
        <f>Canada!J21/Canada!J$10</f>
        <v>0</v>
      </c>
      <c r="K20" s="629">
        <f>Canada!K21/Canada!K$10</f>
        <v>0</v>
      </c>
      <c r="L20" s="629">
        <f>Canada!L21/Canada!L$10</f>
        <v>0</v>
      </c>
      <c r="M20" s="629">
        <f>Canada!M21/Canada!M$10</f>
        <v>0</v>
      </c>
      <c r="N20" s="628">
        <f>Canada!N21/Canada!N$10</f>
        <v>0.9604557298319113</v>
      </c>
      <c r="O20" s="629">
        <f>Canada!O21/Canada!O$10</f>
        <v>0</v>
      </c>
      <c r="P20" s="629">
        <f>Canada!P21/Canada!P$10</f>
        <v>0</v>
      </c>
      <c r="Q20" s="629">
        <f>Canada!Q21/Canada!Q$10</f>
        <v>1.3076746364134373E-3</v>
      </c>
      <c r="R20" s="629">
        <f>Canada!R21/Canada!R$10</f>
        <v>6.59671251744323E-3</v>
      </c>
      <c r="S20" s="629">
        <f>Canada!S21/Canada!S$10</f>
        <v>0</v>
      </c>
      <c r="T20" s="629">
        <f>Canada!T21/Canada!T$10</f>
        <v>0</v>
      </c>
      <c r="U20" s="629">
        <f>Canada!U21/Canada!U$10</f>
        <v>0</v>
      </c>
      <c r="V20" s="629">
        <f>Canada!V21/Canada!V$10</f>
        <v>0</v>
      </c>
      <c r="W20" s="630">
        <f>Canada!W21/Canada!W$10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Canada!D22/Canada!D$10</f>
        <v>3.032079400052556E-5</v>
      </c>
      <c r="E21" s="629">
        <f>Canada!E22/Canada!E$10</f>
        <v>4.3620078806942376E-5</v>
      </c>
      <c r="F21" s="629">
        <f>Canada!F22/Canada!F$10</f>
        <v>2.0780918150628983E-4</v>
      </c>
      <c r="G21" s="629">
        <f>Canada!G22/Canada!G$10</f>
        <v>5.3421842895527106E-3</v>
      </c>
      <c r="H21" s="629">
        <f>Canada!H22/Canada!H$10</f>
        <v>0</v>
      </c>
      <c r="I21" s="629">
        <f>Canada!I22/Canada!I$10</f>
        <v>3.4180887516631403E-3</v>
      </c>
      <c r="J21" s="629">
        <f>Canada!J22/Canada!J$10</f>
        <v>2.6575411329765506E-3</v>
      </c>
      <c r="K21" s="629">
        <f>Canada!K22/Canada!K$10</f>
        <v>9.7377037447889635E-3</v>
      </c>
      <c r="L21" s="629">
        <f>Canada!L22/Canada!L$10</f>
        <v>1.8050136147994274E-2</v>
      </c>
      <c r="M21" s="629">
        <f>Canada!M22/Canada!M$10</f>
        <v>5.8854655997235452E-4</v>
      </c>
      <c r="N21" s="629">
        <f>Canada!N22/Canada!N$10</f>
        <v>9.9371583303530381E-3</v>
      </c>
      <c r="O21" s="631">
        <f>Canada!O22/Canada!O$10</f>
        <v>0.98813085667071798</v>
      </c>
      <c r="P21" s="629">
        <f>Canada!P22/Canada!P$10</f>
        <v>1.1136903404135414E-3</v>
      </c>
      <c r="Q21" s="629">
        <f>Canada!Q22/Canada!Q$10</f>
        <v>5.3013836611355569E-4</v>
      </c>
      <c r="R21" s="629">
        <f>Canada!R22/Canada!R$10</f>
        <v>1.3942502280456938E-2</v>
      </c>
      <c r="S21" s="629">
        <f>Canada!S22/Canada!S$10</f>
        <v>4.6806740170584563E-3</v>
      </c>
      <c r="T21" s="629">
        <f>Canada!T22/Canada!T$10</f>
        <v>4.8055561546923196E-3</v>
      </c>
      <c r="U21" s="629">
        <f>Canada!U22/Canada!U$10</f>
        <v>2.8607871720116619E-2</v>
      </c>
      <c r="V21" s="629">
        <f>Canada!V22/Canada!V$10</f>
        <v>3.7098987819523073E-3</v>
      </c>
      <c r="W21" s="630">
        <f>Canada!W22/Canada!W$10</f>
        <v>0</v>
      </c>
      <c r="X21" s="584"/>
      <c r="Y21" s="22">
        <f>SUM(D21:X21)</f>
        <v>1.0955342973431366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Canada!D23/Canada!D$10</f>
        <v>1.748499120696974E-3</v>
      </c>
      <c r="E22" s="629">
        <f>Canada!E23/Canada!E$10</f>
        <v>2.0317263373189162E-2</v>
      </c>
      <c r="F22" s="629">
        <f>Canada!F23/Canada!F$10</f>
        <v>1.6100637150792355E-2</v>
      </c>
      <c r="G22" s="629">
        <f>Canada!G23/Canada!G$10</f>
        <v>4.1899794531373477E-2</v>
      </c>
      <c r="H22" s="629">
        <f>Canada!H23/Canada!H$10</f>
        <v>1.848302300109529E-3</v>
      </c>
      <c r="I22" s="629">
        <f>Canada!I23/Canada!I$10</f>
        <v>1.0084774250774719E-3</v>
      </c>
      <c r="J22" s="629">
        <f>Canada!J23/Canada!J$10</f>
        <v>2.7769341139260391E-2</v>
      </c>
      <c r="K22" s="629">
        <f>Canada!K23/Canada!K$10</f>
        <v>1.6505340752536186E-3</v>
      </c>
      <c r="L22" s="629">
        <f>Canada!L23/Canada!L$10</f>
        <v>1.8620928426391189E-3</v>
      </c>
      <c r="M22" s="629">
        <f>Canada!M23/Canada!M$10</f>
        <v>2.7434908910270946E-2</v>
      </c>
      <c r="N22" s="629">
        <f>Canada!N23/Canada!N$10</f>
        <v>4.7806380509594123E-4</v>
      </c>
      <c r="O22" s="629">
        <f>Canada!O23/Canada!O$10</f>
        <v>5.1040982242814075E-4</v>
      </c>
      <c r="P22" s="628">
        <f>Canada!P23/Canada!P$10</f>
        <v>0.97987306613710468</v>
      </c>
      <c r="Q22" s="629">
        <f>Canada!Q23/Canada!Q$10</f>
        <v>4.8596016893742598E-3</v>
      </c>
      <c r="R22" s="629">
        <f>Canada!R23/Canada!R$10</f>
        <v>1.0562593257096601E-2</v>
      </c>
      <c r="S22" s="629">
        <f>Canada!S23/Canada!S$10</f>
        <v>9.2774426184037168E-2</v>
      </c>
      <c r="T22" s="629">
        <f>Canada!T23/Canada!T$10</f>
        <v>1.0913875288484352E-3</v>
      </c>
      <c r="U22" s="629">
        <f>Canada!U23/Canada!U$10</f>
        <v>2.7180515063168126E-2</v>
      </c>
      <c r="V22" s="629">
        <f>Canada!V23/Canada!V$10</f>
        <v>4.5676788471435926E-3</v>
      </c>
      <c r="W22" s="630">
        <f>Canada!W23/Canada!W$10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Canada!D24/Canada!D$10</f>
        <v>3.436356653392897E-4</v>
      </c>
      <c r="E23" s="629">
        <f>Canada!E24/Canada!E$10</f>
        <v>2.0307570022343176E-3</v>
      </c>
      <c r="F23" s="629">
        <f>Canada!F24/Canada!F$10</f>
        <v>4.7678483907858194E-3</v>
      </c>
      <c r="G23" s="629">
        <f>Canada!G24/Canada!G$10</f>
        <v>1.03366524419156E-2</v>
      </c>
      <c r="H23" s="629">
        <f>Canada!H24/Canada!H$10</f>
        <v>0</v>
      </c>
      <c r="I23" s="629">
        <f>Canada!I24/Canada!I$10</f>
        <v>6.3022776900499723E-3</v>
      </c>
      <c r="J23" s="629">
        <f>Canada!J24/Canada!J$10</f>
        <v>1.6646942387650156E-2</v>
      </c>
      <c r="K23" s="629">
        <f>Canada!K24/Canada!K$10</f>
        <v>5.1036839562720298E-3</v>
      </c>
      <c r="L23" s="629">
        <f>Canada!L24/Canada!L$10</f>
        <v>1.0405262517661809E-2</v>
      </c>
      <c r="M23" s="629">
        <f>Canada!M24/Canada!M$10</f>
        <v>9.7947106402738633E-3</v>
      </c>
      <c r="N23" s="629">
        <f>Canada!N24/Canada!N$10</f>
        <v>1.7447504214990039E-2</v>
      </c>
      <c r="O23" s="629">
        <f>Canada!O24/Canada!O$10</f>
        <v>1.4043319976199675E-3</v>
      </c>
      <c r="P23" s="629">
        <f>Canada!P24/Canada!P$10</f>
        <v>6.7693587558871286E-3</v>
      </c>
      <c r="Q23" s="628">
        <f>Canada!Q24/Canada!Q$10</f>
        <v>0.97587870434183321</v>
      </c>
      <c r="R23" s="629">
        <f>Canada!R24/Canada!R$10</f>
        <v>1.1335834284782255E-2</v>
      </c>
      <c r="S23" s="629">
        <f>Canada!S24/Canada!S$10</f>
        <v>1.6087649954926843E-3</v>
      </c>
      <c r="T23" s="629">
        <f>Canada!T24/Canada!T$10</f>
        <v>5.426741151349136E-3</v>
      </c>
      <c r="U23" s="629">
        <f>Canada!U24/Canada!U$10</f>
        <v>4.6738338192419827E-2</v>
      </c>
      <c r="V23" s="629">
        <f>Canada!V24/Canada!V$10</f>
        <v>7.3125750557557039E-3</v>
      </c>
      <c r="W23" s="630">
        <f>Canada!W24/Canada!W$10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Canada!D25/Canada!D$10</f>
        <v>0</v>
      </c>
      <c r="E24" s="629">
        <f>Canada!E25/Canada!E$10</f>
        <v>0</v>
      </c>
      <c r="F24" s="629">
        <f>Canada!F25/Canada!F$10</f>
        <v>0</v>
      </c>
      <c r="G24" s="629">
        <f>Canada!G25/Canada!G$10</f>
        <v>0</v>
      </c>
      <c r="H24" s="629">
        <f>Canada!H25/Canada!H$10</f>
        <v>0</v>
      </c>
      <c r="I24" s="629">
        <f>Canada!I25/Canada!I$10</f>
        <v>0</v>
      </c>
      <c r="J24" s="629">
        <f>Canada!J25/Canada!J$10</f>
        <v>0</v>
      </c>
      <c r="K24" s="629">
        <f>Canada!K25/Canada!K$10</f>
        <v>0</v>
      </c>
      <c r="L24" s="629">
        <f>Canada!L25/Canada!L$10</f>
        <v>0</v>
      </c>
      <c r="M24" s="629">
        <f>Canada!M25/Canada!M$10</f>
        <v>0</v>
      </c>
      <c r="N24" s="629">
        <f>Canada!N25/Canada!N$10</f>
        <v>0</v>
      </c>
      <c r="O24" s="629">
        <f>Canada!O25/Canada!O$10</f>
        <v>0</v>
      </c>
      <c r="P24" s="629">
        <f>Canada!P25/Canada!P$10</f>
        <v>0</v>
      </c>
      <c r="Q24" s="629">
        <f>Canada!Q25/Canada!Q$10</f>
        <v>0</v>
      </c>
      <c r="R24" s="628">
        <f>Canada!R25/Canada!R$10</f>
        <v>0.87142451536514498</v>
      </c>
      <c r="S24" s="629">
        <f>Canada!S25/Canada!S$10</f>
        <v>0</v>
      </c>
      <c r="T24" s="629">
        <f>Canada!T25/Canada!T$10</f>
        <v>8.0581498177425964E-3</v>
      </c>
      <c r="U24" s="629">
        <f>Canada!U25/Canada!U$10</f>
        <v>0</v>
      </c>
      <c r="V24" s="629">
        <f>Canada!V25/Canada!V$10</f>
        <v>0</v>
      </c>
      <c r="W24" s="630">
        <f>Canada!W25/Canada!W$10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Canada!D26/Canada!D$10</f>
        <v>0</v>
      </c>
      <c r="E25" s="629">
        <f>Canada!E26/Canada!E$10</f>
        <v>0</v>
      </c>
      <c r="F25" s="629">
        <f>Canada!F26/Canada!F$10</f>
        <v>0</v>
      </c>
      <c r="G25" s="629">
        <f>Canada!G26/Canada!G$10</f>
        <v>0</v>
      </c>
      <c r="H25" s="629">
        <f>Canada!H26/Canada!H$10</f>
        <v>0</v>
      </c>
      <c r="I25" s="629">
        <f>Canada!I26/Canada!I$10</f>
        <v>0</v>
      </c>
      <c r="J25" s="629">
        <f>Canada!J26/Canada!J$10</f>
        <v>0</v>
      </c>
      <c r="K25" s="629">
        <f>Canada!K26/Canada!K$10</f>
        <v>0</v>
      </c>
      <c r="L25" s="629">
        <f>Canada!L26/Canada!L$10</f>
        <v>0</v>
      </c>
      <c r="M25" s="629">
        <f>Canada!M26/Canada!M$10</f>
        <v>1.198691158842777E-3</v>
      </c>
      <c r="N25" s="629">
        <f>Canada!N26/Canada!N$10</f>
        <v>0</v>
      </c>
      <c r="O25" s="629">
        <f>Canada!O26/Canada!O$10</f>
        <v>0</v>
      </c>
      <c r="P25" s="629">
        <f>Canada!P26/Canada!P$10</f>
        <v>8.8558508996739436E-4</v>
      </c>
      <c r="Q25" s="629">
        <f>Canada!Q26/Canada!Q$10</f>
        <v>0</v>
      </c>
      <c r="R25" s="629">
        <f>Canada!R26/Canada!R$10</f>
        <v>9.3634655696309591E-5</v>
      </c>
      <c r="S25" s="628">
        <f>Canada!S26/Canada!S$10</f>
        <v>0.8677484224394979</v>
      </c>
      <c r="T25" s="629">
        <f>Canada!T26/Canada!T$10</f>
        <v>0</v>
      </c>
      <c r="U25" s="629">
        <f>Canada!U26/Canada!U$10</f>
        <v>0</v>
      </c>
      <c r="V25" s="629">
        <f>Canada!V26/Canada!V$10</f>
        <v>0</v>
      </c>
      <c r="W25" s="630">
        <f>Canada!W26/Canada!W$10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Canada!D27/Canada!D$10</f>
        <v>0</v>
      </c>
      <c r="E26" s="629">
        <f>Canada!E27/Canada!E$10</f>
        <v>0</v>
      </c>
      <c r="F26" s="629">
        <f>Canada!F27/Canada!F$10</f>
        <v>0</v>
      </c>
      <c r="G26" s="629">
        <f>Canada!G27/Canada!G$10</f>
        <v>0</v>
      </c>
      <c r="H26" s="629">
        <f>Canada!H27/Canada!H$10</f>
        <v>0</v>
      </c>
      <c r="I26" s="629">
        <f>Canada!I27/Canada!I$10</f>
        <v>0</v>
      </c>
      <c r="J26" s="629">
        <f>Canada!J27/Canada!J$10</f>
        <v>0</v>
      </c>
      <c r="K26" s="629">
        <f>Canada!K27/Canada!K$10</f>
        <v>0</v>
      </c>
      <c r="L26" s="629">
        <f>Canada!L27/Canada!L$10</f>
        <v>0</v>
      </c>
      <c r="M26" s="629">
        <f>Canada!M27/Canada!M$10</f>
        <v>0</v>
      </c>
      <c r="N26" s="629">
        <f>Canada!N27/Canada!N$10</f>
        <v>0</v>
      </c>
      <c r="O26" s="629">
        <f>Canada!O27/Canada!O$10</f>
        <v>0</v>
      </c>
      <c r="P26" s="629">
        <f>Canada!P27/Canada!P$10</f>
        <v>0</v>
      </c>
      <c r="Q26" s="629">
        <f>Canada!Q27/Canada!Q$10</f>
        <v>0</v>
      </c>
      <c r="R26" s="629">
        <f>Canada!R27/Canada!R$10</f>
        <v>5.3009297015168813E-3</v>
      </c>
      <c r="S26" s="629">
        <f>Canada!S27/Canada!S$10</f>
        <v>9.5693779904306223E-4</v>
      </c>
      <c r="T26" s="628">
        <f>Canada!T27/Canada!T$10</f>
        <v>0.96627914500787271</v>
      </c>
      <c r="U26" s="629">
        <f>Canada!U27/Canada!U$10</f>
        <v>0</v>
      </c>
      <c r="V26" s="629">
        <f>Canada!V27/Canada!V$10</f>
        <v>0</v>
      </c>
      <c r="W26" s="630">
        <f>Canada!W27/Canada!W$10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Canada!D28/Canada!D$10</f>
        <v>0</v>
      </c>
      <c r="E27" s="629">
        <f>Canada!E28/Canada!E$10</f>
        <v>0</v>
      </c>
      <c r="F27" s="629">
        <f>Canada!F28/Canada!F$10</f>
        <v>0</v>
      </c>
      <c r="G27" s="629">
        <f>Canada!G28/Canada!G$10</f>
        <v>0</v>
      </c>
      <c r="H27" s="629">
        <f>Canada!H28/Canada!H$10</f>
        <v>0</v>
      </c>
      <c r="I27" s="629">
        <f>Canada!I28/Canada!I$10</f>
        <v>0</v>
      </c>
      <c r="J27" s="629">
        <f>Canada!J28/Canada!J$10</f>
        <v>0</v>
      </c>
      <c r="K27" s="629">
        <f>Canada!K28/Canada!K$10</f>
        <v>0</v>
      </c>
      <c r="L27" s="629">
        <f>Canada!L28/Canada!L$10</f>
        <v>7.738446134987695E-3</v>
      </c>
      <c r="M27" s="629">
        <f>Canada!M28/Canada!M$10</f>
        <v>4.3196077796136113E-4</v>
      </c>
      <c r="N27" s="629">
        <f>Canada!N28/Canada!N$10</f>
        <v>0</v>
      </c>
      <c r="O27" s="629">
        <f>Canada!O28/Canada!O$10</f>
        <v>7.4446515536480201E-4</v>
      </c>
      <c r="P27" s="629">
        <f>Canada!P28/Canada!P$10</f>
        <v>0</v>
      </c>
      <c r="Q27" s="629">
        <f>Canada!Q28/Canada!Q$10</f>
        <v>2.0321970701019633E-4</v>
      </c>
      <c r="R27" s="629">
        <f>Canada!R28/Canada!R$10</f>
        <v>1.0021928632269523E-2</v>
      </c>
      <c r="S27" s="629">
        <f>Canada!S28/Canada!S$10</f>
        <v>1.4354066985645933E-3</v>
      </c>
      <c r="T27" s="629">
        <f>Canada!T28/Canada!T$10</f>
        <v>4.4863360869658997E-4</v>
      </c>
      <c r="U27" s="628">
        <f>Canada!U28/Canada!U$10</f>
        <v>0.79986637512147718</v>
      </c>
      <c r="V27" s="629">
        <f>Canada!V28/Canada!V$10</f>
        <v>1.7798936352719164E-2</v>
      </c>
      <c r="W27" s="630">
        <f>Canada!W28/Canada!W$10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Canada!D29/Canada!D$10</f>
        <v>4.143841846738493E-4</v>
      </c>
      <c r="E28" s="629">
        <f>Canada!E29/Canada!E$10</f>
        <v>0</v>
      </c>
      <c r="F28" s="629">
        <f>Canada!F29/Canada!F$10</f>
        <v>3.283123672602516E-3</v>
      </c>
      <c r="G28" s="629">
        <f>Canada!G29/Canada!G$10</f>
        <v>0</v>
      </c>
      <c r="H28" s="629">
        <f>Canada!H29/Canada!H$10</f>
        <v>0</v>
      </c>
      <c r="I28" s="629">
        <f>Canada!I29/Canada!I$10</f>
        <v>0</v>
      </c>
      <c r="J28" s="629">
        <f>Canada!J29/Canada!J$10</f>
        <v>4.1125121749421366E-2</v>
      </c>
      <c r="K28" s="629">
        <f>Canada!K29/Canada!K$10</f>
        <v>8.9459841477160899E-6</v>
      </c>
      <c r="L28" s="629">
        <f>Canada!L29/Canada!L$10</f>
        <v>7.336084364970197E-3</v>
      </c>
      <c r="M28" s="629">
        <f>Canada!M29/Canada!M$10</f>
        <v>0</v>
      </c>
      <c r="N28" s="629">
        <f>Canada!N29/Canada!N$10</f>
        <v>0</v>
      </c>
      <c r="O28" s="629">
        <f>Canada!O29/Canada!O$10</f>
        <v>5.8372836045649246E-3</v>
      </c>
      <c r="P28" s="629">
        <f>Canada!P29/Canada!P$10</f>
        <v>0</v>
      </c>
      <c r="Q28" s="629">
        <f>Canada!Q29/Canada!Q$10</f>
        <v>1.0028450758981428E-2</v>
      </c>
      <c r="R28" s="629">
        <f>Canada!R29/Canada!R$10</f>
        <v>2.1143309350779585E-5</v>
      </c>
      <c r="S28" s="629">
        <f>Canada!S29/Canada!S$10</f>
        <v>6.5876152832674575E-4</v>
      </c>
      <c r="T28" s="629">
        <f>Canada!T29/Canada!T$10</f>
        <v>5.6941958026874879E-4</v>
      </c>
      <c r="U28" s="629">
        <f>Canada!U29/Canada!U$10</f>
        <v>1.761418853255588E-3</v>
      </c>
      <c r="V28" s="628">
        <f>Canada!V29/Canada!V$10</f>
        <v>0.86157574197975639</v>
      </c>
      <c r="W28" s="630">
        <f>Canada!W29/Canada!W$10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Canada!D30/Canada!D$10</f>
        <v>0</v>
      </c>
      <c r="E29" s="629">
        <f>Canada!E30/Canada!E$10</f>
        <v>0</v>
      </c>
      <c r="F29" s="629">
        <f>Canada!F30/Canada!F$10</f>
        <v>0</v>
      </c>
      <c r="G29" s="629">
        <f>Canada!G30/Canada!G$10</f>
        <v>0</v>
      </c>
      <c r="H29" s="629">
        <f>Canada!H30/Canada!H$10</f>
        <v>0</v>
      </c>
      <c r="I29" s="629">
        <f>Canada!I30/Canada!I$10</f>
        <v>0</v>
      </c>
      <c r="J29" s="629">
        <f>Canada!J30/Canada!J$10</f>
        <v>0</v>
      </c>
      <c r="K29" s="629">
        <f>Canada!K30/Canada!K$10</f>
        <v>0</v>
      </c>
      <c r="L29" s="629">
        <f>Canada!L30/Canada!L$10</f>
        <v>0</v>
      </c>
      <c r="M29" s="629">
        <f>Canada!M30/Canada!M$10</f>
        <v>0</v>
      </c>
      <c r="N29" s="629">
        <f>Canada!N30/Canada!N$10</f>
        <v>0</v>
      </c>
      <c r="O29" s="629">
        <f>Canada!O30/Canada!O$10</f>
        <v>0</v>
      </c>
      <c r="P29" s="629">
        <f>Canada!P30/Canada!P$10</f>
        <v>0</v>
      </c>
      <c r="Q29" s="629">
        <f>Canada!Q30/Canada!Q$10</f>
        <v>0</v>
      </c>
      <c r="R29" s="629">
        <f>Canada!R30/Canada!R$10</f>
        <v>0</v>
      </c>
      <c r="S29" s="629">
        <f>Canada!S30/Canada!S$10</f>
        <v>0</v>
      </c>
      <c r="T29" s="629">
        <f>Canada!T30/Canada!T$10</f>
        <v>0</v>
      </c>
      <c r="U29" s="629">
        <f>Canada!U30/Canada!U$10</f>
        <v>0</v>
      </c>
      <c r="V29" s="629">
        <f>Canada!V30/Canada!V$10</f>
        <v>0</v>
      </c>
      <c r="W29" s="632">
        <f>Canada!W30/Canada!W$10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</v>
      </c>
      <c r="E30" s="634">
        <f t="shared" si="1"/>
        <v>1.000004846675423</v>
      </c>
      <c r="F30" s="634">
        <f t="shared" si="1"/>
        <v>0.99999869302401567</v>
      </c>
      <c r="G30" s="634">
        <f t="shared" si="1"/>
        <v>1</v>
      </c>
      <c r="H30" s="634">
        <f t="shared" si="1"/>
        <v>0.99999999999999989</v>
      </c>
      <c r="I30" s="634">
        <f t="shared" si="1"/>
        <v>1</v>
      </c>
      <c r="J30" s="634">
        <f t="shared" si="1"/>
        <v>1.0000026182671262</v>
      </c>
      <c r="K30" s="634">
        <f t="shared" si="1"/>
        <v>1.0000044729920738</v>
      </c>
      <c r="L30" s="634">
        <f t="shared" si="1"/>
        <v>1</v>
      </c>
      <c r="M30" s="634">
        <f t="shared" si="1"/>
        <v>0.99999999999999978</v>
      </c>
      <c r="N30" s="634">
        <f t="shared" si="1"/>
        <v>1.0000036493420237</v>
      </c>
      <c r="O30" s="634">
        <f t="shared" si="1"/>
        <v>1.00000281994377</v>
      </c>
      <c r="P30" s="634">
        <f t="shared" si="1"/>
        <v>1</v>
      </c>
      <c r="Q30" s="634">
        <f t="shared" si="1"/>
        <v>1</v>
      </c>
      <c r="R30" s="634">
        <f t="shared" si="1"/>
        <v>1.0000060409455289</v>
      </c>
      <c r="S30" s="634">
        <f t="shared" si="1"/>
        <v>0.99999306566812285</v>
      </c>
      <c r="T30" s="634">
        <f t="shared" si="1"/>
        <v>1.000004313784699</v>
      </c>
      <c r="U30" s="634">
        <f t="shared" si="1"/>
        <v>1.0000607385811469</v>
      </c>
      <c r="V30" s="634">
        <f t="shared" si="1"/>
        <v>1.0000214445016298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260AF616-2894-4190-AB35-B19D7772302F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E069-7F11-479E-AD4F-1D56C3B6A39D}">
  <dimension ref="B1:Y33"/>
  <sheetViews>
    <sheetView workbookViewId="0">
      <selection activeCell="G6" sqref="G6"/>
    </sheetView>
  </sheetViews>
  <sheetFormatPr baseColWidth="10" defaultColWidth="9.140625" defaultRowHeight="15"/>
  <cols>
    <col min="2" max="2" width="70" customWidth="1"/>
    <col min="3" max="24" width="10.7109375" customWidth="1"/>
  </cols>
  <sheetData>
    <row r="1" spans="2:24">
      <c r="B1" s="9" t="s">
        <v>0</v>
      </c>
    </row>
    <row r="2" spans="2:24">
      <c r="B2" s="10" t="s">
        <v>57</v>
      </c>
      <c r="D2" s="37" t="s">
        <v>88</v>
      </c>
    </row>
    <row r="3" spans="2:24">
      <c r="B3" s="10" t="s">
        <v>2</v>
      </c>
      <c r="D3" s="37" t="s">
        <v>89</v>
      </c>
      <c r="E3" s="37" t="s">
        <v>90</v>
      </c>
    </row>
    <row r="4" spans="2:24">
      <c r="B4" s="10" t="s">
        <v>3</v>
      </c>
      <c r="D4" s="22">
        <f>D11+E12+F13+G14+H15+I16+J17+K18+L19+M20+N21+O22+P23+Q24+R25+S26++T27+U28+V29+W30</f>
        <v>3828175.0800000005</v>
      </c>
    </row>
    <row r="5" spans="2:24">
      <c r="B5" s="10" t="s">
        <v>4</v>
      </c>
      <c r="D5">
        <f>D4/C10</f>
        <v>0.94155085897349755</v>
      </c>
    </row>
    <row r="6" spans="2:24">
      <c r="B6" s="10" t="s">
        <v>58</v>
      </c>
    </row>
    <row r="8" spans="2:24" ht="99.9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2:24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  <c r="X9" s="14" t="s">
        <v>29</v>
      </c>
    </row>
    <row r="10" spans="2:24">
      <c r="B10" s="15" t="s">
        <v>30</v>
      </c>
      <c r="C10" s="16">
        <v>4065818.69</v>
      </c>
      <c r="D10" s="16">
        <v>87196.72</v>
      </c>
      <c r="E10" s="16">
        <v>28532.26</v>
      </c>
      <c r="F10" s="16">
        <v>794885.73</v>
      </c>
      <c r="G10" s="16">
        <v>45718.87</v>
      </c>
      <c r="H10" s="16">
        <v>42883.59</v>
      </c>
      <c r="I10" s="16">
        <v>296313.14</v>
      </c>
      <c r="J10" s="16">
        <v>480636.87</v>
      </c>
      <c r="K10" s="16">
        <v>431731.17</v>
      </c>
      <c r="L10" s="16">
        <v>76535.149999999994</v>
      </c>
      <c r="M10" s="16">
        <v>200916.5</v>
      </c>
      <c r="N10" s="16">
        <v>187300.22</v>
      </c>
      <c r="O10" s="16">
        <v>305231.5</v>
      </c>
      <c r="P10" s="16">
        <v>233919.72</v>
      </c>
      <c r="Q10" s="16">
        <v>135392.09</v>
      </c>
      <c r="R10" s="16">
        <v>156018.85999999999</v>
      </c>
      <c r="S10" s="16">
        <v>161799.4</v>
      </c>
      <c r="T10" s="16">
        <v>296712.38</v>
      </c>
      <c r="U10" s="16">
        <v>51756.49</v>
      </c>
      <c r="V10" s="16">
        <v>47580.85</v>
      </c>
      <c r="W10" s="16">
        <v>4757.2</v>
      </c>
      <c r="X10" s="16">
        <v>0</v>
      </c>
    </row>
    <row r="11" spans="2:24">
      <c r="B11" s="15" t="s">
        <v>31</v>
      </c>
      <c r="C11" s="16">
        <v>71575.47</v>
      </c>
      <c r="D11" s="16">
        <v>69807.710000000006</v>
      </c>
      <c r="E11" s="16">
        <v>0</v>
      </c>
      <c r="F11" s="16">
        <v>1767.77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2:24">
      <c r="B12" s="15" t="s">
        <v>32</v>
      </c>
      <c r="C12" s="16">
        <v>34767.47</v>
      </c>
      <c r="D12" s="16">
        <v>0</v>
      </c>
      <c r="E12" s="16">
        <v>28119.65</v>
      </c>
      <c r="F12" s="16">
        <v>624.23</v>
      </c>
      <c r="G12" s="16">
        <v>6023.61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2:24">
      <c r="B13" s="15" t="s">
        <v>33</v>
      </c>
      <c r="C13" s="16">
        <v>849237.77</v>
      </c>
      <c r="D13" s="21">
        <v>17067.05</v>
      </c>
      <c r="E13" s="16">
        <v>341.47</v>
      </c>
      <c r="F13" s="16">
        <v>750942.29</v>
      </c>
      <c r="G13" s="16">
        <v>0</v>
      </c>
      <c r="H13" s="16">
        <v>1.17</v>
      </c>
      <c r="I13" s="16">
        <v>73308.31</v>
      </c>
      <c r="J13" s="16">
        <v>316.67</v>
      </c>
      <c r="K13" s="16">
        <v>63.74</v>
      </c>
      <c r="L13" s="16">
        <v>17.45</v>
      </c>
      <c r="M13" s="16">
        <v>1581.49</v>
      </c>
      <c r="N13" s="16">
        <v>1.36</v>
      </c>
      <c r="O13" s="16">
        <v>42.47</v>
      </c>
      <c r="P13" s="16">
        <v>1135.23</v>
      </c>
      <c r="Q13" s="16">
        <v>75.52</v>
      </c>
      <c r="R13" s="16">
        <v>0</v>
      </c>
      <c r="S13" s="16">
        <v>0</v>
      </c>
      <c r="T13" s="16">
        <v>0</v>
      </c>
      <c r="U13" s="16">
        <v>15.58</v>
      </c>
      <c r="V13" s="16">
        <v>4328.1000000000004</v>
      </c>
      <c r="W13" s="16">
        <v>0</v>
      </c>
      <c r="X13" s="16">
        <v>0</v>
      </c>
    </row>
    <row r="14" spans="2:24">
      <c r="B14" s="15" t="s">
        <v>34</v>
      </c>
      <c r="C14" s="16">
        <v>42607.46</v>
      </c>
      <c r="D14" s="16">
        <v>0</v>
      </c>
      <c r="E14" s="16">
        <v>0</v>
      </c>
      <c r="F14" s="16">
        <v>0</v>
      </c>
      <c r="G14" s="16">
        <v>38753.71</v>
      </c>
      <c r="H14" s="16">
        <v>3853.75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</row>
    <row r="15" spans="2:24" ht="30">
      <c r="B15" s="15" t="s">
        <v>35</v>
      </c>
      <c r="C15" s="16">
        <v>39579</v>
      </c>
      <c r="D15" s="16">
        <v>0</v>
      </c>
      <c r="E15" s="16">
        <v>0.12</v>
      </c>
      <c r="F15" s="16">
        <v>704.25</v>
      </c>
      <c r="G15" s="16">
        <v>0</v>
      </c>
      <c r="H15" s="16">
        <v>38874.639999999999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</row>
    <row r="16" spans="2:24">
      <c r="B16" s="15" t="s">
        <v>36</v>
      </c>
      <c r="C16" s="16">
        <v>221520.17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221520.17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</row>
    <row r="17" spans="2:24">
      <c r="B17" s="15" t="s">
        <v>37</v>
      </c>
      <c r="C17" s="16">
        <v>469847.84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469847.84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</row>
    <row r="18" spans="2:24">
      <c r="B18" s="15" t="s">
        <v>38</v>
      </c>
      <c r="C18" s="16">
        <v>429969.35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429969.35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</row>
    <row r="19" spans="2:24">
      <c r="B19" s="15" t="s">
        <v>39</v>
      </c>
      <c r="C19" s="16">
        <v>77184.28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75207.89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533.64</v>
      </c>
      <c r="S19" s="16">
        <v>0</v>
      </c>
      <c r="T19" s="16">
        <v>1442.75</v>
      </c>
      <c r="U19" s="16">
        <v>0</v>
      </c>
      <c r="V19" s="16">
        <v>0</v>
      </c>
      <c r="W19" s="16">
        <v>0</v>
      </c>
      <c r="X19" s="16">
        <v>0</v>
      </c>
    </row>
    <row r="20" spans="2:24">
      <c r="B20" s="15" t="s">
        <v>40</v>
      </c>
      <c r="C20" s="16">
        <v>220565.92</v>
      </c>
      <c r="D20" s="16">
        <v>0</v>
      </c>
      <c r="E20" s="16">
        <v>32.549999999999997</v>
      </c>
      <c r="F20" s="16">
        <v>8333.09</v>
      </c>
      <c r="G20" s="16">
        <v>776.78</v>
      </c>
      <c r="H20" s="16">
        <v>83.49</v>
      </c>
      <c r="I20" s="16">
        <v>207.75</v>
      </c>
      <c r="J20" s="16">
        <v>2359.9699999999998</v>
      </c>
      <c r="K20" s="16">
        <v>1052.98</v>
      </c>
      <c r="L20" s="16">
        <v>98</v>
      </c>
      <c r="M20" s="16">
        <v>196205</v>
      </c>
      <c r="N20" s="16">
        <v>4918.21</v>
      </c>
      <c r="O20" s="16">
        <v>195.31</v>
      </c>
      <c r="P20" s="16">
        <v>3011.38</v>
      </c>
      <c r="Q20" s="16">
        <v>663.87</v>
      </c>
      <c r="R20" s="16">
        <v>801.78</v>
      </c>
      <c r="S20" s="16">
        <v>736.3</v>
      </c>
      <c r="T20" s="16">
        <v>69.56</v>
      </c>
      <c r="U20" s="16">
        <v>588.16</v>
      </c>
      <c r="V20" s="16">
        <v>431.78</v>
      </c>
      <c r="W20" s="16">
        <v>0</v>
      </c>
      <c r="X20" s="16">
        <v>0</v>
      </c>
    </row>
    <row r="21" spans="2:24">
      <c r="B21" s="15" t="s">
        <v>41</v>
      </c>
      <c r="C21" s="16">
        <v>175684.11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175684.11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</row>
    <row r="22" spans="2:24">
      <c r="B22" s="15" t="s">
        <v>42</v>
      </c>
      <c r="C22" s="16">
        <v>303368.62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303368.62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</row>
    <row r="23" spans="2:24">
      <c r="B23" s="15" t="s">
        <v>43</v>
      </c>
      <c r="C23" s="16">
        <v>265107.21000000002</v>
      </c>
      <c r="D23" s="16">
        <v>168.63</v>
      </c>
      <c r="E23" s="16">
        <v>15.05</v>
      </c>
      <c r="F23" s="16">
        <v>21256.25</v>
      </c>
      <c r="G23" s="16">
        <v>107.45</v>
      </c>
      <c r="H23" s="16">
        <v>30.94</v>
      </c>
      <c r="I23" s="16">
        <v>63.48</v>
      </c>
      <c r="J23" s="16">
        <v>1608.92</v>
      </c>
      <c r="K23" s="16">
        <v>28.87</v>
      </c>
      <c r="L23" s="16">
        <v>26.31</v>
      </c>
      <c r="M23" s="16">
        <v>1303.1500000000001</v>
      </c>
      <c r="N23" s="16">
        <v>831.75</v>
      </c>
      <c r="O23" s="16">
        <v>16.07</v>
      </c>
      <c r="P23" s="16">
        <v>218974.99</v>
      </c>
      <c r="Q23" s="16">
        <v>46</v>
      </c>
      <c r="R23" s="16">
        <v>1631.96</v>
      </c>
      <c r="S23" s="16">
        <v>15734.13</v>
      </c>
      <c r="T23" s="16">
        <v>2136.21</v>
      </c>
      <c r="U23" s="16">
        <v>1015.38</v>
      </c>
      <c r="V23" s="16">
        <v>111.7</v>
      </c>
      <c r="W23" s="16">
        <v>0</v>
      </c>
      <c r="X23" s="16">
        <v>0</v>
      </c>
    </row>
    <row r="24" spans="2:24">
      <c r="B24" s="15" t="s">
        <v>44</v>
      </c>
      <c r="C24" s="16">
        <v>173519.52</v>
      </c>
      <c r="D24" s="16">
        <v>101.68</v>
      </c>
      <c r="E24" s="16">
        <v>23.43</v>
      </c>
      <c r="F24" s="16">
        <v>11129.78</v>
      </c>
      <c r="G24" s="16">
        <v>57.32</v>
      </c>
      <c r="H24" s="16">
        <v>39.61</v>
      </c>
      <c r="I24" s="16">
        <v>730.84</v>
      </c>
      <c r="J24" s="16">
        <v>6503.48</v>
      </c>
      <c r="K24" s="16">
        <v>373.17</v>
      </c>
      <c r="L24" s="16">
        <v>1185.51</v>
      </c>
      <c r="M24" s="16">
        <v>1826.84</v>
      </c>
      <c r="N24" s="16">
        <v>5864.78</v>
      </c>
      <c r="O24" s="16">
        <v>236.6</v>
      </c>
      <c r="P24" s="16">
        <v>10720.38</v>
      </c>
      <c r="Q24" s="16">
        <v>134442.72</v>
      </c>
      <c r="R24" s="16">
        <v>37.409999999999997</v>
      </c>
      <c r="S24" s="16">
        <v>13.92</v>
      </c>
      <c r="T24" s="16">
        <v>75.92</v>
      </c>
      <c r="U24" s="16">
        <v>89.11</v>
      </c>
      <c r="V24" s="16">
        <v>67.099999999999994</v>
      </c>
      <c r="W24" s="16">
        <v>0</v>
      </c>
      <c r="X24" s="16">
        <v>0</v>
      </c>
    </row>
    <row r="25" spans="2:24" ht="30">
      <c r="B25" s="15" t="s">
        <v>45</v>
      </c>
      <c r="C25" s="16">
        <v>146824.21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146824.21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2:24">
      <c r="B26" s="15" t="s">
        <v>46</v>
      </c>
      <c r="C26" s="16">
        <v>141013.01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141013.01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</row>
    <row r="27" spans="2:24">
      <c r="B27" s="15" t="s">
        <v>47</v>
      </c>
      <c r="C27" s="16">
        <v>291638.93</v>
      </c>
      <c r="D27" s="16">
        <v>0</v>
      </c>
      <c r="E27" s="16">
        <v>0</v>
      </c>
      <c r="F27" s="16">
        <v>128.28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291510.64</v>
      </c>
      <c r="U27" s="16">
        <v>0</v>
      </c>
      <c r="V27" s="16">
        <v>0</v>
      </c>
      <c r="W27" s="16">
        <v>0</v>
      </c>
      <c r="X27" s="16">
        <v>0</v>
      </c>
    </row>
    <row r="28" spans="2:24">
      <c r="B28" s="15" t="s">
        <v>48</v>
      </c>
      <c r="C28" s="16">
        <v>49709.14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49709.14</v>
      </c>
      <c r="V28" s="16">
        <v>0</v>
      </c>
      <c r="W28" s="16">
        <v>0</v>
      </c>
      <c r="X28" s="16">
        <v>0</v>
      </c>
    </row>
    <row r="29" spans="2:24">
      <c r="B29" s="15" t="s">
        <v>49</v>
      </c>
      <c r="C29" s="16">
        <v>42642.19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42642.19</v>
      </c>
      <c r="W29" s="16">
        <v>0</v>
      </c>
      <c r="X29" s="16">
        <v>0</v>
      </c>
    </row>
    <row r="30" spans="2:24" ht="30">
      <c r="B30" s="15" t="s">
        <v>50</v>
      </c>
      <c r="C30" s="16">
        <v>19457.04</v>
      </c>
      <c r="D30" s="16">
        <v>51.65</v>
      </c>
      <c r="E30" s="16">
        <v>0</v>
      </c>
      <c r="F30" s="16">
        <v>0</v>
      </c>
      <c r="G30" s="16">
        <v>0</v>
      </c>
      <c r="H30" s="16">
        <v>0</v>
      </c>
      <c r="I30" s="16">
        <v>482.59</v>
      </c>
      <c r="J30" s="16">
        <v>0</v>
      </c>
      <c r="K30" s="16">
        <v>243.09</v>
      </c>
      <c r="L30" s="16">
        <v>0</v>
      </c>
      <c r="M30" s="16">
        <v>0.02</v>
      </c>
      <c r="N30" s="16">
        <v>0</v>
      </c>
      <c r="O30" s="16">
        <v>1372.44</v>
      </c>
      <c r="P30" s="16">
        <v>77.739999999999995</v>
      </c>
      <c r="Q30" s="16">
        <v>163.97</v>
      </c>
      <c r="R30" s="16">
        <v>6189.87</v>
      </c>
      <c r="S30" s="16">
        <v>4302.04</v>
      </c>
      <c r="T30" s="16">
        <v>1477.29</v>
      </c>
      <c r="U30" s="16">
        <v>339.14</v>
      </c>
      <c r="V30" s="16">
        <v>0</v>
      </c>
      <c r="W30" s="16">
        <v>4757.2</v>
      </c>
      <c r="X30" s="16">
        <v>0</v>
      </c>
    </row>
    <row r="31" spans="2:24"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>
      <c r="B33" s="17" t="s">
        <v>52</v>
      </c>
      <c r="Y33" s="18" t="s">
        <v>0</v>
      </c>
    </row>
  </sheetData>
  <hyperlinks>
    <hyperlink ref="B33" r:id="rId1" xr:uid="{501D3345-806F-4640-88DA-4B19ED8A43A0}"/>
    <hyperlink ref="Y33" r:id="rId2" xr:uid="{0C7B77BB-85C8-44FB-9DE5-7B4E20355615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3095-5D2F-4039-B1B3-39E051A1752D}">
  <dimension ref="A1:Z31"/>
  <sheetViews>
    <sheetView topLeftCell="A12" workbookViewId="0">
      <selection activeCell="S25" sqref="S25"/>
    </sheetView>
  </sheetViews>
  <sheetFormatPr baseColWidth="10" defaultColWidth="9.140625" defaultRowHeight="15"/>
  <cols>
    <col min="1" max="1" width="1.5703125" customWidth="1"/>
    <col min="2" max="2" width="4.85546875" customWidth="1"/>
    <col min="3" max="3" width="57.28515625" customWidth="1"/>
    <col min="4" max="22" width="6.7109375" customWidth="1"/>
    <col min="23" max="23" width="6.7109375" style="582" customWidth="1"/>
    <col min="24" max="24" width="10.7109375" style="582" customWidth="1"/>
  </cols>
  <sheetData>
    <row r="1" spans="2:24">
      <c r="C1" s="1" t="s">
        <v>0</v>
      </c>
    </row>
    <row r="2" spans="2:24">
      <c r="C2" s="581" t="s">
        <v>57</v>
      </c>
    </row>
    <row r="3" spans="2:24">
      <c r="C3" s="3" t="s">
        <v>2</v>
      </c>
    </row>
    <row r="4" spans="2:24">
      <c r="C4" s="4" t="s">
        <v>3</v>
      </c>
      <c r="D4" s="22">
        <f>D10+E11+F12+G13+H14+I15+J16+K17+L18+M19+N20+O21+P22+Q23+R24+S25+T26+U27+V28+W29</f>
        <v>18.677960364422958</v>
      </c>
    </row>
    <row r="5" spans="2:24">
      <c r="C5" s="5" t="s">
        <v>4</v>
      </c>
      <c r="D5" t="e">
        <f>D4/#REF!</f>
        <v>#REF!</v>
      </c>
      <c r="R5" s="37"/>
    </row>
    <row r="6" spans="2:24">
      <c r="C6" s="6" t="s">
        <v>5</v>
      </c>
      <c r="F6">
        <v>1</v>
      </c>
      <c r="R6" s="37"/>
    </row>
    <row r="7" spans="2:24" ht="15.75">
      <c r="B7" s="607" t="s">
        <v>84</v>
      </c>
    </row>
    <row r="8" spans="2:24" ht="20.100000000000001" customHeight="1">
      <c r="B8" s="585"/>
      <c r="C8" s="598" t="s">
        <v>6</v>
      </c>
      <c r="D8" s="636">
        <v>1</v>
      </c>
      <c r="E8" s="637">
        <v>2</v>
      </c>
      <c r="F8" s="637">
        <v>3</v>
      </c>
      <c r="G8" s="637">
        <v>4</v>
      </c>
      <c r="H8" s="637">
        <v>5</v>
      </c>
      <c r="I8" s="637">
        <v>6</v>
      </c>
      <c r="J8" s="637">
        <v>7</v>
      </c>
      <c r="K8" s="637">
        <v>8</v>
      </c>
      <c r="L8" s="637">
        <v>9</v>
      </c>
      <c r="M8" s="637">
        <v>10</v>
      </c>
      <c r="N8" s="637">
        <v>11</v>
      </c>
      <c r="O8" s="637">
        <v>12</v>
      </c>
      <c r="P8" s="637">
        <v>13</v>
      </c>
      <c r="Q8" s="637">
        <v>14</v>
      </c>
      <c r="R8" s="637">
        <v>15</v>
      </c>
      <c r="S8" s="637">
        <v>16</v>
      </c>
      <c r="T8" s="637">
        <v>17</v>
      </c>
      <c r="U8" s="637">
        <v>18</v>
      </c>
      <c r="V8" s="637">
        <v>19</v>
      </c>
      <c r="W8" s="638">
        <v>20</v>
      </c>
      <c r="X8" s="583"/>
    </row>
    <row r="9" spans="2:24" ht="20.100000000000001" customHeight="1">
      <c r="B9" s="589"/>
      <c r="C9" s="599" t="s">
        <v>117</v>
      </c>
      <c r="D9" s="639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641"/>
      <c r="X9" s="583"/>
    </row>
    <row r="10" spans="2:24" ht="20.100000000000001" customHeight="1">
      <c r="B10" s="623">
        <v>1</v>
      </c>
      <c r="C10" s="622" t="s">
        <v>31</v>
      </c>
      <c r="D10" s="624">
        <f>Danemark!D11/Danemark!D$10</f>
        <v>0.80057724648358342</v>
      </c>
      <c r="E10" s="625">
        <f>Danemark!E11/Danemark!E$10</f>
        <v>0</v>
      </c>
      <c r="F10" s="625">
        <f>Danemark!F11/Danemark!F$10</f>
        <v>2.223929721319818E-3</v>
      </c>
      <c r="G10" s="625">
        <f>Danemark!G11/Danemark!G$10</f>
        <v>0</v>
      </c>
      <c r="H10" s="625">
        <f>Danemark!H11/Danemark!H$10</f>
        <v>0</v>
      </c>
      <c r="I10" s="625">
        <f>Danemark!I11/Danemark!I$10</f>
        <v>0</v>
      </c>
      <c r="J10" s="625">
        <f>Danemark!J11/Danemark!J$10</f>
        <v>0</v>
      </c>
      <c r="K10" s="625">
        <f>Danemark!K11/Danemark!K$10</f>
        <v>0</v>
      </c>
      <c r="L10" s="625">
        <f>Danemark!L11/Danemark!L$10</f>
        <v>0</v>
      </c>
      <c r="M10" s="625">
        <f>Danemark!M11/Danemark!M$10</f>
        <v>0</v>
      </c>
      <c r="N10" s="625">
        <f>Danemark!N11/Danemark!N$10</f>
        <v>0</v>
      </c>
      <c r="O10" s="625">
        <f>Danemark!O11/Danemark!O$10</f>
        <v>0</v>
      </c>
      <c r="P10" s="625">
        <f>Danemark!P11/Danemark!P$10</f>
        <v>0</v>
      </c>
      <c r="Q10" s="625">
        <f>Danemark!Q11/Danemark!Q$10</f>
        <v>0</v>
      </c>
      <c r="R10" s="625">
        <f>Danemark!R11/Danemark!R$10</f>
        <v>0</v>
      </c>
      <c r="S10" s="625">
        <f>Danemark!S11/Danemark!S$10</f>
        <v>0</v>
      </c>
      <c r="T10" s="625">
        <f>Danemark!T11/Danemark!T$10</f>
        <v>0</v>
      </c>
      <c r="U10" s="625">
        <f>Danemark!U11/Danemark!U$10</f>
        <v>0</v>
      </c>
      <c r="V10" s="625">
        <f>Danemark!V11/Danemark!V$10</f>
        <v>0</v>
      </c>
      <c r="W10" s="626">
        <f>Danemark!W11/Danemark!W$10</f>
        <v>0</v>
      </c>
      <c r="X10" s="584"/>
    </row>
    <row r="11" spans="2:24" ht="20.100000000000001" customHeight="1">
      <c r="B11" s="623">
        <f t="shared" ref="B11:B29" si="0">B10+1</f>
        <v>2</v>
      </c>
      <c r="C11" s="622" t="s">
        <v>32</v>
      </c>
      <c r="D11" s="627">
        <f>Danemark!D12/Danemark!D$10</f>
        <v>0</v>
      </c>
      <c r="E11" s="628">
        <f>Danemark!E12/Danemark!E$10</f>
        <v>0.98553882517543312</v>
      </c>
      <c r="F11" s="629">
        <f>Danemark!F12/Danemark!F$10</f>
        <v>7.8530784544339483E-4</v>
      </c>
      <c r="G11" s="629">
        <f>Danemark!G12/Danemark!G$10</f>
        <v>0.13175325636875976</v>
      </c>
      <c r="H11" s="629">
        <f>Danemark!H12/Danemark!H$10</f>
        <v>0</v>
      </c>
      <c r="I11" s="629">
        <f>Danemark!I12/Danemark!I$10</f>
        <v>0</v>
      </c>
      <c r="J11" s="629">
        <f>Danemark!J12/Danemark!J$10</f>
        <v>0</v>
      </c>
      <c r="K11" s="629">
        <f>Danemark!K12/Danemark!K$10</f>
        <v>0</v>
      </c>
      <c r="L11" s="629">
        <f>Danemark!L12/Danemark!L$10</f>
        <v>0</v>
      </c>
      <c r="M11" s="629">
        <f>Danemark!M12/Danemark!M$10</f>
        <v>0</v>
      </c>
      <c r="N11" s="629">
        <f>Danemark!N12/Danemark!N$10</f>
        <v>0</v>
      </c>
      <c r="O11" s="629">
        <f>Danemark!O12/Danemark!O$10</f>
        <v>0</v>
      </c>
      <c r="P11" s="629">
        <f>Danemark!P12/Danemark!P$10</f>
        <v>0</v>
      </c>
      <c r="Q11" s="629">
        <f>Danemark!Q12/Danemark!Q$10</f>
        <v>0</v>
      </c>
      <c r="R11" s="629">
        <f>Danemark!R12/Danemark!R$10</f>
        <v>0</v>
      </c>
      <c r="S11" s="629">
        <f>Danemark!S12/Danemark!S$10</f>
        <v>0</v>
      </c>
      <c r="T11" s="629">
        <f>Danemark!T12/Danemark!T$10</f>
        <v>0</v>
      </c>
      <c r="U11" s="629">
        <f>Danemark!U12/Danemark!U$10</f>
        <v>0</v>
      </c>
      <c r="V11" s="629">
        <f>Danemark!V12/Danemark!V$10</f>
        <v>0</v>
      </c>
      <c r="W11" s="630">
        <f>Danemark!W12/Danemark!W$10</f>
        <v>0</v>
      </c>
      <c r="X11" s="584"/>
    </row>
    <row r="12" spans="2:24" ht="20.100000000000001" customHeight="1">
      <c r="B12" s="623">
        <f t="shared" si="0"/>
        <v>3</v>
      </c>
      <c r="C12" s="622" t="s">
        <v>33</v>
      </c>
      <c r="D12" s="627">
        <f>Danemark!D13/Danemark!D$10</f>
        <v>0.19573041279534367</v>
      </c>
      <c r="E12" s="629">
        <f>Danemark!E13/Danemark!E$10</f>
        <v>1.1967856734797735E-2</v>
      </c>
      <c r="F12" s="628">
        <f>Danemark!F13/Danemark!F$10</f>
        <v>0.94471728659665344</v>
      </c>
      <c r="G12" s="629">
        <f>Danemark!G13/Danemark!G$10</f>
        <v>0</v>
      </c>
      <c r="H12" s="629">
        <f>Danemark!H13/Danemark!H$10</f>
        <v>2.7283163559767268E-5</v>
      </c>
      <c r="I12" s="629">
        <f>Danemark!I13/Danemark!I$10</f>
        <v>0.24740148209424662</v>
      </c>
      <c r="J12" s="629">
        <f>Danemark!J13/Danemark!J$10</f>
        <v>6.5885498963073723E-4</v>
      </c>
      <c r="K12" s="629">
        <f>Danemark!K13/Danemark!K$10</f>
        <v>1.4763817029935552E-4</v>
      </c>
      <c r="L12" s="629">
        <f>Danemark!L13/Danemark!L$10</f>
        <v>2.2799981446433438E-4</v>
      </c>
      <c r="M12" s="629">
        <f>Danemark!M13/Danemark!M$10</f>
        <v>7.8713794038817123E-3</v>
      </c>
      <c r="N12" s="629">
        <f>Danemark!N13/Danemark!N$10</f>
        <v>7.2610699549632144E-6</v>
      </c>
      <c r="O12" s="629">
        <f>Danemark!O13/Danemark!O$10</f>
        <v>1.3914029187682135E-4</v>
      </c>
      <c r="P12" s="629">
        <f>Danemark!P13/Danemark!P$10</f>
        <v>4.8530752345291792E-3</v>
      </c>
      <c r="Q12" s="629">
        <f>Danemark!Q13/Danemark!Q$10</f>
        <v>5.5778738624981709E-4</v>
      </c>
      <c r="R12" s="629">
        <f>Danemark!R13/Danemark!R$10</f>
        <v>0</v>
      </c>
      <c r="S12" s="629">
        <f>Danemark!S13/Danemark!S$10</f>
        <v>0</v>
      </c>
      <c r="T12" s="629">
        <f>Danemark!T13/Danemark!T$10</f>
        <v>0</v>
      </c>
      <c r="U12" s="629">
        <f>Danemark!U13/Danemark!U$10</f>
        <v>3.0102505019177306E-4</v>
      </c>
      <c r="V12" s="629">
        <f>Danemark!V13/Danemark!V$10</f>
        <v>9.0963066023410685E-2</v>
      </c>
      <c r="W12" s="630">
        <f>Danemark!W13/Danemark!W$10</f>
        <v>0</v>
      </c>
      <c r="X12" s="584"/>
    </row>
    <row r="13" spans="2:24" ht="20.100000000000001" customHeight="1">
      <c r="B13" s="623">
        <f t="shared" si="0"/>
        <v>4</v>
      </c>
      <c r="C13" s="622" t="s">
        <v>34</v>
      </c>
      <c r="D13" s="627">
        <f>Danemark!D14/Danemark!D$10</f>
        <v>0</v>
      </c>
      <c r="E13" s="629">
        <f>Danemark!E14/Danemark!E$10</f>
        <v>0</v>
      </c>
      <c r="F13" s="629">
        <f>Danemark!F14/Danemark!F$10</f>
        <v>0</v>
      </c>
      <c r="G13" s="628">
        <f>Danemark!G14/Danemark!G$10</f>
        <v>0.84765240260750097</v>
      </c>
      <c r="H13" s="629">
        <f>Danemark!H14/Danemark!H$10</f>
        <v>8.9865377408934285E-2</v>
      </c>
      <c r="I13" s="629">
        <f>Danemark!I14/Danemark!I$10</f>
        <v>0</v>
      </c>
      <c r="J13" s="629">
        <f>Danemark!J14/Danemark!J$10</f>
        <v>0</v>
      </c>
      <c r="K13" s="629">
        <f>Danemark!K14/Danemark!K$10</f>
        <v>0</v>
      </c>
      <c r="L13" s="629">
        <f>Danemark!L14/Danemark!L$10</f>
        <v>0</v>
      </c>
      <c r="M13" s="629">
        <f>Danemark!M14/Danemark!M$10</f>
        <v>0</v>
      </c>
      <c r="N13" s="629">
        <f>Danemark!N14/Danemark!N$10</f>
        <v>0</v>
      </c>
      <c r="O13" s="629">
        <f>Danemark!O14/Danemark!O$10</f>
        <v>0</v>
      </c>
      <c r="P13" s="629">
        <f>Danemark!P14/Danemark!P$10</f>
        <v>0</v>
      </c>
      <c r="Q13" s="629">
        <f>Danemark!Q14/Danemark!Q$10</f>
        <v>0</v>
      </c>
      <c r="R13" s="629">
        <f>Danemark!R14/Danemark!R$10</f>
        <v>0</v>
      </c>
      <c r="S13" s="629">
        <f>Danemark!S14/Danemark!S$10</f>
        <v>0</v>
      </c>
      <c r="T13" s="629">
        <f>Danemark!T14/Danemark!T$10</f>
        <v>0</v>
      </c>
      <c r="U13" s="629">
        <f>Danemark!U14/Danemark!U$10</f>
        <v>0</v>
      </c>
      <c r="V13" s="629">
        <f>Danemark!V14/Danemark!V$10</f>
        <v>0</v>
      </c>
      <c r="W13" s="630">
        <f>Danemark!W14/Danemark!W$10</f>
        <v>0</v>
      </c>
      <c r="X13" s="584"/>
    </row>
    <row r="14" spans="2:24" ht="20.100000000000001" customHeight="1">
      <c r="B14" s="623">
        <f t="shared" si="0"/>
        <v>5</v>
      </c>
      <c r="C14" s="622" t="s">
        <v>116</v>
      </c>
      <c r="D14" s="627">
        <f>Danemark!D15/Danemark!D$10</f>
        <v>0</v>
      </c>
      <c r="E14" s="629">
        <f>Danemark!E15/Danemark!E$10</f>
        <v>4.2057656841764379E-6</v>
      </c>
      <c r="F14" s="629">
        <f>Danemark!F15/Danemark!F$10</f>
        <v>8.8597640317432803E-4</v>
      </c>
      <c r="G14" s="629">
        <f>Danemark!G15/Danemark!G$10</f>
        <v>0</v>
      </c>
      <c r="H14" s="628">
        <f>Danemark!H15/Danemark!H$10</f>
        <v>0.90651552260433421</v>
      </c>
      <c r="I14" s="629">
        <f>Danemark!I15/Danemark!I$10</f>
        <v>0</v>
      </c>
      <c r="J14" s="629">
        <f>Danemark!J15/Danemark!J$10</f>
        <v>0</v>
      </c>
      <c r="K14" s="629">
        <f>Danemark!K15/Danemark!K$10</f>
        <v>0</v>
      </c>
      <c r="L14" s="629">
        <f>Danemark!L15/Danemark!L$10</f>
        <v>0</v>
      </c>
      <c r="M14" s="629">
        <f>Danemark!M15/Danemark!M$10</f>
        <v>0</v>
      </c>
      <c r="N14" s="629">
        <f>Danemark!N15/Danemark!N$10</f>
        <v>0</v>
      </c>
      <c r="O14" s="629">
        <f>Danemark!O15/Danemark!O$10</f>
        <v>0</v>
      </c>
      <c r="P14" s="629">
        <f>Danemark!P15/Danemark!P$10</f>
        <v>0</v>
      </c>
      <c r="Q14" s="629">
        <f>Danemark!Q15/Danemark!Q$10</f>
        <v>0</v>
      </c>
      <c r="R14" s="629">
        <f>Danemark!R15/Danemark!R$10</f>
        <v>0</v>
      </c>
      <c r="S14" s="629">
        <f>Danemark!S15/Danemark!S$10</f>
        <v>0</v>
      </c>
      <c r="T14" s="629">
        <f>Danemark!T15/Danemark!T$10</f>
        <v>0</v>
      </c>
      <c r="U14" s="629">
        <f>Danemark!U15/Danemark!U$10</f>
        <v>0</v>
      </c>
      <c r="V14" s="629">
        <f>Danemark!V15/Danemark!V$10</f>
        <v>0</v>
      </c>
      <c r="W14" s="630">
        <f>Danemark!W15/Danemark!W$10</f>
        <v>0</v>
      </c>
      <c r="X14" s="584"/>
    </row>
    <row r="15" spans="2:24" ht="20.100000000000001" customHeight="1">
      <c r="B15" s="623">
        <f t="shared" si="0"/>
        <v>6</v>
      </c>
      <c r="C15" s="622" t="s">
        <v>36</v>
      </c>
      <c r="D15" s="627">
        <f>Danemark!D16/Danemark!D$10</f>
        <v>0</v>
      </c>
      <c r="E15" s="629">
        <f>Danemark!E16/Danemark!E$10</f>
        <v>0</v>
      </c>
      <c r="F15" s="629">
        <f>Danemark!F16/Danemark!F$10</f>
        <v>0</v>
      </c>
      <c r="G15" s="629">
        <f>Danemark!G16/Danemark!G$10</f>
        <v>0</v>
      </c>
      <c r="H15" s="629">
        <f>Danemark!H16/Danemark!H$10</f>
        <v>0</v>
      </c>
      <c r="I15" s="631">
        <f>Danemark!I16/Danemark!I$10</f>
        <v>0.74758807523689297</v>
      </c>
      <c r="J15" s="629">
        <f>Danemark!J16/Danemark!J$10</f>
        <v>0</v>
      </c>
      <c r="K15" s="629">
        <f>Danemark!K16/Danemark!K$10</f>
        <v>0</v>
      </c>
      <c r="L15" s="629">
        <f>Danemark!L16/Danemark!L$10</f>
        <v>0</v>
      </c>
      <c r="M15" s="629">
        <f>Danemark!M16/Danemark!M$10</f>
        <v>0</v>
      </c>
      <c r="N15" s="629">
        <f>Danemark!N16/Danemark!N$10</f>
        <v>0</v>
      </c>
      <c r="O15" s="629">
        <f>Danemark!O16/Danemark!O$10</f>
        <v>0</v>
      </c>
      <c r="P15" s="629">
        <f>Danemark!P16/Danemark!P$10</f>
        <v>0</v>
      </c>
      <c r="Q15" s="629">
        <f>Danemark!Q16/Danemark!Q$10</f>
        <v>0</v>
      </c>
      <c r="R15" s="629">
        <f>Danemark!R16/Danemark!R$10</f>
        <v>0</v>
      </c>
      <c r="S15" s="629">
        <f>Danemark!S16/Danemark!S$10</f>
        <v>0</v>
      </c>
      <c r="T15" s="629">
        <f>Danemark!T16/Danemark!T$10</f>
        <v>0</v>
      </c>
      <c r="U15" s="629">
        <f>Danemark!U16/Danemark!U$10</f>
        <v>0</v>
      </c>
      <c r="V15" s="629">
        <f>Danemark!V16/Danemark!V$10</f>
        <v>0</v>
      </c>
      <c r="W15" s="630">
        <f>Danemark!W16/Danemark!W$10</f>
        <v>0</v>
      </c>
      <c r="X15" s="584"/>
    </row>
    <row r="16" spans="2:24" ht="20.100000000000001" customHeight="1">
      <c r="B16" s="623">
        <f t="shared" si="0"/>
        <v>7</v>
      </c>
      <c r="C16" s="622" t="s">
        <v>37</v>
      </c>
      <c r="D16" s="627">
        <f>Danemark!D17/Danemark!D$10</f>
        <v>0</v>
      </c>
      <c r="E16" s="629">
        <f>Danemark!E17/Danemark!E$10</f>
        <v>0</v>
      </c>
      <c r="F16" s="629">
        <f>Danemark!F17/Danemark!F$10</f>
        <v>0</v>
      </c>
      <c r="G16" s="629">
        <f>Danemark!G17/Danemark!G$10</f>
        <v>0</v>
      </c>
      <c r="H16" s="629">
        <f>Danemark!H17/Danemark!H$10</f>
        <v>0</v>
      </c>
      <c r="I16" s="629">
        <f>Danemark!I17/Danemark!I$10</f>
        <v>0</v>
      </c>
      <c r="J16" s="628">
        <f>Danemark!J17/Danemark!J$10</f>
        <v>0.97755263760768085</v>
      </c>
      <c r="K16" s="629">
        <f>Danemark!K17/Danemark!K$10</f>
        <v>0</v>
      </c>
      <c r="L16" s="629">
        <f>Danemark!L17/Danemark!L$10</f>
        <v>0</v>
      </c>
      <c r="M16" s="629">
        <f>Danemark!M17/Danemark!M$10</f>
        <v>0</v>
      </c>
      <c r="N16" s="629">
        <f>Danemark!N17/Danemark!N$10</f>
        <v>0</v>
      </c>
      <c r="O16" s="629">
        <f>Danemark!O17/Danemark!O$10</f>
        <v>0</v>
      </c>
      <c r="P16" s="629">
        <f>Danemark!P17/Danemark!P$10</f>
        <v>0</v>
      </c>
      <c r="Q16" s="629">
        <f>Danemark!Q17/Danemark!Q$10</f>
        <v>0</v>
      </c>
      <c r="R16" s="629">
        <f>Danemark!R17/Danemark!R$10</f>
        <v>0</v>
      </c>
      <c r="S16" s="629">
        <f>Danemark!S17/Danemark!S$10</f>
        <v>0</v>
      </c>
      <c r="T16" s="629">
        <f>Danemark!T17/Danemark!T$10</f>
        <v>0</v>
      </c>
      <c r="U16" s="629">
        <f>Danemark!U17/Danemark!U$10</f>
        <v>0</v>
      </c>
      <c r="V16" s="629">
        <f>Danemark!V17/Danemark!V$10</f>
        <v>0</v>
      </c>
      <c r="W16" s="630">
        <f>Danemark!W17/Danemark!W$10</f>
        <v>0</v>
      </c>
      <c r="X16" s="584"/>
    </row>
    <row r="17" spans="1:26" ht="20.100000000000001" customHeight="1">
      <c r="B17" s="623">
        <f t="shared" si="0"/>
        <v>8</v>
      </c>
      <c r="C17" s="622" t="s">
        <v>38</v>
      </c>
      <c r="D17" s="627">
        <f>Danemark!D18/Danemark!D$10</f>
        <v>0</v>
      </c>
      <c r="E17" s="629">
        <f>Danemark!E18/Danemark!E$10</f>
        <v>0</v>
      </c>
      <c r="F17" s="629">
        <f>Danemark!F18/Danemark!F$10</f>
        <v>0</v>
      </c>
      <c r="G17" s="629">
        <f>Danemark!G18/Danemark!G$10</f>
        <v>0</v>
      </c>
      <c r="H17" s="629">
        <f>Danemark!H18/Danemark!H$10</f>
        <v>0</v>
      </c>
      <c r="I17" s="629">
        <f>Danemark!I18/Danemark!I$10</f>
        <v>0</v>
      </c>
      <c r="J17" s="629">
        <f>Danemark!J18/Danemark!J$10</f>
        <v>0</v>
      </c>
      <c r="K17" s="628">
        <f>Danemark!K18/Danemark!K$10</f>
        <v>0.99591917349863801</v>
      </c>
      <c r="L17" s="629">
        <f>Danemark!L18/Danemark!L$10</f>
        <v>0</v>
      </c>
      <c r="M17" s="629">
        <f>Danemark!M18/Danemark!M$10</f>
        <v>0</v>
      </c>
      <c r="N17" s="629">
        <f>Danemark!N18/Danemark!N$10</f>
        <v>0</v>
      </c>
      <c r="O17" s="629">
        <f>Danemark!O18/Danemark!O$10</f>
        <v>0</v>
      </c>
      <c r="P17" s="629">
        <f>Danemark!P18/Danemark!P$10</f>
        <v>0</v>
      </c>
      <c r="Q17" s="629">
        <f>Danemark!Q18/Danemark!Q$10</f>
        <v>0</v>
      </c>
      <c r="R17" s="629">
        <f>Danemark!R18/Danemark!R$10</f>
        <v>0</v>
      </c>
      <c r="S17" s="629">
        <f>Danemark!S18/Danemark!S$10</f>
        <v>0</v>
      </c>
      <c r="T17" s="629">
        <f>Danemark!T18/Danemark!T$10</f>
        <v>0</v>
      </c>
      <c r="U17" s="629">
        <f>Danemark!U18/Danemark!U$10</f>
        <v>0</v>
      </c>
      <c r="V17" s="629">
        <f>Danemark!V18/Danemark!V$10</f>
        <v>0</v>
      </c>
      <c r="W17" s="630">
        <f>Danemark!W18/Danemark!W$10</f>
        <v>0</v>
      </c>
      <c r="X17" s="584"/>
    </row>
    <row r="18" spans="1:26" ht="20.100000000000001" customHeight="1">
      <c r="B18" s="623">
        <f t="shared" si="0"/>
        <v>9</v>
      </c>
      <c r="C18" s="622" t="s">
        <v>39</v>
      </c>
      <c r="D18" s="627">
        <f>Danemark!D19/Danemark!D$10</f>
        <v>0</v>
      </c>
      <c r="E18" s="629">
        <f>Danemark!E19/Danemark!E$10</f>
        <v>0</v>
      </c>
      <c r="F18" s="629">
        <f>Danemark!F19/Danemark!F$10</f>
        <v>0</v>
      </c>
      <c r="G18" s="629">
        <f>Danemark!G19/Danemark!G$10</f>
        <v>0</v>
      </c>
      <c r="H18" s="629">
        <f>Danemark!H19/Danemark!H$10</f>
        <v>0</v>
      </c>
      <c r="I18" s="629">
        <f>Danemark!I19/Danemark!I$10</f>
        <v>0</v>
      </c>
      <c r="J18" s="629">
        <f>Danemark!J19/Danemark!J$10</f>
        <v>0</v>
      </c>
      <c r="K18" s="629">
        <f>Danemark!K19/Danemark!K$10</f>
        <v>0</v>
      </c>
      <c r="L18" s="628">
        <f>Danemark!L19/Danemark!L$10</f>
        <v>0.98265816425524755</v>
      </c>
      <c r="M18" s="629">
        <f>Danemark!M19/Danemark!M$10</f>
        <v>0</v>
      </c>
      <c r="N18" s="629">
        <f>Danemark!N19/Danemark!N$10</f>
        <v>0</v>
      </c>
      <c r="O18" s="629">
        <f>Danemark!O19/Danemark!O$10</f>
        <v>0</v>
      </c>
      <c r="P18" s="629">
        <f>Danemark!P19/Danemark!P$10</f>
        <v>0</v>
      </c>
      <c r="Q18" s="629">
        <f>Danemark!Q19/Danemark!Q$10</f>
        <v>0</v>
      </c>
      <c r="R18" s="629">
        <f>Danemark!R19/Danemark!R$10</f>
        <v>3.4203557185330034E-3</v>
      </c>
      <c r="S18" s="629">
        <f>Danemark!S19/Danemark!S$10</f>
        <v>0</v>
      </c>
      <c r="T18" s="629">
        <f>Danemark!T19/Danemark!T$10</f>
        <v>4.8624529923557624E-3</v>
      </c>
      <c r="U18" s="629">
        <f>Danemark!U19/Danemark!U$10</f>
        <v>0</v>
      </c>
      <c r="V18" s="629">
        <f>Danemark!V19/Danemark!V$10</f>
        <v>0</v>
      </c>
      <c r="W18" s="630">
        <f>Danemark!W19/Danemark!W$10</f>
        <v>0</v>
      </c>
      <c r="X18" s="584"/>
    </row>
    <row r="19" spans="1:26" ht="20.100000000000001" customHeight="1">
      <c r="B19" s="623">
        <f t="shared" si="0"/>
        <v>10</v>
      </c>
      <c r="C19" s="622" t="s">
        <v>40</v>
      </c>
      <c r="D19" s="627">
        <f>Danemark!D20/Danemark!D$10</f>
        <v>0</v>
      </c>
      <c r="E19" s="629">
        <f>Danemark!E20/Danemark!E$10</f>
        <v>1.1408139418328587E-3</v>
      </c>
      <c r="F19" s="629">
        <f>Danemark!F20/Danemark!F$10</f>
        <v>1.0483381051512902E-2</v>
      </c>
      <c r="G19" s="629">
        <f>Danemark!G20/Danemark!G$10</f>
        <v>1.6990358685593059E-2</v>
      </c>
      <c r="H19" s="629">
        <f>Danemark!H20/Danemark!H$10</f>
        <v>1.946898568893136E-3</v>
      </c>
      <c r="I19" s="629">
        <f>Danemark!I20/Danemark!I$10</f>
        <v>7.0111639328583261E-4</v>
      </c>
      <c r="J19" s="629">
        <f>Danemark!J20/Danemark!J$10</f>
        <v>4.9100893986763847E-3</v>
      </c>
      <c r="K19" s="629">
        <f>Danemark!K20/Danemark!K$10</f>
        <v>2.4389714553155846E-3</v>
      </c>
      <c r="L19" s="629">
        <f>Danemark!L20/Danemark!L$10</f>
        <v>1.280457410745259E-3</v>
      </c>
      <c r="M19" s="628">
        <f>Danemark!M20/Danemark!M$10</f>
        <v>0.97654995980917447</v>
      </c>
      <c r="N19" s="629">
        <f>Danemark!N20/Danemark!N$10</f>
        <v>2.6258431517058547E-2</v>
      </c>
      <c r="O19" s="629">
        <f>Danemark!O20/Danemark!O$10</f>
        <v>6.3987498013802642E-4</v>
      </c>
      <c r="P19" s="629">
        <f>Danemark!P20/Danemark!P$10</f>
        <v>1.2873561921158251E-2</v>
      </c>
      <c r="Q19" s="629">
        <f>Danemark!Q20/Danemark!Q$10</f>
        <v>4.9033145141640106E-3</v>
      </c>
      <c r="R19" s="629">
        <f>Danemark!R20/Danemark!R$10</f>
        <v>5.1389940934063998E-3</v>
      </c>
      <c r="S19" s="629">
        <f>Danemark!S20/Danemark!S$10</f>
        <v>4.5506967269347103E-3</v>
      </c>
      <c r="T19" s="629">
        <f>Danemark!T20/Danemark!T$10</f>
        <v>2.3443578592844693E-4</v>
      </c>
      <c r="U19" s="629">
        <f>Danemark!U20/Danemark!U$10</f>
        <v>1.1363985463465547E-2</v>
      </c>
      <c r="V19" s="629">
        <f>Danemark!V20/Danemark!V$10</f>
        <v>9.0746592379076872E-3</v>
      </c>
      <c r="W19" s="630">
        <f>Danemark!W20/Danemark!W$10</f>
        <v>0</v>
      </c>
      <c r="X19" s="584"/>
    </row>
    <row r="20" spans="1:26" ht="20.100000000000001" customHeight="1">
      <c r="B20" s="623">
        <f t="shared" si="0"/>
        <v>11</v>
      </c>
      <c r="C20" s="622" t="s">
        <v>41</v>
      </c>
      <c r="D20" s="627">
        <f>Danemark!D21/Danemark!D$10</f>
        <v>0</v>
      </c>
      <c r="E20" s="629">
        <f>Danemark!E21/Danemark!E$10</f>
        <v>0</v>
      </c>
      <c r="F20" s="629">
        <f>Danemark!F21/Danemark!F$10</f>
        <v>0</v>
      </c>
      <c r="G20" s="629">
        <f>Danemark!G21/Danemark!G$10</f>
        <v>0</v>
      </c>
      <c r="H20" s="629">
        <f>Danemark!H21/Danemark!H$10</f>
        <v>0</v>
      </c>
      <c r="I20" s="629">
        <f>Danemark!I21/Danemark!I$10</f>
        <v>0</v>
      </c>
      <c r="J20" s="629">
        <f>Danemark!J21/Danemark!J$10</f>
        <v>0</v>
      </c>
      <c r="K20" s="629">
        <f>Danemark!K21/Danemark!K$10</f>
        <v>0</v>
      </c>
      <c r="L20" s="629">
        <f>Danemark!L21/Danemark!L$10</f>
        <v>0</v>
      </c>
      <c r="M20" s="629">
        <f>Danemark!M21/Danemark!M$10</f>
        <v>0</v>
      </c>
      <c r="N20" s="628">
        <f>Danemark!N21/Danemark!N$10</f>
        <v>0.93798133285695007</v>
      </c>
      <c r="O20" s="629">
        <f>Danemark!O21/Danemark!O$10</f>
        <v>0</v>
      </c>
      <c r="P20" s="629">
        <f>Danemark!P21/Danemark!P$10</f>
        <v>0</v>
      </c>
      <c r="Q20" s="629">
        <f>Danemark!Q21/Danemark!Q$10</f>
        <v>0</v>
      </c>
      <c r="R20" s="629">
        <f>Danemark!R21/Danemark!R$10</f>
        <v>0</v>
      </c>
      <c r="S20" s="629">
        <f>Danemark!S21/Danemark!S$10</f>
        <v>0</v>
      </c>
      <c r="T20" s="629">
        <f>Danemark!T21/Danemark!T$10</f>
        <v>0</v>
      </c>
      <c r="U20" s="629">
        <f>Danemark!U21/Danemark!U$10</f>
        <v>0</v>
      </c>
      <c r="V20" s="629">
        <f>Danemark!V21/Danemark!V$10</f>
        <v>0</v>
      </c>
      <c r="W20" s="630">
        <f>Danemark!W21/Danemark!W$10</f>
        <v>0</v>
      </c>
      <c r="X20" s="584"/>
    </row>
    <row r="21" spans="1:26" ht="20.100000000000001" customHeight="1">
      <c r="B21" s="623">
        <f t="shared" si="0"/>
        <v>12</v>
      </c>
      <c r="C21" s="622" t="s">
        <v>42</v>
      </c>
      <c r="D21" s="627">
        <f>Danemark!D22/Danemark!D$10</f>
        <v>0</v>
      </c>
      <c r="E21" s="629">
        <f>Danemark!E22/Danemark!E$10</f>
        <v>0</v>
      </c>
      <c r="F21" s="629">
        <f>Danemark!F22/Danemark!F$10</f>
        <v>0</v>
      </c>
      <c r="G21" s="629">
        <f>Danemark!G22/Danemark!G$10</f>
        <v>0</v>
      </c>
      <c r="H21" s="629">
        <f>Danemark!H22/Danemark!H$10</f>
        <v>0</v>
      </c>
      <c r="I21" s="629">
        <f>Danemark!I22/Danemark!I$10</f>
        <v>0</v>
      </c>
      <c r="J21" s="629">
        <f>Danemark!J22/Danemark!J$10</f>
        <v>0</v>
      </c>
      <c r="K21" s="629">
        <f>Danemark!K22/Danemark!K$10</f>
        <v>0</v>
      </c>
      <c r="L21" s="629">
        <f>Danemark!L22/Danemark!L$10</f>
        <v>0</v>
      </c>
      <c r="M21" s="629">
        <f>Danemark!M22/Danemark!M$10</f>
        <v>0</v>
      </c>
      <c r="N21" s="629">
        <f>Danemark!N22/Danemark!N$10</f>
        <v>0</v>
      </c>
      <c r="O21" s="631">
        <f>Danemark!O22/Danemark!O$10</f>
        <v>0.99389682912805521</v>
      </c>
      <c r="P21" s="629">
        <f>Danemark!P22/Danemark!P$10</f>
        <v>0</v>
      </c>
      <c r="Q21" s="629">
        <f>Danemark!Q22/Danemark!Q$10</f>
        <v>0</v>
      </c>
      <c r="R21" s="629">
        <f>Danemark!R22/Danemark!R$10</f>
        <v>0</v>
      </c>
      <c r="S21" s="629">
        <f>Danemark!S22/Danemark!S$10</f>
        <v>0</v>
      </c>
      <c r="T21" s="629">
        <f>Danemark!T22/Danemark!T$10</f>
        <v>0</v>
      </c>
      <c r="U21" s="629">
        <f>Danemark!U22/Danemark!U$10</f>
        <v>0</v>
      </c>
      <c r="V21" s="629">
        <f>Danemark!V22/Danemark!V$10</f>
        <v>0</v>
      </c>
      <c r="W21" s="630">
        <f>Danemark!W22/Danemark!W$10</f>
        <v>0</v>
      </c>
      <c r="X21" s="584"/>
      <c r="Y21" s="22">
        <f>SUM(D21:X21)</f>
        <v>0.99389682912805521</v>
      </c>
      <c r="Z21">
        <v>30407</v>
      </c>
    </row>
    <row r="22" spans="1:26" ht="20.100000000000001" customHeight="1">
      <c r="B22" s="623">
        <f t="shared" si="0"/>
        <v>13</v>
      </c>
      <c r="C22" s="622" t="s">
        <v>43</v>
      </c>
      <c r="D22" s="627">
        <f>Danemark!D23/Danemark!D$10</f>
        <v>1.9339030183704157E-3</v>
      </c>
      <c r="E22" s="629">
        <f>Danemark!E23/Danemark!E$10</f>
        <v>5.2747311289046161E-4</v>
      </c>
      <c r="F22" s="629">
        <f>Danemark!F23/Danemark!F$10</f>
        <v>2.6741265062086347E-2</v>
      </c>
      <c r="G22" s="629">
        <f>Danemark!G23/Danemark!G$10</f>
        <v>2.3502330656903813E-3</v>
      </c>
      <c r="H22" s="629">
        <f>Danemark!H23/Danemark!H$10</f>
        <v>7.2148810302495668E-4</v>
      </c>
      <c r="I22" s="629">
        <f>Danemark!I23/Danemark!I$10</f>
        <v>2.1423282139968546E-4</v>
      </c>
      <c r="J22" s="629">
        <f>Danemark!J23/Danemark!J$10</f>
        <v>3.3474751947348527E-3</v>
      </c>
      <c r="K22" s="629">
        <f>Danemark!K23/Danemark!K$10</f>
        <v>6.6870316544436674E-5</v>
      </c>
      <c r="L22" s="629">
        <f>Danemark!L23/Danemark!L$10</f>
        <v>3.4376361710926286E-4</v>
      </c>
      <c r="M22" s="629">
        <f>Danemark!M23/Danemark!M$10</f>
        <v>6.4860277777086502E-3</v>
      </c>
      <c r="N22" s="629">
        <f>Danemark!N23/Danemark!N$10</f>
        <v>4.4407315698828326E-3</v>
      </c>
      <c r="O22" s="629">
        <f>Danemark!O23/Danemark!O$10</f>
        <v>5.2648563467400974E-5</v>
      </c>
      <c r="P22" s="628">
        <f>Danemark!P23/Danemark!P$10</f>
        <v>0.93611171388201042</v>
      </c>
      <c r="Q22" s="629">
        <f>Danemark!Q23/Danemark!Q$10</f>
        <v>3.3975396937886107E-4</v>
      </c>
      <c r="R22" s="629">
        <f>Danemark!R23/Danemark!R$10</f>
        <v>1.0460017461991456E-2</v>
      </c>
      <c r="S22" s="629">
        <f>Danemark!S23/Danemark!S$10</f>
        <v>9.7244674578521303E-2</v>
      </c>
      <c r="T22" s="629">
        <f>Danemark!T23/Danemark!T$10</f>
        <v>7.1995984798477229E-3</v>
      </c>
      <c r="U22" s="629">
        <f>Danemark!U23/Danemark!U$10</f>
        <v>1.9618409208197851E-2</v>
      </c>
      <c r="V22" s="629">
        <f>Danemark!V23/Danemark!V$10</f>
        <v>2.3475831137947305E-3</v>
      </c>
      <c r="W22" s="630">
        <f>Danemark!W23/Danemark!W$10</f>
        <v>0</v>
      </c>
      <c r="X22" s="584"/>
    </row>
    <row r="23" spans="1:26" ht="20.100000000000001" customHeight="1">
      <c r="B23" s="623">
        <f t="shared" si="0"/>
        <v>14</v>
      </c>
      <c r="C23" s="622" t="s">
        <v>44</v>
      </c>
      <c r="D23" s="627">
        <f>Danemark!D24/Danemark!D$10</f>
        <v>1.1660989083075602E-3</v>
      </c>
      <c r="E23" s="629">
        <f>Danemark!E24/Danemark!E$10</f>
        <v>8.2117574983544943E-4</v>
      </c>
      <c r="F23" s="629">
        <f>Danemark!F24/Danemark!F$10</f>
        <v>1.400173582182687E-2</v>
      </c>
      <c r="G23" s="629">
        <f>Danemark!G24/Danemark!G$10</f>
        <v>1.2537492724557715E-3</v>
      </c>
      <c r="H23" s="629">
        <f>Danemark!H24/Danemark!H$10</f>
        <v>9.2366334068579622E-4</v>
      </c>
      <c r="I23" s="629">
        <f>Danemark!I24/Danemark!I$10</f>
        <v>2.4664447887798699E-3</v>
      </c>
      <c r="J23" s="629">
        <f>Danemark!J24/Danemark!J$10</f>
        <v>1.3530963615005233E-2</v>
      </c>
      <c r="K23" s="629">
        <f>Danemark!K24/Danemark!K$10</f>
        <v>8.6435732680593816E-4</v>
      </c>
      <c r="L23" s="629">
        <f>Danemark!L24/Danemark!L$10</f>
        <v>1.5489745561353184E-2</v>
      </c>
      <c r="M23" s="629">
        <f>Danemark!M24/Danemark!M$10</f>
        <v>9.0925334653948284E-3</v>
      </c>
      <c r="N23" s="629">
        <f>Danemark!N24/Danemark!N$10</f>
        <v>3.1312189595933203E-2</v>
      </c>
      <c r="O23" s="629">
        <f>Danemark!O24/Danemark!O$10</f>
        <v>7.7514935385109333E-4</v>
      </c>
      <c r="P23" s="629">
        <f>Danemark!P24/Danemark!P$10</f>
        <v>4.5829312723185543E-2</v>
      </c>
      <c r="Q23" s="628">
        <f>Danemark!Q24/Danemark!Q$10</f>
        <v>0.99298799508893032</v>
      </c>
      <c r="R23" s="629">
        <f>Danemark!R24/Danemark!R$10</f>
        <v>2.3977870367723492E-4</v>
      </c>
      <c r="S23" s="629">
        <f>Danemark!S24/Danemark!S$10</f>
        <v>8.6032457475120427E-5</v>
      </c>
      <c r="T23" s="629">
        <f>Danemark!T24/Danemark!T$10</f>
        <v>2.5587068527440612E-4</v>
      </c>
      <c r="U23" s="629">
        <f>Danemark!U24/Danemark!U$10</f>
        <v>1.7217164456090435E-3</v>
      </c>
      <c r="V23" s="629">
        <f>Danemark!V24/Danemark!V$10</f>
        <v>1.410231216970693E-3</v>
      </c>
      <c r="W23" s="630">
        <f>Danemark!W24/Danemark!W$10</f>
        <v>0</v>
      </c>
      <c r="X23" s="584"/>
    </row>
    <row r="24" spans="1:26" ht="20.100000000000001" customHeight="1">
      <c r="B24" s="623">
        <f t="shared" si="0"/>
        <v>15</v>
      </c>
      <c r="C24" s="622" t="s">
        <v>115</v>
      </c>
      <c r="D24" s="627">
        <f>Danemark!D25/Danemark!D$10</f>
        <v>0</v>
      </c>
      <c r="E24" s="629">
        <f>Danemark!E25/Danemark!E$10</f>
        <v>0</v>
      </c>
      <c r="F24" s="629">
        <f>Danemark!F25/Danemark!F$10</f>
        <v>0</v>
      </c>
      <c r="G24" s="629">
        <f>Danemark!G25/Danemark!G$10</f>
        <v>0</v>
      </c>
      <c r="H24" s="629">
        <f>Danemark!H25/Danemark!H$10</f>
        <v>0</v>
      </c>
      <c r="I24" s="629">
        <f>Danemark!I25/Danemark!I$10</f>
        <v>0</v>
      </c>
      <c r="J24" s="629">
        <f>Danemark!J25/Danemark!J$10</f>
        <v>0</v>
      </c>
      <c r="K24" s="629">
        <f>Danemark!K25/Danemark!K$10</f>
        <v>0</v>
      </c>
      <c r="L24" s="629">
        <f>Danemark!L25/Danemark!L$10</f>
        <v>0</v>
      </c>
      <c r="M24" s="629">
        <f>Danemark!M25/Danemark!M$10</f>
        <v>0</v>
      </c>
      <c r="N24" s="629">
        <f>Danemark!N25/Danemark!N$10</f>
        <v>0</v>
      </c>
      <c r="O24" s="629">
        <f>Danemark!O25/Danemark!O$10</f>
        <v>0</v>
      </c>
      <c r="P24" s="629">
        <f>Danemark!P25/Danemark!P$10</f>
        <v>0</v>
      </c>
      <c r="Q24" s="629">
        <f>Danemark!Q25/Danemark!Q$10</f>
        <v>0</v>
      </c>
      <c r="R24" s="628">
        <f>Danemark!R25/Danemark!R$10</f>
        <v>0.94106706073868251</v>
      </c>
      <c r="S24" s="629">
        <f>Danemark!S25/Danemark!S$10</f>
        <v>0</v>
      </c>
      <c r="T24" s="629">
        <f>Danemark!T25/Danemark!T$10</f>
        <v>0</v>
      </c>
      <c r="U24" s="629">
        <f>Danemark!U25/Danemark!U$10</f>
        <v>0</v>
      </c>
      <c r="V24" s="629">
        <f>Danemark!V25/Danemark!V$10</f>
        <v>0</v>
      </c>
      <c r="W24" s="630">
        <f>Danemark!W25/Danemark!W$10</f>
        <v>0</v>
      </c>
      <c r="X24" s="584"/>
    </row>
    <row r="25" spans="1:26" ht="20.100000000000001" customHeight="1">
      <c r="B25" s="623">
        <f t="shared" si="0"/>
        <v>16</v>
      </c>
      <c r="C25" s="622" t="s">
        <v>46</v>
      </c>
      <c r="D25" s="627">
        <f>Danemark!D26/Danemark!D$10</f>
        <v>0</v>
      </c>
      <c r="E25" s="629">
        <f>Danemark!E26/Danemark!E$10</f>
        <v>0</v>
      </c>
      <c r="F25" s="629">
        <f>Danemark!F26/Danemark!F$10</f>
        <v>0</v>
      </c>
      <c r="G25" s="629">
        <f>Danemark!G26/Danemark!G$10</f>
        <v>0</v>
      </c>
      <c r="H25" s="629">
        <f>Danemark!H26/Danemark!H$10</f>
        <v>0</v>
      </c>
      <c r="I25" s="629">
        <f>Danemark!I26/Danemark!I$10</f>
        <v>0</v>
      </c>
      <c r="J25" s="629">
        <f>Danemark!J26/Danemark!J$10</f>
        <v>0</v>
      </c>
      <c r="K25" s="629">
        <f>Danemark!K26/Danemark!K$10</f>
        <v>0</v>
      </c>
      <c r="L25" s="629">
        <f>Danemark!L26/Danemark!L$10</f>
        <v>0</v>
      </c>
      <c r="M25" s="629">
        <f>Danemark!M26/Danemark!M$10</f>
        <v>0</v>
      </c>
      <c r="N25" s="629">
        <f>Danemark!N26/Danemark!N$10</f>
        <v>0</v>
      </c>
      <c r="O25" s="629">
        <f>Danemark!O26/Danemark!O$10</f>
        <v>0</v>
      </c>
      <c r="P25" s="629">
        <f>Danemark!P26/Danemark!P$10</f>
        <v>0</v>
      </c>
      <c r="Q25" s="629">
        <f>Danemark!Q26/Danemark!Q$10</f>
        <v>0</v>
      </c>
      <c r="R25" s="629">
        <f>Danemark!R26/Danemark!R$10</f>
        <v>0</v>
      </c>
      <c r="S25" s="628">
        <f>Danemark!S26/Danemark!S$10</f>
        <v>0.8715298697028544</v>
      </c>
      <c r="T25" s="629">
        <f>Danemark!T26/Danemark!T$10</f>
        <v>0</v>
      </c>
      <c r="U25" s="629">
        <f>Danemark!U26/Danemark!U$10</f>
        <v>0</v>
      </c>
      <c r="V25" s="629">
        <f>Danemark!V26/Danemark!V$10</f>
        <v>0</v>
      </c>
      <c r="W25" s="630">
        <f>Danemark!W26/Danemark!W$10</f>
        <v>0</v>
      </c>
      <c r="X25" s="584"/>
    </row>
    <row r="26" spans="1:26" ht="20.100000000000001" customHeight="1">
      <c r="B26" s="623">
        <f t="shared" si="0"/>
        <v>17</v>
      </c>
      <c r="C26" s="622" t="s">
        <v>47</v>
      </c>
      <c r="D26" s="627">
        <f>Danemark!D27/Danemark!D$10</f>
        <v>0</v>
      </c>
      <c r="E26" s="629">
        <f>Danemark!E27/Danemark!E$10</f>
        <v>0</v>
      </c>
      <c r="F26" s="629">
        <f>Danemark!F27/Danemark!F$10</f>
        <v>1.6138168689982648E-4</v>
      </c>
      <c r="G26" s="629">
        <f>Danemark!G27/Danemark!G$10</f>
        <v>0</v>
      </c>
      <c r="H26" s="629">
        <f>Danemark!H27/Danemark!H$10</f>
        <v>0</v>
      </c>
      <c r="I26" s="629">
        <f>Danemark!I27/Danemark!I$10</f>
        <v>0</v>
      </c>
      <c r="J26" s="629">
        <f>Danemark!J27/Danemark!J$10</f>
        <v>0</v>
      </c>
      <c r="K26" s="629">
        <f>Danemark!K27/Danemark!K$10</f>
        <v>0</v>
      </c>
      <c r="L26" s="629">
        <f>Danemark!L27/Danemark!L$10</f>
        <v>0</v>
      </c>
      <c r="M26" s="629">
        <f>Danemark!M27/Danemark!M$10</f>
        <v>0</v>
      </c>
      <c r="N26" s="629">
        <f>Danemark!N27/Danemark!N$10</f>
        <v>0</v>
      </c>
      <c r="O26" s="629">
        <f>Danemark!O27/Danemark!O$10</f>
        <v>0</v>
      </c>
      <c r="P26" s="629">
        <f>Danemark!P27/Danemark!P$10</f>
        <v>0</v>
      </c>
      <c r="Q26" s="629">
        <f>Danemark!Q27/Danemark!Q$10</f>
        <v>0</v>
      </c>
      <c r="R26" s="629">
        <f>Danemark!R27/Danemark!R$10</f>
        <v>0</v>
      </c>
      <c r="S26" s="629">
        <f>Danemark!S27/Danemark!S$10</f>
        <v>0</v>
      </c>
      <c r="T26" s="628">
        <f>Danemark!T27/Danemark!T$10</f>
        <v>0.98246874633272807</v>
      </c>
      <c r="U26" s="629">
        <f>Danemark!U27/Danemark!U$10</f>
        <v>0</v>
      </c>
      <c r="V26" s="629">
        <f>Danemark!V27/Danemark!V$10</f>
        <v>0</v>
      </c>
      <c r="W26" s="630">
        <f>Danemark!W27/Danemark!W$10</f>
        <v>0</v>
      </c>
      <c r="X26" s="584"/>
    </row>
    <row r="27" spans="1:26" ht="20.100000000000001" customHeight="1">
      <c r="B27" s="623">
        <f t="shared" si="0"/>
        <v>18</v>
      </c>
      <c r="C27" s="622" t="s">
        <v>48</v>
      </c>
      <c r="D27" s="627">
        <f>Danemark!D28/Danemark!D$10</f>
        <v>0</v>
      </c>
      <c r="E27" s="629">
        <f>Danemark!E28/Danemark!E$10</f>
        <v>0</v>
      </c>
      <c r="F27" s="629">
        <f>Danemark!F28/Danemark!F$10</f>
        <v>0</v>
      </c>
      <c r="G27" s="629">
        <f>Danemark!G28/Danemark!G$10</f>
        <v>0</v>
      </c>
      <c r="H27" s="629">
        <f>Danemark!H28/Danemark!H$10</f>
        <v>0</v>
      </c>
      <c r="I27" s="629">
        <f>Danemark!I28/Danemark!I$10</f>
        <v>0</v>
      </c>
      <c r="J27" s="629">
        <f>Danemark!J28/Danemark!J$10</f>
        <v>0</v>
      </c>
      <c r="K27" s="629">
        <f>Danemark!K28/Danemark!K$10</f>
        <v>0</v>
      </c>
      <c r="L27" s="629">
        <f>Danemark!L28/Danemark!L$10</f>
        <v>0</v>
      </c>
      <c r="M27" s="629">
        <f>Danemark!M28/Danemark!M$10</f>
        <v>0</v>
      </c>
      <c r="N27" s="629">
        <f>Danemark!N28/Danemark!N$10</f>
        <v>0</v>
      </c>
      <c r="O27" s="629">
        <f>Danemark!O28/Danemark!O$10</f>
        <v>0</v>
      </c>
      <c r="P27" s="629">
        <f>Danemark!P28/Danemark!P$10</f>
        <v>0</v>
      </c>
      <c r="Q27" s="629">
        <f>Danemark!Q28/Danemark!Q$10</f>
        <v>0</v>
      </c>
      <c r="R27" s="629">
        <f>Danemark!R28/Danemark!R$10</f>
        <v>0</v>
      </c>
      <c r="S27" s="629">
        <f>Danemark!S28/Danemark!S$10</f>
        <v>0</v>
      </c>
      <c r="T27" s="629">
        <f>Danemark!T28/Danemark!T$10</f>
        <v>0</v>
      </c>
      <c r="U27" s="628">
        <f>Danemark!U28/Danemark!U$10</f>
        <v>0.96044264207252084</v>
      </c>
      <c r="V27" s="629">
        <f>Danemark!V28/Danemark!V$10</f>
        <v>0</v>
      </c>
      <c r="W27" s="630">
        <f>Danemark!W28/Danemark!W$10</f>
        <v>0</v>
      </c>
      <c r="X27" s="584"/>
    </row>
    <row r="28" spans="1:26" ht="20.100000000000001" customHeight="1">
      <c r="B28" s="623">
        <f t="shared" si="0"/>
        <v>19</v>
      </c>
      <c r="C28" s="622" t="s">
        <v>49</v>
      </c>
      <c r="D28" s="627">
        <f>Danemark!D29/Danemark!D$10</f>
        <v>0</v>
      </c>
      <c r="E28" s="629">
        <f>Danemark!E29/Danemark!E$10</f>
        <v>0</v>
      </c>
      <c r="F28" s="629">
        <f>Danemark!F29/Danemark!F$10</f>
        <v>0</v>
      </c>
      <c r="G28" s="629">
        <f>Danemark!G29/Danemark!G$10</f>
        <v>0</v>
      </c>
      <c r="H28" s="629">
        <f>Danemark!H29/Danemark!H$10</f>
        <v>0</v>
      </c>
      <c r="I28" s="629">
        <f>Danemark!I29/Danemark!I$10</f>
        <v>0</v>
      </c>
      <c r="J28" s="629">
        <f>Danemark!J29/Danemark!J$10</f>
        <v>0</v>
      </c>
      <c r="K28" s="629">
        <f>Danemark!K29/Danemark!K$10</f>
        <v>0</v>
      </c>
      <c r="L28" s="629">
        <f>Danemark!L29/Danemark!L$10</f>
        <v>0</v>
      </c>
      <c r="M28" s="629">
        <f>Danemark!M29/Danemark!M$10</f>
        <v>0</v>
      </c>
      <c r="N28" s="629">
        <f>Danemark!N29/Danemark!N$10</f>
        <v>0</v>
      </c>
      <c r="O28" s="629">
        <f>Danemark!O29/Danemark!O$10</f>
        <v>0</v>
      </c>
      <c r="P28" s="629">
        <f>Danemark!P29/Danemark!P$10</f>
        <v>0</v>
      </c>
      <c r="Q28" s="629">
        <f>Danemark!Q29/Danemark!Q$10</f>
        <v>0</v>
      </c>
      <c r="R28" s="629">
        <f>Danemark!R29/Danemark!R$10</f>
        <v>0</v>
      </c>
      <c r="S28" s="629">
        <f>Danemark!S29/Danemark!S$10</f>
        <v>0</v>
      </c>
      <c r="T28" s="629">
        <f>Danemark!T29/Danemark!T$10</f>
        <v>0</v>
      </c>
      <c r="U28" s="629">
        <f>Danemark!U29/Danemark!U$10</f>
        <v>0</v>
      </c>
      <c r="V28" s="628">
        <f>Danemark!V29/Danemark!V$10</f>
        <v>0.89620488074508975</v>
      </c>
      <c r="W28" s="630">
        <f>Danemark!W29/Danemark!W$10</f>
        <v>0</v>
      </c>
      <c r="X28" s="584"/>
    </row>
    <row r="29" spans="1:26" s="23" customFormat="1" ht="20.100000000000001" customHeight="1">
      <c r="A29" s="603"/>
      <c r="B29" s="623">
        <f t="shared" si="0"/>
        <v>20</v>
      </c>
      <c r="C29" s="622" t="s">
        <v>114</v>
      </c>
      <c r="D29" s="627">
        <f>Danemark!D30/Danemark!D$10</f>
        <v>5.923387943950185E-4</v>
      </c>
      <c r="E29" s="629">
        <f>Danemark!E30/Danemark!E$10</f>
        <v>0</v>
      </c>
      <c r="F29" s="629">
        <f>Danemark!F30/Danemark!F$10</f>
        <v>0</v>
      </c>
      <c r="G29" s="629">
        <f>Danemark!G30/Danemark!G$10</f>
        <v>0</v>
      </c>
      <c r="H29" s="629">
        <f>Danemark!H30/Danemark!H$10</f>
        <v>0</v>
      </c>
      <c r="I29" s="629">
        <f>Danemark!I30/Danemark!I$10</f>
        <v>1.6286486653949938E-3</v>
      </c>
      <c r="J29" s="629">
        <f>Danemark!J30/Danemark!J$10</f>
        <v>0</v>
      </c>
      <c r="K29" s="629">
        <f>Danemark!K30/Danemark!K$10</f>
        <v>5.6305872008268485E-4</v>
      </c>
      <c r="L29" s="629">
        <f>Danemark!L30/Danemark!L$10</f>
        <v>0</v>
      </c>
      <c r="M29" s="629">
        <f>Danemark!M30/Danemark!M$10</f>
        <v>9.9543840351588841E-8</v>
      </c>
      <c r="N29" s="629">
        <f>Danemark!N30/Danemark!N$10</f>
        <v>0</v>
      </c>
      <c r="O29" s="629">
        <f>Danemark!O30/Danemark!O$10</f>
        <v>4.4963904446297318E-3</v>
      </c>
      <c r="P29" s="629">
        <f>Danemark!P30/Danemark!P$10</f>
        <v>3.3233623911656528E-4</v>
      </c>
      <c r="Q29" s="629">
        <f>Danemark!Q30/Danemark!Q$10</f>
        <v>1.2110751817185185E-3</v>
      </c>
      <c r="R29" s="629">
        <f>Danemark!R30/Danemark!R$10</f>
        <v>3.9673857378524628E-2</v>
      </c>
      <c r="S29" s="629">
        <f>Danemark!S30/Danemark!S$10</f>
        <v>2.6588726534214589E-2</v>
      </c>
      <c r="T29" s="629">
        <f>Danemark!T30/Danemark!T$10</f>
        <v>4.9788620211937227E-3</v>
      </c>
      <c r="U29" s="629">
        <f>Danemark!U30/Danemark!U$10</f>
        <v>6.5526081849831778E-3</v>
      </c>
      <c r="V29" s="629">
        <f>Danemark!V30/Danemark!V$10</f>
        <v>0</v>
      </c>
      <c r="W29" s="632">
        <f>Danemark!W30/Danemark!W$10</f>
        <v>1</v>
      </c>
      <c r="X29" s="584"/>
    </row>
    <row r="30" spans="1:26" ht="20.100000000000001" customHeight="1">
      <c r="B30" s="589"/>
      <c r="C30" s="591" t="s">
        <v>30</v>
      </c>
      <c r="D30" s="633">
        <f t="shared" ref="D30:W30" si="1">SUM(D10:D29)</f>
        <v>1</v>
      </c>
      <c r="E30" s="634">
        <f t="shared" si="1"/>
        <v>1.0000003504804738</v>
      </c>
      <c r="F30" s="634">
        <f t="shared" si="1"/>
        <v>1.0000002641889167</v>
      </c>
      <c r="G30" s="634">
        <f t="shared" si="1"/>
        <v>1</v>
      </c>
      <c r="H30" s="634">
        <f t="shared" si="1"/>
        <v>1.0000002331894322</v>
      </c>
      <c r="I30" s="634">
        <f t="shared" si="1"/>
        <v>1</v>
      </c>
      <c r="J30" s="634">
        <f t="shared" si="1"/>
        <v>1.000000020805728</v>
      </c>
      <c r="K30" s="634">
        <f t="shared" si="1"/>
        <v>1.000000069487686</v>
      </c>
      <c r="L30" s="634">
        <f t="shared" si="1"/>
        <v>1.0000001306589195</v>
      </c>
      <c r="M30" s="634">
        <f t="shared" si="1"/>
        <v>1</v>
      </c>
      <c r="N30" s="634">
        <f t="shared" si="1"/>
        <v>0.99999994660977953</v>
      </c>
      <c r="O30" s="634">
        <f t="shared" si="1"/>
        <v>1.0000000327620184</v>
      </c>
      <c r="P30" s="634">
        <f t="shared" si="1"/>
        <v>1</v>
      </c>
      <c r="Q30" s="634">
        <f t="shared" si="1"/>
        <v>0.99999992614044153</v>
      </c>
      <c r="R30" s="634">
        <f t="shared" si="1"/>
        <v>1.0000000640948152</v>
      </c>
      <c r="S30" s="634">
        <f t="shared" si="1"/>
        <v>1.0000000000000002</v>
      </c>
      <c r="T30" s="634">
        <f t="shared" si="1"/>
        <v>0.99999996629732812</v>
      </c>
      <c r="U30" s="634">
        <f t="shared" si="1"/>
        <v>1.0000003864249682</v>
      </c>
      <c r="V30" s="634">
        <f t="shared" si="1"/>
        <v>1.0000004203371735</v>
      </c>
      <c r="W30" s="635">
        <f t="shared" si="1"/>
        <v>1</v>
      </c>
    </row>
    <row r="31" spans="1:26">
      <c r="B31" t="s">
        <v>122</v>
      </c>
      <c r="C31" s="7"/>
      <c r="Y31" s="8" t="s">
        <v>0</v>
      </c>
    </row>
  </sheetData>
  <hyperlinks>
    <hyperlink ref="Y31" r:id="rId1" xr:uid="{79013DEC-4B06-45F3-BFD1-6E88A64E71CA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1EE6-7F45-4AA1-82BF-77CF8451BD60}">
  <dimension ref="B1:Y33"/>
  <sheetViews>
    <sheetView workbookViewId="0">
      <selection activeCell="D5" sqref="D5"/>
    </sheetView>
  </sheetViews>
  <sheetFormatPr baseColWidth="10" defaultColWidth="9.140625" defaultRowHeight="15"/>
  <cols>
    <col min="2" max="2" width="70" customWidth="1"/>
    <col min="3" max="24" width="10.7109375" customWidth="1"/>
  </cols>
  <sheetData>
    <row r="1" spans="2:24">
      <c r="B1" s="9" t="s">
        <v>0</v>
      </c>
    </row>
    <row r="2" spans="2:24">
      <c r="B2" s="10" t="s">
        <v>59</v>
      </c>
    </row>
    <row r="3" spans="2:24">
      <c r="B3" s="10" t="s">
        <v>2</v>
      </c>
    </row>
    <row r="4" spans="2:24">
      <c r="B4" s="10" t="s">
        <v>3</v>
      </c>
      <c r="D4" s="22">
        <f>D11+E12+F13+G14+H15+I16+J17+K18+L19+M20+N21+O22+P23+Q24+R25+S26++T27+U28+V29+W30</f>
        <v>2103970.5999999996</v>
      </c>
    </row>
    <row r="5" spans="2:24">
      <c r="B5" s="10" t="s">
        <v>4</v>
      </c>
      <c r="D5">
        <f>D4/C10</f>
        <v>0.9384987467922653</v>
      </c>
    </row>
    <row r="6" spans="2:24">
      <c r="B6" s="10" t="s">
        <v>5</v>
      </c>
    </row>
    <row r="8" spans="2:24" ht="185.25" customHeight="1">
      <c r="B8" s="11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54</v>
      </c>
      <c r="P8" s="12" t="s">
        <v>19</v>
      </c>
      <c r="Q8" s="12" t="s">
        <v>20</v>
      </c>
      <c r="R8" s="12" t="s">
        <v>21</v>
      </c>
      <c r="S8" s="12" t="s">
        <v>22</v>
      </c>
      <c r="T8" s="12" t="s">
        <v>23</v>
      </c>
      <c r="U8" s="12" t="s">
        <v>24</v>
      </c>
      <c r="V8" s="12" t="s">
        <v>25</v>
      </c>
      <c r="W8" s="12" t="s">
        <v>26</v>
      </c>
      <c r="X8" s="12" t="s">
        <v>27</v>
      </c>
    </row>
    <row r="9" spans="2:24">
      <c r="B9" s="13" t="s">
        <v>28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  <c r="H9" s="14" t="s">
        <v>29</v>
      </c>
      <c r="I9" s="14" t="s">
        <v>29</v>
      </c>
      <c r="J9" s="14" t="s">
        <v>29</v>
      </c>
      <c r="K9" s="14" t="s">
        <v>29</v>
      </c>
      <c r="L9" s="14" t="s">
        <v>29</v>
      </c>
      <c r="M9" s="14" t="s">
        <v>29</v>
      </c>
      <c r="N9" s="14" t="s">
        <v>29</v>
      </c>
      <c r="O9" s="14" t="s">
        <v>29</v>
      </c>
      <c r="P9" s="14" t="s">
        <v>29</v>
      </c>
      <c r="Q9" s="14" t="s">
        <v>29</v>
      </c>
      <c r="R9" s="14" t="s">
        <v>29</v>
      </c>
      <c r="S9" s="14" t="s">
        <v>29</v>
      </c>
      <c r="T9" s="14" t="s">
        <v>29</v>
      </c>
      <c r="U9" s="14" t="s">
        <v>29</v>
      </c>
      <c r="V9" s="14" t="s">
        <v>29</v>
      </c>
      <c r="W9" s="14" t="s">
        <v>29</v>
      </c>
      <c r="X9" s="14" t="s">
        <v>29</v>
      </c>
    </row>
    <row r="10" spans="2:24">
      <c r="B10" s="15" t="s">
        <v>30</v>
      </c>
      <c r="C10" s="16">
        <v>2241847</v>
      </c>
      <c r="D10" s="16">
        <v>58237</v>
      </c>
      <c r="E10" s="16">
        <v>5855</v>
      </c>
      <c r="F10" s="16">
        <v>535322</v>
      </c>
      <c r="G10" s="16">
        <v>64970</v>
      </c>
      <c r="H10" s="16">
        <v>31624</v>
      </c>
      <c r="I10" s="16">
        <v>167266</v>
      </c>
      <c r="J10" s="16">
        <v>250124</v>
      </c>
      <c r="K10" s="16">
        <v>127575</v>
      </c>
      <c r="L10" s="16">
        <v>131209</v>
      </c>
      <c r="M10" s="16">
        <v>92337</v>
      </c>
      <c r="N10" s="16">
        <v>76703</v>
      </c>
      <c r="O10" s="16">
        <v>152654</v>
      </c>
      <c r="P10" s="16">
        <v>106576</v>
      </c>
      <c r="Q10" s="16">
        <v>83275</v>
      </c>
      <c r="R10" s="16">
        <v>91823</v>
      </c>
      <c r="S10" s="16">
        <v>68151</v>
      </c>
      <c r="T10" s="16">
        <v>114569</v>
      </c>
      <c r="U10" s="16">
        <v>41354</v>
      </c>
      <c r="V10" s="16">
        <v>32404</v>
      </c>
      <c r="W10" s="16">
        <v>9819</v>
      </c>
      <c r="X10" s="16">
        <v>0</v>
      </c>
    </row>
    <row r="11" spans="2:24">
      <c r="B11" s="15" t="s">
        <v>31</v>
      </c>
      <c r="C11" s="16">
        <v>54119.4</v>
      </c>
      <c r="D11" s="16">
        <v>53591.6</v>
      </c>
      <c r="E11" s="16">
        <v>0</v>
      </c>
      <c r="F11" s="16">
        <v>0</v>
      </c>
      <c r="G11" s="16">
        <v>0</v>
      </c>
      <c r="H11" s="16">
        <v>0</v>
      </c>
      <c r="I11" s="16">
        <v>101.7</v>
      </c>
      <c r="J11" s="16">
        <v>252.4</v>
      </c>
      <c r="K11" s="16">
        <v>2.2000000000000002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43.5</v>
      </c>
      <c r="R11" s="16">
        <v>128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2:24">
      <c r="B12" s="15" t="s">
        <v>32</v>
      </c>
      <c r="C12" s="16">
        <v>5599.7</v>
      </c>
      <c r="D12" s="16">
        <v>0</v>
      </c>
      <c r="E12" s="16">
        <v>5511.5</v>
      </c>
      <c r="F12" s="16">
        <v>0</v>
      </c>
      <c r="G12" s="16">
        <v>0</v>
      </c>
      <c r="H12" s="16">
        <v>0</v>
      </c>
      <c r="I12" s="16">
        <v>78.2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10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2:24">
      <c r="B13" s="15" t="s">
        <v>33</v>
      </c>
      <c r="C13" s="16">
        <v>520587.7</v>
      </c>
      <c r="D13" s="19">
        <v>1405.3</v>
      </c>
      <c r="E13" s="16">
        <v>162.80000000000001</v>
      </c>
      <c r="F13" s="16">
        <v>502714.2</v>
      </c>
      <c r="G13" s="16">
        <v>472.9</v>
      </c>
      <c r="H13" s="16">
        <v>112.9</v>
      </c>
      <c r="I13" s="16">
        <v>1060.5</v>
      </c>
      <c r="J13" s="16">
        <v>9324.2000000000007</v>
      </c>
      <c r="K13" s="16">
        <v>2191.3000000000002</v>
      </c>
      <c r="L13" s="16">
        <v>258.7</v>
      </c>
      <c r="M13" s="16">
        <v>548.9</v>
      </c>
      <c r="N13" s="16">
        <v>0</v>
      </c>
      <c r="O13" s="16">
        <v>48.2</v>
      </c>
      <c r="P13" s="16">
        <v>441.5</v>
      </c>
      <c r="Q13" s="16">
        <v>1092.3</v>
      </c>
      <c r="R13" s="16">
        <v>245</v>
      </c>
      <c r="S13" s="16">
        <v>0</v>
      </c>
      <c r="T13" s="16">
        <v>99.3</v>
      </c>
      <c r="U13" s="16">
        <v>56.7</v>
      </c>
      <c r="V13" s="16">
        <v>353</v>
      </c>
      <c r="W13" s="16">
        <v>0</v>
      </c>
      <c r="X13" s="16">
        <v>0</v>
      </c>
    </row>
    <row r="14" spans="2:24">
      <c r="B14" s="15" t="s">
        <v>34</v>
      </c>
      <c r="C14" s="16">
        <v>64303.1</v>
      </c>
      <c r="D14" s="16">
        <v>0.1</v>
      </c>
      <c r="E14" s="16">
        <v>0.5</v>
      </c>
      <c r="F14" s="16">
        <v>1075.8</v>
      </c>
      <c r="G14" s="16">
        <v>62569.3</v>
      </c>
      <c r="H14" s="16">
        <v>66</v>
      </c>
      <c r="I14" s="16">
        <v>250.1</v>
      </c>
      <c r="J14" s="16">
        <v>166.6</v>
      </c>
      <c r="K14" s="16">
        <v>1.6</v>
      </c>
      <c r="L14" s="16">
        <v>0</v>
      </c>
      <c r="M14" s="16">
        <v>0</v>
      </c>
      <c r="N14" s="16">
        <v>0</v>
      </c>
      <c r="O14" s="16">
        <v>32.9</v>
      </c>
      <c r="P14" s="16">
        <v>31.8</v>
      </c>
      <c r="Q14" s="16">
        <v>0</v>
      </c>
      <c r="R14" s="16">
        <v>99</v>
      </c>
      <c r="S14" s="16">
        <v>0</v>
      </c>
      <c r="T14" s="16">
        <v>0</v>
      </c>
      <c r="U14" s="16">
        <v>6.8</v>
      </c>
      <c r="V14" s="16">
        <v>2.6</v>
      </c>
      <c r="W14" s="16">
        <v>0</v>
      </c>
      <c r="X14" s="16">
        <v>0</v>
      </c>
    </row>
    <row r="15" spans="2:24" ht="30">
      <c r="B15" s="15" t="s">
        <v>35</v>
      </c>
      <c r="C15" s="16">
        <v>30664.9</v>
      </c>
      <c r="D15" s="16">
        <v>5.4</v>
      </c>
      <c r="E15" s="16">
        <v>0</v>
      </c>
      <c r="F15" s="16">
        <v>0</v>
      </c>
      <c r="G15" s="16">
        <v>0</v>
      </c>
      <c r="H15" s="16">
        <v>29969</v>
      </c>
      <c r="I15" s="16">
        <v>149.19999999999999</v>
      </c>
      <c r="J15" s="16">
        <v>268.89999999999998</v>
      </c>
      <c r="K15" s="16">
        <v>3.1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254</v>
      </c>
      <c r="S15" s="16">
        <v>0</v>
      </c>
      <c r="T15" s="16">
        <v>0</v>
      </c>
      <c r="U15" s="16">
        <v>0</v>
      </c>
      <c r="V15" s="16">
        <v>15.3</v>
      </c>
      <c r="W15" s="16">
        <v>0</v>
      </c>
      <c r="X15" s="16">
        <v>0</v>
      </c>
    </row>
    <row r="16" spans="2:24">
      <c r="B16" s="15" t="s">
        <v>36</v>
      </c>
      <c r="C16" s="16">
        <v>162302.39999999999</v>
      </c>
      <c r="D16" s="16">
        <v>11.2</v>
      </c>
      <c r="E16" s="16">
        <v>61.6</v>
      </c>
      <c r="F16" s="16">
        <v>508.6</v>
      </c>
      <c r="G16" s="16">
        <v>90</v>
      </c>
      <c r="H16" s="16">
        <v>30.2</v>
      </c>
      <c r="I16" s="16">
        <v>156702.20000000001</v>
      </c>
      <c r="J16" s="16">
        <v>120.1</v>
      </c>
      <c r="K16" s="16">
        <v>22.1</v>
      </c>
      <c r="L16" s="16">
        <v>37.799999999999997</v>
      </c>
      <c r="M16" s="16">
        <v>161.69999999999999</v>
      </c>
      <c r="N16" s="16">
        <v>0</v>
      </c>
      <c r="O16" s="16">
        <v>19.399999999999999</v>
      </c>
      <c r="P16" s="16">
        <v>317.39999999999998</v>
      </c>
      <c r="Q16" s="16">
        <v>223.4</v>
      </c>
      <c r="R16" s="16">
        <v>3727</v>
      </c>
      <c r="S16" s="16">
        <v>6.8</v>
      </c>
      <c r="T16" s="16">
        <v>10.199999999999999</v>
      </c>
      <c r="U16" s="16">
        <v>17.399999999999999</v>
      </c>
      <c r="V16" s="16">
        <v>235.3</v>
      </c>
      <c r="W16" s="16">
        <v>0</v>
      </c>
      <c r="X16" s="16">
        <v>0</v>
      </c>
    </row>
    <row r="17" spans="2:24">
      <c r="B17" s="15" t="s">
        <v>37</v>
      </c>
      <c r="C17" s="16">
        <v>251824.7</v>
      </c>
      <c r="D17" s="16">
        <v>1528.8</v>
      </c>
      <c r="E17" s="16">
        <v>14.5</v>
      </c>
      <c r="F17" s="16">
        <v>6251.7</v>
      </c>
      <c r="G17" s="16">
        <v>0</v>
      </c>
      <c r="H17" s="16">
        <v>694.9</v>
      </c>
      <c r="I17" s="16">
        <v>132.30000000000001</v>
      </c>
      <c r="J17" s="16">
        <v>232174</v>
      </c>
      <c r="K17" s="16">
        <v>493.7</v>
      </c>
      <c r="L17" s="16">
        <v>539.20000000000005</v>
      </c>
      <c r="M17" s="16">
        <v>2631.3</v>
      </c>
      <c r="N17" s="16">
        <v>0</v>
      </c>
      <c r="O17" s="16">
        <v>0</v>
      </c>
      <c r="P17" s="16">
        <v>1084.7</v>
      </c>
      <c r="Q17" s="16">
        <v>798.8</v>
      </c>
      <c r="R17" s="16">
        <v>0</v>
      </c>
      <c r="S17" s="16">
        <v>30.2</v>
      </c>
      <c r="T17" s="16">
        <v>1558.7</v>
      </c>
      <c r="U17" s="16">
        <v>3292</v>
      </c>
      <c r="V17" s="16">
        <v>599.9</v>
      </c>
      <c r="W17" s="16">
        <v>0</v>
      </c>
      <c r="X17" s="16">
        <v>0</v>
      </c>
    </row>
    <row r="18" spans="2:24">
      <c r="B18" s="15" t="s">
        <v>38</v>
      </c>
      <c r="C18" s="16">
        <v>134829.4</v>
      </c>
      <c r="D18" s="16">
        <v>52.1</v>
      </c>
      <c r="E18" s="16">
        <v>25.5</v>
      </c>
      <c r="F18" s="16">
        <v>582.20000000000005</v>
      </c>
      <c r="G18" s="16">
        <v>280.10000000000002</v>
      </c>
      <c r="H18" s="16">
        <v>0</v>
      </c>
      <c r="I18" s="16">
        <v>327</v>
      </c>
      <c r="J18" s="16">
        <v>1335.7</v>
      </c>
      <c r="K18" s="16">
        <v>122850.8</v>
      </c>
      <c r="L18" s="16">
        <v>3.1</v>
      </c>
      <c r="M18" s="16">
        <v>2.7</v>
      </c>
      <c r="N18" s="16">
        <v>0</v>
      </c>
      <c r="O18" s="16">
        <v>0</v>
      </c>
      <c r="P18" s="16">
        <v>0</v>
      </c>
      <c r="Q18" s="16">
        <v>106.3</v>
      </c>
      <c r="R18" s="16">
        <v>9183</v>
      </c>
      <c r="S18" s="16">
        <v>62.8</v>
      </c>
      <c r="T18" s="16">
        <v>0</v>
      </c>
      <c r="U18" s="16">
        <v>0</v>
      </c>
      <c r="V18" s="16">
        <v>18.100000000000001</v>
      </c>
      <c r="W18" s="16">
        <v>0</v>
      </c>
      <c r="X18" s="16">
        <v>0</v>
      </c>
    </row>
    <row r="19" spans="2:24">
      <c r="B19" s="15" t="s">
        <v>39</v>
      </c>
      <c r="C19" s="16">
        <v>126703.3</v>
      </c>
      <c r="D19" s="16">
        <v>57</v>
      </c>
      <c r="E19" s="16">
        <v>0</v>
      </c>
      <c r="F19" s="16">
        <v>0</v>
      </c>
      <c r="G19" s="16">
        <v>0</v>
      </c>
      <c r="H19" s="16">
        <v>0.7</v>
      </c>
      <c r="I19" s="16">
        <v>383.8</v>
      </c>
      <c r="J19" s="16">
        <v>650.5</v>
      </c>
      <c r="K19" s="16">
        <v>133.1</v>
      </c>
      <c r="L19" s="16">
        <v>124521.5</v>
      </c>
      <c r="M19" s="16">
        <v>1.4</v>
      </c>
      <c r="N19" s="16">
        <v>0</v>
      </c>
      <c r="O19" s="16">
        <v>0</v>
      </c>
      <c r="P19" s="16">
        <v>0</v>
      </c>
      <c r="Q19" s="16">
        <v>0</v>
      </c>
      <c r="R19" s="16">
        <v>23</v>
      </c>
      <c r="S19" s="16">
        <v>463.3</v>
      </c>
      <c r="T19" s="16">
        <v>0</v>
      </c>
      <c r="U19" s="16">
        <v>327</v>
      </c>
      <c r="V19" s="16">
        <v>142</v>
      </c>
      <c r="W19" s="16">
        <v>0</v>
      </c>
      <c r="X19" s="16">
        <v>0</v>
      </c>
    </row>
    <row r="20" spans="2:24">
      <c r="B20" s="15" t="s">
        <v>40</v>
      </c>
      <c r="C20" s="16">
        <v>93085.9</v>
      </c>
      <c r="D20" s="16">
        <v>1.6</v>
      </c>
      <c r="E20" s="16">
        <v>3.8</v>
      </c>
      <c r="F20" s="16">
        <v>331.6</v>
      </c>
      <c r="G20" s="16">
        <v>15.9</v>
      </c>
      <c r="H20" s="16">
        <v>1.3</v>
      </c>
      <c r="I20" s="16">
        <v>4.2</v>
      </c>
      <c r="J20" s="16">
        <v>179.8</v>
      </c>
      <c r="K20" s="16">
        <v>268.3</v>
      </c>
      <c r="L20" s="16">
        <v>705.8</v>
      </c>
      <c r="M20" s="16">
        <v>85716.7</v>
      </c>
      <c r="N20" s="16">
        <v>110.3</v>
      </c>
      <c r="O20" s="16">
        <v>8.9</v>
      </c>
      <c r="P20" s="16">
        <v>2314.1</v>
      </c>
      <c r="Q20" s="16">
        <v>1039.5</v>
      </c>
      <c r="R20" s="16">
        <v>1457</v>
      </c>
      <c r="S20" s="16">
        <v>147.9</v>
      </c>
      <c r="T20" s="16">
        <v>13</v>
      </c>
      <c r="U20" s="16">
        <v>68.900000000000006</v>
      </c>
      <c r="V20" s="16">
        <v>697.3</v>
      </c>
      <c r="W20" s="16">
        <v>0</v>
      </c>
      <c r="X20" s="16">
        <v>0</v>
      </c>
    </row>
    <row r="21" spans="2:24">
      <c r="B21" s="15" t="s">
        <v>41</v>
      </c>
      <c r="C21" s="16">
        <v>75971.100000000006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126.5</v>
      </c>
      <c r="K21" s="16">
        <v>0</v>
      </c>
      <c r="L21" s="16">
        <v>0</v>
      </c>
      <c r="M21" s="16">
        <v>124</v>
      </c>
      <c r="N21" s="16">
        <v>74965.899999999994</v>
      </c>
      <c r="O21" s="16">
        <v>0</v>
      </c>
      <c r="P21" s="16">
        <v>0.7</v>
      </c>
      <c r="Q21" s="16">
        <v>0</v>
      </c>
      <c r="R21" s="16">
        <v>754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</row>
    <row r="22" spans="2:24">
      <c r="B22" s="15" t="s">
        <v>42</v>
      </c>
      <c r="C22" s="16">
        <v>163277.5</v>
      </c>
      <c r="D22" s="16">
        <v>90.3</v>
      </c>
      <c r="E22" s="16">
        <v>9</v>
      </c>
      <c r="F22" s="16">
        <v>490.3</v>
      </c>
      <c r="G22" s="16">
        <v>16.100000000000001</v>
      </c>
      <c r="H22" s="16">
        <v>11.2</v>
      </c>
      <c r="I22" s="16">
        <v>6237.2</v>
      </c>
      <c r="J22" s="16">
        <v>1344.4</v>
      </c>
      <c r="K22" s="16">
        <v>284.8</v>
      </c>
      <c r="L22" s="16">
        <v>862.3</v>
      </c>
      <c r="M22" s="16">
        <v>119.1</v>
      </c>
      <c r="N22" s="16">
        <v>708.6</v>
      </c>
      <c r="O22" s="16">
        <v>151727.1</v>
      </c>
      <c r="P22" s="16">
        <v>251</v>
      </c>
      <c r="Q22" s="16">
        <v>51.8</v>
      </c>
      <c r="R22" s="16">
        <v>360</v>
      </c>
      <c r="S22" s="16">
        <v>32.200000000000003</v>
      </c>
      <c r="T22" s="16">
        <v>269.10000000000002</v>
      </c>
      <c r="U22" s="16">
        <v>154.9</v>
      </c>
      <c r="V22" s="16">
        <v>258.10000000000002</v>
      </c>
      <c r="W22" s="16">
        <v>0</v>
      </c>
      <c r="X22" s="16">
        <v>0</v>
      </c>
    </row>
    <row r="23" spans="2:24">
      <c r="B23" s="15" t="s">
        <v>43</v>
      </c>
      <c r="C23" s="16">
        <v>127462</v>
      </c>
      <c r="D23" s="16">
        <v>135.80000000000001</v>
      </c>
      <c r="E23" s="16">
        <v>59.4</v>
      </c>
      <c r="F23" s="16">
        <v>9616.9</v>
      </c>
      <c r="G23" s="16">
        <v>1142.5999999999999</v>
      </c>
      <c r="H23" s="16">
        <v>113.8</v>
      </c>
      <c r="I23" s="16">
        <v>289.8</v>
      </c>
      <c r="J23" s="16">
        <v>1478.3</v>
      </c>
      <c r="K23" s="16">
        <v>1024.3</v>
      </c>
      <c r="L23" s="16">
        <v>40.299999999999997</v>
      </c>
      <c r="M23" s="16">
        <v>2563.8000000000002</v>
      </c>
      <c r="N23" s="16">
        <v>847.2</v>
      </c>
      <c r="O23" s="16">
        <v>540.6</v>
      </c>
      <c r="P23" s="16">
        <v>101583.2</v>
      </c>
      <c r="Q23" s="16">
        <v>1381.6</v>
      </c>
      <c r="R23" s="16">
        <v>1395</v>
      </c>
      <c r="S23" s="16">
        <v>4032.4</v>
      </c>
      <c r="T23" s="16">
        <v>774.7</v>
      </c>
      <c r="U23" s="16">
        <v>169.8</v>
      </c>
      <c r="V23" s="16">
        <v>272.5</v>
      </c>
      <c r="W23" s="16">
        <v>0</v>
      </c>
      <c r="X23" s="16">
        <v>0</v>
      </c>
    </row>
    <row r="24" spans="2:24">
      <c r="B24" s="15" t="s">
        <v>44</v>
      </c>
      <c r="C24" s="16">
        <v>96398.8</v>
      </c>
      <c r="D24" s="16">
        <v>194.3</v>
      </c>
      <c r="E24" s="16">
        <v>6.4</v>
      </c>
      <c r="F24" s="16">
        <v>12674.9</v>
      </c>
      <c r="G24" s="16">
        <v>383.1</v>
      </c>
      <c r="H24" s="16">
        <v>622.20000000000005</v>
      </c>
      <c r="I24" s="16">
        <v>1504.5</v>
      </c>
      <c r="J24" s="16">
        <v>880.4</v>
      </c>
      <c r="K24" s="16">
        <v>190</v>
      </c>
      <c r="L24" s="16">
        <v>73.400000000000006</v>
      </c>
      <c r="M24" s="16">
        <v>107.2</v>
      </c>
      <c r="N24" s="16">
        <v>71</v>
      </c>
      <c r="O24" s="16">
        <v>69.3</v>
      </c>
      <c r="P24" s="16">
        <v>427.8</v>
      </c>
      <c r="Q24" s="16">
        <v>78295.100000000006</v>
      </c>
      <c r="R24" s="16">
        <v>482</v>
      </c>
      <c r="S24" s="16">
        <v>0</v>
      </c>
      <c r="T24" s="16">
        <v>2.2999999999999998</v>
      </c>
      <c r="U24" s="16">
        <v>22.6</v>
      </c>
      <c r="V24" s="16">
        <v>392.3</v>
      </c>
      <c r="W24" s="16">
        <v>0</v>
      </c>
      <c r="X24" s="16">
        <v>0</v>
      </c>
    </row>
    <row r="25" spans="2:24" ht="30">
      <c r="B25" s="15" t="s">
        <v>45</v>
      </c>
      <c r="C25" s="16">
        <v>72518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72518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2:24">
      <c r="B26" s="15" t="s">
        <v>46</v>
      </c>
      <c r="C26" s="16">
        <v>66367.399999999994</v>
      </c>
      <c r="D26" s="16">
        <v>6.3</v>
      </c>
      <c r="E26" s="16">
        <v>0</v>
      </c>
      <c r="F26" s="16">
        <v>1075.8</v>
      </c>
      <c r="G26" s="16">
        <v>0</v>
      </c>
      <c r="H26" s="16">
        <v>0</v>
      </c>
      <c r="I26" s="16">
        <v>2.7</v>
      </c>
      <c r="J26" s="16">
        <v>107.7</v>
      </c>
      <c r="K26" s="16">
        <v>3.1</v>
      </c>
      <c r="L26" s="16">
        <v>0</v>
      </c>
      <c r="M26" s="16">
        <v>189.4</v>
      </c>
      <c r="N26" s="16">
        <v>0</v>
      </c>
      <c r="O26" s="16">
        <v>0</v>
      </c>
      <c r="P26" s="16">
        <v>101.6</v>
      </c>
      <c r="Q26" s="16">
        <v>0</v>
      </c>
      <c r="R26" s="16">
        <v>391</v>
      </c>
      <c r="S26" s="16">
        <v>63215.5</v>
      </c>
      <c r="T26" s="16">
        <v>8.4</v>
      </c>
      <c r="U26" s="16">
        <v>0</v>
      </c>
      <c r="V26" s="16">
        <v>1265.9000000000001</v>
      </c>
      <c r="W26" s="16">
        <v>0</v>
      </c>
      <c r="X26" s="16">
        <v>0</v>
      </c>
    </row>
    <row r="27" spans="2:24">
      <c r="B27" s="15" t="s">
        <v>47</v>
      </c>
      <c r="C27" s="16">
        <v>112016.2</v>
      </c>
      <c r="D27" s="16">
        <v>7.5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20</v>
      </c>
      <c r="K27" s="16">
        <v>0</v>
      </c>
      <c r="L27" s="16">
        <v>428.9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147</v>
      </c>
      <c r="S27" s="16">
        <v>159.9</v>
      </c>
      <c r="T27" s="16">
        <v>111250.2</v>
      </c>
      <c r="U27" s="16">
        <v>2.7</v>
      </c>
      <c r="V27" s="16">
        <v>0</v>
      </c>
      <c r="W27" s="16">
        <v>0</v>
      </c>
      <c r="X27" s="16">
        <v>0</v>
      </c>
    </row>
    <row r="28" spans="2:24">
      <c r="B28" s="15" t="s">
        <v>48</v>
      </c>
      <c r="C28" s="16">
        <v>42629.2</v>
      </c>
      <c r="D28" s="16">
        <v>1142.5999999999999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382.2</v>
      </c>
      <c r="K28" s="16">
        <v>35.4</v>
      </c>
      <c r="L28" s="16">
        <v>3327.9</v>
      </c>
      <c r="M28" s="16">
        <v>0</v>
      </c>
      <c r="N28" s="16">
        <v>0</v>
      </c>
      <c r="O28" s="16">
        <v>0</v>
      </c>
      <c r="P28" s="16">
        <v>0</v>
      </c>
      <c r="Q28" s="16">
        <v>175.4</v>
      </c>
      <c r="R28" s="16">
        <v>611</v>
      </c>
      <c r="S28" s="16">
        <v>0</v>
      </c>
      <c r="T28" s="16">
        <v>0</v>
      </c>
      <c r="U28" s="16">
        <v>36539.4</v>
      </c>
      <c r="V28" s="16">
        <v>415.3</v>
      </c>
      <c r="W28" s="16">
        <v>0</v>
      </c>
      <c r="X28" s="16">
        <v>0</v>
      </c>
    </row>
    <row r="29" spans="2:24">
      <c r="B29" s="15" t="s">
        <v>49</v>
      </c>
      <c r="C29" s="16">
        <v>31367.3</v>
      </c>
      <c r="D29" s="16">
        <v>7.1</v>
      </c>
      <c r="E29" s="16">
        <v>0</v>
      </c>
      <c r="F29" s="16">
        <v>0</v>
      </c>
      <c r="G29" s="16">
        <v>0</v>
      </c>
      <c r="H29" s="16">
        <v>1.8</v>
      </c>
      <c r="I29" s="16">
        <v>42.6</v>
      </c>
      <c r="J29" s="16">
        <v>1312.3</v>
      </c>
      <c r="K29" s="16">
        <v>71.2</v>
      </c>
      <c r="L29" s="16">
        <v>410.1</v>
      </c>
      <c r="M29" s="16">
        <v>170.8</v>
      </c>
      <c r="N29" s="16">
        <v>0</v>
      </c>
      <c r="O29" s="16">
        <v>207.6</v>
      </c>
      <c r="P29" s="16">
        <v>22.2</v>
      </c>
      <c r="Q29" s="16">
        <v>67.3</v>
      </c>
      <c r="R29" s="16">
        <v>39</v>
      </c>
      <c r="S29" s="16">
        <v>0</v>
      </c>
      <c r="T29" s="16">
        <v>583.1</v>
      </c>
      <c r="U29" s="16">
        <v>695.8</v>
      </c>
      <c r="V29" s="16">
        <v>27736.400000000001</v>
      </c>
      <c r="W29" s="16">
        <v>0</v>
      </c>
      <c r="X29" s="16">
        <v>0</v>
      </c>
    </row>
    <row r="30" spans="2:24" ht="30">
      <c r="B30" s="15" t="s">
        <v>50</v>
      </c>
      <c r="C30" s="16">
        <v>9819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9819</v>
      </c>
      <c r="X30" s="16">
        <v>0</v>
      </c>
    </row>
    <row r="31" spans="2:24">
      <c r="B31" s="15" t="s">
        <v>51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3" spans="2:25">
      <c r="B33" s="17" t="s">
        <v>52</v>
      </c>
      <c r="Y33" s="18" t="s">
        <v>0</v>
      </c>
    </row>
  </sheetData>
  <hyperlinks>
    <hyperlink ref="B33" r:id="rId1" xr:uid="{5752D7B8-1068-4384-B854-F5D367ACB3D0}"/>
    <hyperlink ref="Y33" r:id="rId2" xr:uid="{8AFCEA46-B12C-442B-B2A3-EB6807E4075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34</vt:i4>
      </vt:variant>
    </vt:vector>
  </HeadingPairs>
  <TitlesOfParts>
    <vt:vector size="34" baseType="lpstr">
      <vt:lpstr>Allemagne</vt:lpstr>
      <vt:lpstr>Allemagne (2)</vt:lpstr>
      <vt:lpstr>Belgique</vt:lpstr>
      <vt:lpstr>Belgique (2)</vt:lpstr>
      <vt:lpstr>Canada</vt:lpstr>
      <vt:lpstr>Canada (2)</vt:lpstr>
      <vt:lpstr>Danemark</vt:lpstr>
      <vt:lpstr>Danemark (2)</vt:lpstr>
      <vt:lpstr>Espagne</vt:lpstr>
      <vt:lpstr>Espagne (2)</vt:lpstr>
      <vt:lpstr>USA</vt:lpstr>
      <vt:lpstr>USA (2)</vt:lpstr>
      <vt:lpstr>France</vt:lpstr>
      <vt:lpstr>France (2)</vt:lpstr>
      <vt:lpstr>Italie</vt:lpstr>
      <vt:lpstr>Italie (2)</vt:lpstr>
      <vt:lpstr>PaysBas</vt:lpstr>
      <vt:lpstr>PaysBas (2)</vt:lpstr>
      <vt:lpstr>RU</vt:lpstr>
      <vt:lpstr>RU (2)</vt:lpstr>
      <vt:lpstr>Australie</vt:lpstr>
      <vt:lpstr>Australie (2)</vt:lpstr>
      <vt:lpstr>Autriche</vt:lpstr>
      <vt:lpstr>Autriche (2)</vt:lpstr>
      <vt:lpstr>Corée</vt:lpstr>
      <vt:lpstr>Corée (3)</vt:lpstr>
      <vt:lpstr>Suede</vt:lpstr>
      <vt:lpstr>Suède (2)</vt:lpstr>
      <vt:lpstr>Norvege</vt:lpstr>
      <vt:lpstr>Norvege (3)</vt:lpstr>
      <vt:lpstr>Newzeland</vt:lpstr>
      <vt:lpstr>Newzeland (3)</vt:lpstr>
      <vt:lpstr>ratio diagonale</vt:lpstr>
      <vt:lpstr>ratio diagonale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2024-11-01T16:11:58Z</dcterms:created>
  <dcterms:modified xsi:type="dcterms:W3CDTF">2024-11-14T14:26:17Z</dcterms:modified>
</cp:coreProperties>
</file>