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13_ncr:1_{5E508EA1-0268-4E46-B38F-1A520F14B64C}" xr6:coauthVersionLast="36" xr6:coauthVersionMax="36" xr10:uidLastSave="{00000000-0000-0000-0000-000000000000}"/>
  <bookViews>
    <workbookView xWindow="0" yWindow="0" windowWidth="21600" windowHeight="8985" firstSheet="5" activeTab="5" xr2:uid="{00000000-000D-0000-FFFF-FFFF00000000}"/>
  </bookViews>
  <sheets>
    <sheet name="Sommaire" sheetId="1" r:id="rId1"/>
    <sheet name="Structure" sheetId="2" r:id="rId2"/>
    <sheet name="publié" sheetId="9" r:id="rId3"/>
    <sheet name="pub1" sheetId="14" r:id="rId4"/>
    <sheet name="pub2" sheetId="15" r:id="rId5"/>
    <sheet name="revenus distribués versés D42" sheetId="16" r:id="rId6"/>
    <sheet name="belgique" sheetId="3" r:id="rId7"/>
    <sheet name="Allemagne" sheetId="4" r:id="rId8"/>
    <sheet name="Espagne" sheetId="5" r:id="rId9"/>
    <sheet name="France" sheetId="6" r:id="rId10"/>
    <sheet name="Italie" sheetId="7" r:id="rId11"/>
    <sheet name="Pays-Bas" sheetId="8" r:id="rId12"/>
    <sheet name="UK" sheetId="12" r:id="rId13"/>
    <sheet name="Suède" sheetId="13" r:id="rId14"/>
  </sheets>
  <calcPr calcId="191029"/>
</workbook>
</file>

<file path=xl/calcChain.xml><?xml version="1.0" encoding="utf-8"?>
<calcChain xmlns="http://schemas.openxmlformats.org/spreadsheetml/2006/main">
  <c r="K64" i="16" l="1"/>
  <c r="J64" i="16"/>
  <c r="I64" i="16"/>
  <c r="H64" i="16"/>
  <c r="G64" i="16"/>
  <c r="F64" i="16"/>
  <c r="E64" i="16"/>
  <c r="D64" i="16"/>
  <c r="C64" i="16"/>
  <c r="G63" i="16"/>
  <c r="F63" i="16"/>
  <c r="E63" i="16"/>
  <c r="D63" i="16"/>
  <c r="C63" i="16"/>
  <c r="K62" i="16"/>
  <c r="J62" i="16"/>
  <c r="I62" i="16"/>
  <c r="H62" i="16"/>
  <c r="G62" i="16"/>
  <c r="F62" i="16"/>
  <c r="E62" i="16"/>
  <c r="D62" i="16"/>
  <c r="C62" i="16"/>
  <c r="K61" i="16"/>
  <c r="J61" i="16"/>
  <c r="I61" i="16"/>
  <c r="H61" i="16"/>
  <c r="G61" i="16"/>
  <c r="F61" i="16"/>
  <c r="E61" i="16"/>
  <c r="D61" i="16"/>
  <c r="C61" i="16"/>
  <c r="K60" i="16"/>
  <c r="J60" i="16"/>
  <c r="I60" i="16"/>
  <c r="H60" i="16"/>
  <c r="G60" i="16"/>
  <c r="F60" i="16"/>
  <c r="E60" i="16"/>
  <c r="D60" i="16"/>
  <c r="C60" i="16"/>
  <c r="K59" i="16"/>
  <c r="J59" i="16"/>
  <c r="I59" i="16"/>
  <c r="H59" i="16"/>
  <c r="G59" i="16"/>
  <c r="F59" i="16"/>
  <c r="E59" i="16"/>
  <c r="D59" i="16"/>
  <c r="C59" i="16"/>
  <c r="K58" i="16"/>
  <c r="J58" i="16"/>
  <c r="I58" i="16"/>
  <c r="H58" i="16"/>
  <c r="G58" i="16"/>
  <c r="F58" i="16"/>
  <c r="E58" i="16"/>
  <c r="D58" i="16"/>
  <c r="C58" i="16"/>
  <c r="K57" i="16"/>
  <c r="J57" i="16"/>
  <c r="I57" i="16"/>
  <c r="H57" i="16"/>
  <c r="G57" i="16"/>
  <c r="F57" i="16"/>
  <c r="E57" i="16"/>
  <c r="D57" i="16"/>
  <c r="C57" i="16"/>
  <c r="B53" i="16"/>
  <c r="D36" i="16"/>
  <c r="E36" i="16"/>
  <c r="F36" i="16"/>
  <c r="G36" i="16"/>
  <c r="H36" i="16"/>
  <c r="I36" i="16"/>
  <c r="J36" i="16"/>
  <c r="K36" i="16"/>
  <c r="D37" i="16"/>
  <c r="E37" i="16"/>
  <c r="F37" i="16"/>
  <c r="G37" i="16"/>
  <c r="H37" i="16"/>
  <c r="I37" i="16"/>
  <c r="J37" i="16"/>
  <c r="K37" i="16"/>
  <c r="D38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D40" i="16"/>
  <c r="E40" i="16"/>
  <c r="F40" i="16"/>
  <c r="G40" i="16"/>
  <c r="H40" i="16"/>
  <c r="I40" i="16"/>
  <c r="J40" i="16"/>
  <c r="K40" i="16"/>
  <c r="D41" i="16"/>
  <c r="E41" i="16"/>
  <c r="F41" i="16"/>
  <c r="G41" i="16"/>
  <c r="H41" i="16"/>
  <c r="I41" i="16"/>
  <c r="J41" i="16"/>
  <c r="K41" i="16"/>
  <c r="D42" i="16"/>
  <c r="E42" i="16"/>
  <c r="F42" i="16"/>
  <c r="G42" i="16"/>
  <c r="D43" i="16"/>
  <c r="E43" i="16"/>
  <c r="F43" i="16"/>
  <c r="G43" i="16"/>
  <c r="H43" i="16"/>
  <c r="I43" i="16"/>
  <c r="J43" i="16"/>
  <c r="K43" i="16"/>
  <c r="C43" i="16"/>
  <c r="C42" i="16"/>
  <c r="C41" i="16"/>
  <c r="C40" i="16"/>
  <c r="C39" i="16"/>
  <c r="C38" i="16"/>
  <c r="C37" i="16"/>
  <c r="C36" i="16"/>
  <c r="B42" i="16"/>
  <c r="D26" i="16"/>
  <c r="E26" i="16"/>
  <c r="F26" i="16"/>
  <c r="G26" i="16"/>
  <c r="H26" i="16"/>
  <c r="I26" i="16"/>
  <c r="J26" i="16"/>
  <c r="K26" i="16"/>
  <c r="D27" i="16"/>
  <c r="E27" i="16"/>
  <c r="F27" i="16"/>
  <c r="G27" i="16"/>
  <c r="H27" i="16"/>
  <c r="I27" i="16"/>
  <c r="J27" i="16"/>
  <c r="K27" i="16"/>
  <c r="D28" i="16"/>
  <c r="E28" i="16"/>
  <c r="F28" i="16"/>
  <c r="G28" i="16"/>
  <c r="H28" i="16"/>
  <c r="I28" i="16"/>
  <c r="J28" i="16"/>
  <c r="K28" i="16"/>
  <c r="D29" i="16"/>
  <c r="E29" i="16"/>
  <c r="F29" i="16"/>
  <c r="G29" i="16"/>
  <c r="H29" i="16"/>
  <c r="I29" i="16"/>
  <c r="J29" i="16"/>
  <c r="K29" i="16"/>
  <c r="D30" i="16"/>
  <c r="E30" i="16"/>
  <c r="F30" i="16"/>
  <c r="G30" i="16"/>
  <c r="H30" i="16"/>
  <c r="I30" i="16"/>
  <c r="J30" i="16"/>
  <c r="K30" i="16"/>
  <c r="D31" i="16"/>
  <c r="E31" i="16"/>
  <c r="F31" i="16"/>
  <c r="G31" i="16"/>
  <c r="H31" i="16"/>
  <c r="I31" i="16"/>
  <c r="J31" i="16"/>
  <c r="K31" i="16"/>
  <c r="D32" i="16"/>
  <c r="E32" i="16"/>
  <c r="F32" i="16"/>
  <c r="G32" i="16"/>
  <c r="D33" i="16"/>
  <c r="E33" i="16"/>
  <c r="F33" i="16"/>
  <c r="G33" i="16"/>
  <c r="H33" i="16"/>
  <c r="I33" i="16"/>
  <c r="J33" i="16"/>
  <c r="K33" i="16"/>
  <c r="C33" i="16"/>
  <c r="C32" i="16"/>
  <c r="C31" i="16"/>
  <c r="C30" i="16"/>
  <c r="C29" i="16"/>
  <c r="C28" i="16"/>
  <c r="C27" i="16"/>
  <c r="C26" i="16"/>
  <c r="B32" i="16"/>
  <c r="D15" i="16"/>
  <c r="E15" i="16"/>
  <c r="F15" i="16"/>
  <c r="G15" i="16"/>
  <c r="H15" i="16"/>
  <c r="I15" i="16"/>
  <c r="J15" i="16"/>
  <c r="K15" i="16"/>
  <c r="D16" i="16"/>
  <c r="E16" i="16"/>
  <c r="F16" i="16"/>
  <c r="G16" i="16"/>
  <c r="H16" i="16"/>
  <c r="I16" i="16"/>
  <c r="J16" i="16"/>
  <c r="K16" i="16"/>
  <c r="D17" i="16"/>
  <c r="E17" i="16"/>
  <c r="F17" i="16"/>
  <c r="G17" i="16"/>
  <c r="H17" i="16"/>
  <c r="I17" i="16"/>
  <c r="J17" i="16"/>
  <c r="K17" i="16"/>
  <c r="D18" i="16"/>
  <c r="E18" i="16"/>
  <c r="F18" i="16"/>
  <c r="G18" i="16"/>
  <c r="H18" i="16"/>
  <c r="I18" i="16"/>
  <c r="J18" i="16"/>
  <c r="K18" i="16"/>
  <c r="D19" i="16"/>
  <c r="E19" i="16"/>
  <c r="F19" i="16"/>
  <c r="G19" i="16"/>
  <c r="H19" i="16"/>
  <c r="I19" i="16"/>
  <c r="J19" i="16"/>
  <c r="K19" i="16"/>
  <c r="D20" i="16"/>
  <c r="E20" i="16"/>
  <c r="F20" i="16"/>
  <c r="G20" i="16"/>
  <c r="H20" i="16"/>
  <c r="I20" i="16"/>
  <c r="J20" i="16"/>
  <c r="K20" i="16"/>
  <c r="D21" i="16"/>
  <c r="E21" i="16"/>
  <c r="F21" i="16"/>
  <c r="G21" i="16"/>
  <c r="D22" i="16"/>
  <c r="E22" i="16"/>
  <c r="F22" i="16"/>
  <c r="G22" i="16"/>
  <c r="H22" i="16"/>
  <c r="I22" i="16"/>
  <c r="J22" i="16"/>
  <c r="K22" i="16"/>
  <c r="C22" i="16"/>
  <c r="C21" i="16"/>
  <c r="C20" i="16"/>
  <c r="C19" i="16"/>
  <c r="C18" i="16"/>
  <c r="C17" i="16"/>
  <c r="C16" i="16"/>
  <c r="C15" i="16"/>
  <c r="B17" i="16"/>
  <c r="B28" i="16" s="1"/>
  <c r="B38" i="16" s="1"/>
  <c r="B49" i="16" s="1"/>
  <c r="B21" i="16"/>
  <c r="D5" i="16"/>
  <c r="D47" i="16" s="1"/>
  <c r="E5" i="16"/>
  <c r="E47" i="16" s="1"/>
  <c r="F5" i="16"/>
  <c r="F47" i="16" s="1"/>
  <c r="G5" i="16"/>
  <c r="G47" i="16" s="1"/>
  <c r="H5" i="16"/>
  <c r="H47" i="16" s="1"/>
  <c r="I5" i="16"/>
  <c r="I47" i="16" s="1"/>
  <c r="J5" i="16"/>
  <c r="J47" i="16" s="1"/>
  <c r="K5" i="16"/>
  <c r="K47" i="16" s="1"/>
  <c r="D6" i="16"/>
  <c r="D48" i="16" s="1"/>
  <c r="E6" i="16"/>
  <c r="E48" i="16" s="1"/>
  <c r="F6" i="16"/>
  <c r="F48" i="16" s="1"/>
  <c r="G6" i="16"/>
  <c r="G48" i="16" s="1"/>
  <c r="H6" i="16"/>
  <c r="H48" i="16" s="1"/>
  <c r="I6" i="16"/>
  <c r="I48" i="16" s="1"/>
  <c r="J6" i="16"/>
  <c r="J48" i="16" s="1"/>
  <c r="K6" i="16"/>
  <c r="K48" i="16" s="1"/>
  <c r="D7" i="16"/>
  <c r="D49" i="16" s="1"/>
  <c r="E7" i="16"/>
  <c r="E49" i="16" s="1"/>
  <c r="F7" i="16"/>
  <c r="F49" i="16" s="1"/>
  <c r="G7" i="16"/>
  <c r="G49" i="16" s="1"/>
  <c r="H7" i="16"/>
  <c r="H49" i="16" s="1"/>
  <c r="I7" i="16"/>
  <c r="I49" i="16" s="1"/>
  <c r="J7" i="16"/>
  <c r="J49" i="16" s="1"/>
  <c r="K7" i="16"/>
  <c r="K49" i="16" s="1"/>
  <c r="D8" i="16"/>
  <c r="D50" i="16" s="1"/>
  <c r="E8" i="16"/>
  <c r="E50" i="16" s="1"/>
  <c r="F8" i="16"/>
  <c r="F50" i="16" s="1"/>
  <c r="G8" i="16"/>
  <c r="G50" i="16" s="1"/>
  <c r="H8" i="16"/>
  <c r="H50" i="16" s="1"/>
  <c r="I8" i="16"/>
  <c r="I50" i="16" s="1"/>
  <c r="J8" i="16"/>
  <c r="J50" i="16" s="1"/>
  <c r="K8" i="16"/>
  <c r="K50" i="16" s="1"/>
  <c r="D9" i="16"/>
  <c r="D51" i="16" s="1"/>
  <c r="E9" i="16"/>
  <c r="E51" i="16" s="1"/>
  <c r="F9" i="16"/>
  <c r="F51" i="16" s="1"/>
  <c r="G9" i="16"/>
  <c r="G51" i="16" s="1"/>
  <c r="H9" i="16"/>
  <c r="H51" i="16" s="1"/>
  <c r="I9" i="16"/>
  <c r="I51" i="16" s="1"/>
  <c r="J9" i="16"/>
  <c r="J51" i="16" s="1"/>
  <c r="K9" i="16"/>
  <c r="K51" i="16" s="1"/>
  <c r="D10" i="16"/>
  <c r="D52" i="16" s="1"/>
  <c r="E10" i="16"/>
  <c r="E52" i="16" s="1"/>
  <c r="F10" i="16"/>
  <c r="F52" i="16" s="1"/>
  <c r="G10" i="16"/>
  <c r="G52" i="16" s="1"/>
  <c r="H10" i="16"/>
  <c r="H52" i="16" s="1"/>
  <c r="I10" i="16"/>
  <c r="I52" i="16" s="1"/>
  <c r="J10" i="16"/>
  <c r="J52" i="16" s="1"/>
  <c r="K10" i="16"/>
  <c r="K52" i="16" s="1"/>
  <c r="D11" i="16"/>
  <c r="D53" i="16" s="1"/>
  <c r="E11" i="16"/>
  <c r="E53" i="16" s="1"/>
  <c r="F11" i="16"/>
  <c r="F53" i="16" s="1"/>
  <c r="G11" i="16"/>
  <c r="G53" i="16" s="1"/>
  <c r="D12" i="16"/>
  <c r="D54" i="16" s="1"/>
  <c r="E12" i="16"/>
  <c r="E54" i="16" s="1"/>
  <c r="F12" i="16"/>
  <c r="F54" i="16" s="1"/>
  <c r="G12" i="16"/>
  <c r="G54" i="16" s="1"/>
  <c r="H12" i="16"/>
  <c r="H54" i="16" s="1"/>
  <c r="I12" i="16"/>
  <c r="I54" i="16" s="1"/>
  <c r="J12" i="16"/>
  <c r="J54" i="16" s="1"/>
  <c r="K12" i="16"/>
  <c r="K54" i="16" s="1"/>
  <c r="C12" i="16"/>
  <c r="C54" i="16" s="1"/>
  <c r="C11" i="16"/>
  <c r="C53" i="16" s="1"/>
  <c r="C10" i="16"/>
  <c r="C52" i="16" s="1"/>
  <c r="C9" i="16"/>
  <c r="C51" i="16" s="1"/>
  <c r="C8" i="16"/>
  <c r="C50" i="16" s="1"/>
  <c r="C7" i="16"/>
  <c r="C49" i="16" s="1"/>
  <c r="C6" i="16"/>
  <c r="C48" i="16" s="1"/>
  <c r="C5" i="16"/>
  <c r="C47" i="16" s="1"/>
  <c r="B12" i="16"/>
  <c r="B22" i="16" s="1"/>
  <c r="B33" i="16" s="1"/>
  <c r="B43" i="16" s="1"/>
  <c r="B54" i="16" s="1"/>
  <c r="B10" i="16"/>
  <c r="B20" i="16" s="1"/>
  <c r="B31" i="16" s="1"/>
  <c r="B41" i="16" s="1"/>
  <c r="B52" i="16" s="1"/>
  <c r="B9" i="16"/>
  <c r="B19" i="16" s="1"/>
  <c r="B30" i="16" s="1"/>
  <c r="B40" i="16" s="1"/>
  <c r="B51" i="16" s="1"/>
  <c r="B8" i="16"/>
  <c r="B18" i="16" s="1"/>
  <c r="B29" i="16" s="1"/>
  <c r="B39" i="16" s="1"/>
  <c r="B50" i="16" s="1"/>
  <c r="B7" i="16"/>
  <c r="B6" i="16"/>
  <c r="B16" i="16" s="1"/>
  <c r="B27" i="16" s="1"/>
  <c r="B37" i="16" s="1"/>
  <c r="B48" i="16" s="1"/>
  <c r="B5" i="16"/>
  <c r="B15" i="16" s="1"/>
  <c r="B26" i="16" s="1"/>
  <c r="B36" i="16" s="1"/>
  <c r="B47" i="16" s="1"/>
  <c r="C20" i="6"/>
  <c r="D20" i="6"/>
  <c r="E20" i="6"/>
  <c r="F20" i="6"/>
  <c r="G20" i="6"/>
  <c r="H20" i="6"/>
  <c r="I20" i="6"/>
  <c r="J20" i="6"/>
  <c r="B20" i="6"/>
  <c r="C48" i="6"/>
  <c r="D48" i="6"/>
  <c r="E48" i="6"/>
  <c r="F48" i="6"/>
  <c r="G48" i="6"/>
  <c r="H48" i="6"/>
  <c r="I48" i="6"/>
  <c r="J48" i="6"/>
  <c r="B48" i="6"/>
  <c r="C50" i="7" l="1"/>
  <c r="D50" i="7"/>
  <c r="E50" i="7"/>
  <c r="F50" i="7"/>
  <c r="G50" i="7"/>
  <c r="H50" i="7"/>
  <c r="I50" i="7"/>
  <c r="J50" i="7"/>
  <c r="B50" i="7"/>
  <c r="C50" i="4"/>
  <c r="D50" i="4"/>
  <c r="E50" i="4"/>
  <c r="F50" i="4"/>
  <c r="G50" i="4"/>
  <c r="H50" i="4"/>
  <c r="I50" i="4"/>
  <c r="J50" i="4"/>
  <c r="B50" i="4"/>
  <c r="C12" i="15" l="1"/>
  <c r="C21" i="15" s="1"/>
  <c r="C30" i="15" s="1"/>
  <c r="C21" i="14"/>
  <c r="E30" i="15"/>
  <c r="F30" i="15"/>
  <c r="G30" i="15"/>
  <c r="H30" i="15"/>
  <c r="I30" i="15"/>
  <c r="J30" i="15"/>
  <c r="K30" i="15"/>
  <c r="L30" i="15"/>
  <c r="E31" i="15"/>
  <c r="F31" i="15"/>
  <c r="F37" i="15" s="1"/>
  <c r="G31" i="15"/>
  <c r="H31" i="15"/>
  <c r="H37" i="15" s="1"/>
  <c r="I31" i="15"/>
  <c r="J31" i="15"/>
  <c r="J37" i="15" s="1"/>
  <c r="K31" i="15"/>
  <c r="L31" i="15"/>
  <c r="L37" i="15" s="1"/>
  <c r="E32" i="15"/>
  <c r="F32" i="15"/>
  <c r="G32" i="15"/>
  <c r="H32" i="15"/>
  <c r="I32" i="15"/>
  <c r="J32" i="15"/>
  <c r="K32" i="15"/>
  <c r="L32" i="15"/>
  <c r="E33" i="15"/>
  <c r="F33" i="15"/>
  <c r="G33" i="15"/>
  <c r="H33" i="15"/>
  <c r="I33" i="15"/>
  <c r="J33" i="15"/>
  <c r="K33" i="15"/>
  <c r="L33" i="15"/>
  <c r="E34" i="15"/>
  <c r="F34" i="15"/>
  <c r="G34" i="15"/>
  <c r="H34" i="15"/>
  <c r="I34" i="15"/>
  <c r="J34" i="15"/>
  <c r="K34" i="15"/>
  <c r="L34" i="15"/>
  <c r="E35" i="15"/>
  <c r="F35" i="15"/>
  <c r="G35" i="15"/>
  <c r="H35" i="15"/>
  <c r="I35" i="15"/>
  <c r="J35" i="15"/>
  <c r="K35" i="15"/>
  <c r="L35" i="15"/>
  <c r="E36" i="15"/>
  <c r="F36" i="15"/>
  <c r="G36" i="15"/>
  <c r="H36" i="15"/>
  <c r="I36" i="15"/>
  <c r="J36" i="15"/>
  <c r="K36" i="15"/>
  <c r="L36" i="15"/>
  <c r="D31" i="15"/>
  <c r="D32" i="15"/>
  <c r="D33" i="15"/>
  <c r="D34" i="15"/>
  <c r="D37" i="15" s="1"/>
  <c r="D35" i="15"/>
  <c r="D36" i="15"/>
  <c r="D30" i="15"/>
  <c r="B29" i="15"/>
  <c r="E21" i="15"/>
  <c r="F21" i="15"/>
  <c r="G21" i="15"/>
  <c r="H21" i="15"/>
  <c r="E22" i="15"/>
  <c r="F22" i="15"/>
  <c r="F28" i="15" s="1"/>
  <c r="G22" i="15"/>
  <c r="H22" i="15"/>
  <c r="H28" i="15" s="1"/>
  <c r="E23" i="15"/>
  <c r="F23" i="15"/>
  <c r="G23" i="15"/>
  <c r="H23" i="15"/>
  <c r="E24" i="15"/>
  <c r="F24" i="15"/>
  <c r="G24" i="15"/>
  <c r="H24" i="15"/>
  <c r="E25" i="15"/>
  <c r="F25" i="15"/>
  <c r="G25" i="15"/>
  <c r="H25" i="15"/>
  <c r="E26" i="15"/>
  <c r="F26" i="15"/>
  <c r="G26" i="15"/>
  <c r="H26" i="15"/>
  <c r="E27" i="15"/>
  <c r="F27" i="15"/>
  <c r="G27" i="15"/>
  <c r="H27" i="15"/>
  <c r="D22" i="15"/>
  <c r="D23" i="15"/>
  <c r="D28" i="15" s="1"/>
  <c r="D24" i="15"/>
  <c r="D25" i="15"/>
  <c r="D26" i="15"/>
  <c r="D27" i="15"/>
  <c r="D21" i="15"/>
  <c r="E12" i="15"/>
  <c r="F12" i="15"/>
  <c r="G12" i="15"/>
  <c r="H12" i="15"/>
  <c r="I12" i="15"/>
  <c r="J12" i="15"/>
  <c r="K12" i="15"/>
  <c r="L12" i="15"/>
  <c r="E13" i="15"/>
  <c r="E19" i="15" s="1"/>
  <c r="F13" i="15"/>
  <c r="G13" i="15"/>
  <c r="H13" i="15"/>
  <c r="H19" i="15" s="1"/>
  <c r="I13" i="15"/>
  <c r="I19" i="15" s="1"/>
  <c r="J13" i="15"/>
  <c r="K13" i="15"/>
  <c r="L13" i="15"/>
  <c r="L19" i="15" s="1"/>
  <c r="E14" i="15"/>
  <c r="F14" i="15"/>
  <c r="G14" i="15"/>
  <c r="H14" i="15"/>
  <c r="I14" i="15"/>
  <c r="J14" i="15"/>
  <c r="K14" i="15"/>
  <c r="L14" i="15"/>
  <c r="E15" i="15"/>
  <c r="F15" i="15"/>
  <c r="G15" i="15"/>
  <c r="H15" i="15"/>
  <c r="I15" i="15"/>
  <c r="J15" i="15"/>
  <c r="K15" i="15"/>
  <c r="L15" i="15"/>
  <c r="E16" i="15"/>
  <c r="F16" i="15"/>
  <c r="G16" i="15"/>
  <c r="H16" i="15"/>
  <c r="I16" i="15"/>
  <c r="J16" i="15"/>
  <c r="K16" i="15"/>
  <c r="L16" i="15"/>
  <c r="E17" i="15"/>
  <c r="F17" i="15"/>
  <c r="G17" i="15"/>
  <c r="H17" i="15"/>
  <c r="I17" i="15"/>
  <c r="J17" i="15"/>
  <c r="K17" i="15"/>
  <c r="L17" i="15"/>
  <c r="E18" i="15"/>
  <c r="F18" i="15"/>
  <c r="G18" i="15"/>
  <c r="H18" i="15"/>
  <c r="I18" i="15"/>
  <c r="J18" i="15"/>
  <c r="K18" i="15"/>
  <c r="L18" i="15"/>
  <c r="D13" i="15"/>
  <c r="D14" i="15"/>
  <c r="D15" i="15"/>
  <c r="D16" i="15"/>
  <c r="D19" i="15" s="1"/>
  <c r="D17" i="15"/>
  <c r="D18" i="15"/>
  <c r="D12" i="15"/>
  <c r="B11" i="15"/>
  <c r="E10" i="15"/>
  <c r="F10" i="15"/>
  <c r="G10" i="15"/>
  <c r="H10" i="15"/>
  <c r="I10" i="15"/>
  <c r="J10" i="15"/>
  <c r="K10" i="15"/>
  <c r="L10" i="15"/>
  <c r="D10" i="15"/>
  <c r="E3" i="15"/>
  <c r="F3" i="15"/>
  <c r="G3" i="15"/>
  <c r="H3" i="15"/>
  <c r="I3" i="15"/>
  <c r="J3" i="15"/>
  <c r="K3" i="15"/>
  <c r="L3" i="15"/>
  <c r="E4" i="15"/>
  <c r="F4" i="15"/>
  <c r="G4" i="15"/>
  <c r="H4" i="15"/>
  <c r="I4" i="15"/>
  <c r="J4" i="15"/>
  <c r="K4" i="15"/>
  <c r="L4" i="15"/>
  <c r="E5" i="15"/>
  <c r="F5" i="15"/>
  <c r="G5" i="15"/>
  <c r="H5" i="15"/>
  <c r="I5" i="15"/>
  <c r="J5" i="15"/>
  <c r="K5" i="15"/>
  <c r="L5" i="15"/>
  <c r="E6" i="15"/>
  <c r="F6" i="15"/>
  <c r="G6" i="15"/>
  <c r="H6" i="15"/>
  <c r="I6" i="15"/>
  <c r="J6" i="15"/>
  <c r="K6" i="15"/>
  <c r="L6" i="15"/>
  <c r="E7" i="15"/>
  <c r="F7" i="15"/>
  <c r="G7" i="15"/>
  <c r="H7" i="15"/>
  <c r="I7" i="15"/>
  <c r="J7" i="15"/>
  <c r="K7" i="15"/>
  <c r="L7" i="15"/>
  <c r="E8" i="15"/>
  <c r="F8" i="15"/>
  <c r="G8" i="15"/>
  <c r="H8" i="15"/>
  <c r="I8" i="15"/>
  <c r="J8" i="15"/>
  <c r="K8" i="15"/>
  <c r="L8" i="15"/>
  <c r="E9" i="15"/>
  <c r="F9" i="15"/>
  <c r="G9" i="15"/>
  <c r="H9" i="15"/>
  <c r="I9" i="15"/>
  <c r="J9" i="15"/>
  <c r="K9" i="15"/>
  <c r="L9" i="15"/>
  <c r="D4" i="15"/>
  <c r="D5" i="15"/>
  <c r="D6" i="15"/>
  <c r="D7" i="15"/>
  <c r="D8" i="15"/>
  <c r="D9" i="15"/>
  <c r="D3" i="15"/>
  <c r="B2" i="15"/>
  <c r="K37" i="15"/>
  <c r="I37" i="15"/>
  <c r="G37" i="15"/>
  <c r="E37" i="15"/>
  <c r="G28" i="15"/>
  <c r="E28" i="15"/>
  <c r="C19" i="15"/>
  <c r="C28" i="15" s="1"/>
  <c r="C37" i="15" s="1"/>
  <c r="K19" i="15"/>
  <c r="J19" i="15"/>
  <c r="G19" i="15"/>
  <c r="F19" i="15"/>
  <c r="C9" i="15"/>
  <c r="C18" i="15" s="1"/>
  <c r="C27" i="15" s="1"/>
  <c r="C36" i="15" s="1"/>
  <c r="C8" i="15"/>
  <c r="C17" i="15" s="1"/>
  <c r="C26" i="15" s="1"/>
  <c r="C35" i="15" s="1"/>
  <c r="C7" i="15"/>
  <c r="C16" i="15" s="1"/>
  <c r="C25" i="15" s="1"/>
  <c r="C34" i="15" s="1"/>
  <c r="C6" i="15"/>
  <c r="C15" i="15" s="1"/>
  <c r="C24" i="15" s="1"/>
  <c r="C33" i="15" s="1"/>
  <c r="C5" i="15"/>
  <c r="C14" i="15" s="1"/>
  <c r="C23" i="15" s="1"/>
  <c r="C32" i="15" s="1"/>
  <c r="C4" i="15"/>
  <c r="C13" i="15" s="1"/>
  <c r="C22" i="15" s="1"/>
  <c r="C31" i="15" s="1"/>
  <c r="L37" i="14"/>
  <c r="E30" i="14"/>
  <c r="F30" i="14"/>
  <c r="G30" i="14"/>
  <c r="H30" i="14"/>
  <c r="I30" i="14"/>
  <c r="J30" i="14"/>
  <c r="K30" i="14"/>
  <c r="L30" i="14"/>
  <c r="E31" i="14"/>
  <c r="F31" i="14"/>
  <c r="G31" i="14"/>
  <c r="H31" i="14"/>
  <c r="I31" i="14"/>
  <c r="J31" i="14"/>
  <c r="K31" i="14"/>
  <c r="L31" i="14"/>
  <c r="E32" i="14"/>
  <c r="F32" i="14"/>
  <c r="G32" i="14"/>
  <c r="H32" i="14"/>
  <c r="I32" i="14"/>
  <c r="J32" i="14"/>
  <c r="K32" i="14"/>
  <c r="L32" i="14"/>
  <c r="E33" i="14"/>
  <c r="F33" i="14"/>
  <c r="G33" i="14"/>
  <c r="H33" i="14"/>
  <c r="I33" i="14"/>
  <c r="J33" i="14"/>
  <c r="K33" i="14"/>
  <c r="L33" i="14"/>
  <c r="E34" i="14"/>
  <c r="F34" i="14"/>
  <c r="G34" i="14"/>
  <c r="H34" i="14"/>
  <c r="I34" i="14"/>
  <c r="J34" i="14"/>
  <c r="K34" i="14"/>
  <c r="L34" i="14"/>
  <c r="E35" i="14"/>
  <c r="F35" i="14"/>
  <c r="G35" i="14"/>
  <c r="H35" i="14"/>
  <c r="I35" i="14"/>
  <c r="J35" i="14"/>
  <c r="K35" i="14"/>
  <c r="L35" i="14"/>
  <c r="E36" i="14"/>
  <c r="F36" i="14"/>
  <c r="G36" i="14"/>
  <c r="H36" i="14"/>
  <c r="I36" i="14"/>
  <c r="J36" i="14"/>
  <c r="K36" i="14"/>
  <c r="L36" i="14"/>
  <c r="E37" i="14"/>
  <c r="F37" i="14"/>
  <c r="G37" i="14"/>
  <c r="H37" i="14"/>
  <c r="I37" i="14"/>
  <c r="J37" i="14"/>
  <c r="K37" i="14"/>
  <c r="D32" i="14"/>
  <c r="D33" i="14"/>
  <c r="D34" i="14"/>
  <c r="D35" i="14"/>
  <c r="D36" i="14"/>
  <c r="D31" i="14"/>
  <c r="D30" i="14"/>
  <c r="B29" i="14"/>
  <c r="E21" i="14"/>
  <c r="F21" i="14"/>
  <c r="G21" i="14"/>
  <c r="H21" i="14"/>
  <c r="I21" i="14"/>
  <c r="J21" i="14"/>
  <c r="K21" i="14"/>
  <c r="L21" i="14"/>
  <c r="E22" i="14"/>
  <c r="F22" i="14"/>
  <c r="G22" i="14"/>
  <c r="H22" i="14"/>
  <c r="I22" i="14"/>
  <c r="J22" i="14"/>
  <c r="J28" i="14" s="1"/>
  <c r="K22" i="14"/>
  <c r="L22" i="14"/>
  <c r="E23" i="14"/>
  <c r="F23" i="14"/>
  <c r="G23" i="14"/>
  <c r="H23" i="14"/>
  <c r="I23" i="14"/>
  <c r="J23" i="14"/>
  <c r="K23" i="14"/>
  <c r="L23" i="14"/>
  <c r="E24" i="14"/>
  <c r="F24" i="14"/>
  <c r="G24" i="14"/>
  <c r="H24" i="14"/>
  <c r="I24" i="14"/>
  <c r="J24" i="14"/>
  <c r="K24" i="14"/>
  <c r="L24" i="14"/>
  <c r="E25" i="14"/>
  <c r="F25" i="14"/>
  <c r="G25" i="14"/>
  <c r="H25" i="14"/>
  <c r="I25" i="14"/>
  <c r="J25" i="14"/>
  <c r="K25" i="14"/>
  <c r="L25" i="14"/>
  <c r="E26" i="14"/>
  <c r="F26" i="14"/>
  <c r="G26" i="14"/>
  <c r="H26" i="14"/>
  <c r="I26" i="14"/>
  <c r="J26" i="14"/>
  <c r="K26" i="14"/>
  <c r="L26" i="14"/>
  <c r="E27" i="14"/>
  <c r="F27" i="14"/>
  <c r="G27" i="14"/>
  <c r="H27" i="14"/>
  <c r="H28" i="14" s="1"/>
  <c r="I27" i="14"/>
  <c r="J27" i="14"/>
  <c r="K27" i="14"/>
  <c r="K28" i="14" s="1"/>
  <c r="L27" i="14"/>
  <c r="E28" i="14"/>
  <c r="F28" i="14"/>
  <c r="G28" i="14"/>
  <c r="I28" i="14"/>
  <c r="D23" i="14"/>
  <c r="D24" i="14"/>
  <c r="D25" i="14"/>
  <c r="D26" i="14"/>
  <c r="D27" i="14"/>
  <c r="D22" i="14"/>
  <c r="D21" i="14"/>
  <c r="B20" i="14"/>
  <c r="E12" i="14"/>
  <c r="F12" i="14"/>
  <c r="G12" i="14"/>
  <c r="H12" i="14"/>
  <c r="I12" i="14"/>
  <c r="J12" i="14"/>
  <c r="K12" i="14"/>
  <c r="L12" i="14"/>
  <c r="E13" i="14"/>
  <c r="F13" i="14"/>
  <c r="G13" i="14"/>
  <c r="H13" i="14"/>
  <c r="I13" i="14"/>
  <c r="J13" i="14"/>
  <c r="K13" i="14"/>
  <c r="L13" i="14"/>
  <c r="E14" i="14"/>
  <c r="F14" i="14"/>
  <c r="G14" i="14"/>
  <c r="H14" i="14"/>
  <c r="I14" i="14"/>
  <c r="J14" i="14"/>
  <c r="K14" i="14"/>
  <c r="L14" i="14"/>
  <c r="E15" i="14"/>
  <c r="F15" i="14"/>
  <c r="G15" i="14"/>
  <c r="H15" i="14"/>
  <c r="I15" i="14"/>
  <c r="J15" i="14"/>
  <c r="K15" i="14"/>
  <c r="L15" i="14"/>
  <c r="E16" i="14"/>
  <c r="F16" i="14"/>
  <c r="G16" i="14"/>
  <c r="H16" i="14"/>
  <c r="I16" i="14"/>
  <c r="J16" i="14"/>
  <c r="K16" i="14"/>
  <c r="L16" i="14"/>
  <c r="E17" i="14"/>
  <c r="F17" i="14"/>
  <c r="G17" i="14"/>
  <c r="H17" i="14"/>
  <c r="I17" i="14"/>
  <c r="J17" i="14"/>
  <c r="K17" i="14"/>
  <c r="L17" i="14"/>
  <c r="E18" i="14"/>
  <c r="F18" i="14"/>
  <c r="G18" i="14"/>
  <c r="H18" i="14"/>
  <c r="I18" i="14"/>
  <c r="J18" i="14"/>
  <c r="K18" i="14"/>
  <c r="L18" i="14"/>
  <c r="E19" i="14"/>
  <c r="F19" i="14"/>
  <c r="G19" i="14"/>
  <c r="H19" i="14"/>
  <c r="I19" i="14"/>
  <c r="J19" i="14"/>
  <c r="K19" i="14"/>
  <c r="L19" i="14"/>
  <c r="D14" i="14"/>
  <c r="D15" i="14"/>
  <c r="D16" i="14"/>
  <c r="D17" i="14"/>
  <c r="D18" i="14"/>
  <c r="D13" i="14"/>
  <c r="D12" i="14"/>
  <c r="C19" i="14"/>
  <c r="C28" i="14" s="1"/>
  <c r="C37" i="14" s="1"/>
  <c r="E10" i="14"/>
  <c r="F10" i="14"/>
  <c r="G10" i="14"/>
  <c r="H10" i="14"/>
  <c r="I10" i="14"/>
  <c r="J10" i="14"/>
  <c r="K10" i="14"/>
  <c r="L10" i="14"/>
  <c r="D10" i="14"/>
  <c r="B11" i="14"/>
  <c r="D4" i="14"/>
  <c r="E4" i="14"/>
  <c r="F4" i="14"/>
  <c r="G4" i="14"/>
  <c r="H4" i="14"/>
  <c r="I4" i="14"/>
  <c r="J4" i="14"/>
  <c r="K4" i="14"/>
  <c r="L4" i="14"/>
  <c r="D5" i="14"/>
  <c r="E5" i="14"/>
  <c r="F5" i="14"/>
  <c r="G5" i="14"/>
  <c r="H5" i="14"/>
  <c r="I5" i="14"/>
  <c r="J5" i="14"/>
  <c r="K5" i="14"/>
  <c r="L5" i="14"/>
  <c r="D6" i="14"/>
  <c r="E6" i="14"/>
  <c r="F6" i="14"/>
  <c r="G6" i="14"/>
  <c r="H6" i="14"/>
  <c r="I6" i="14"/>
  <c r="J6" i="14"/>
  <c r="K6" i="14"/>
  <c r="L6" i="14"/>
  <c r="D7" i="14"/>
  <c r="E7" i="14"/>
  <c r="F7" i="14"/>
  <c r="G7" i="14"/>
  <c r="H7" i="14"/>
  <c r="I7" i="14"/>
  <c r="J7" i="14"/>
  <c r="K7" i="14"/>
  <c r="L7" i="14"/>
  <c r="D8" i="14"/>
  <c r="E8" i="14"/>
  <c r="F8" i="14"/>
  <c r="G8" i="14"/>
  <c r="H8" i="14"/>
  <c r="I8" i="14"/>
  <c r="J8" i="14"/>
  <c r="K8" i="14"/>
  <c r="L8" i="14"/>
  <c r="D9" i="14"/>
  <c r="E9" i="14"/>
  <c r="F9" i="14"/>
  <c r="G9" i="14"/>
  <c r="H9" i="14"/>
  <c r="I9" i="14"/>
  <c r="J9" i="14"/>
  <c r="K9" i="14"/>
  <c r="L9" i="14"/>
  <c r="E3" i="14"/>
  <c r="F3" i="14"/>
  <c r="G3" i="14"/>
  <c r="H3" i="14"/>
  <c r="I3" i="14"/>
  <c r="J3" i="14"/>
  <c r="K3" i="14"/>
  <c r="L3" i="14"/>
  <c r="D3" i="14"/>
  <c r="C5" i="14"/>
  <c r="C14" i="14" s="1"/>
  <c r="C23" i="14" s="1"/>
  <c r="C32" i="14" s="1"/>
  <c r="C6" i="14"/>
  <c r="C15" i="14" s="1"/>
  <c r="C24" i="14" s="1"/>
  <c r="C33" i="14" s="1"/>
  <c r="C7" i="14"/>
  <c r="C16" i="14" s="1"/>
  <c r="C25" i="14" s="1"/>
  <c r="C34" i="14" s="1"/>
  <c r="C8" i="14"/>
  <c r="C17" i="14" s="1"/>
  <c r="C26" i="14" s="1"/>
  <c r="C35" i="14" s="1"/>
  <c r="C9" i="14"/>
  <c r="C18" i="14" s="1"/>
  <c r="C27" i="14" s="1"/>
  <c r="C36" i="14" s="1"/>
  <c r="C4" i="14"/>
  <c r="C13" i="14" s="1"/>
  <c r="C22" i="14" s="1"/>
  <c r="C31" i="14" s="1"/>
  <c r="C3" i="14"/>
  <c r="C30" i="14" s="1"/>
  <c r="B2" i="14"/>
  <c r="B56" i="13"/>
  <c r="B55" i="13"/>
  <c r="B54" i="13"/>
  <c r="B53" i="13"/>
  <c r="B52" i="13"/>
  <c r="B51" i="13"/>
  <c r="B50" i="13"/>
  <c r="B42" i="13"/>
  <c r="B41" i="13"/>
  <c r="B47" i="13" s="1"/>
  <c r="D53" i="13"/>
  <c r="J45" i="13"/>
  <c r="I45" i="13"/>
  <c r="H45" i="13"/>
  <c r="H53" i="13" s="1"/>
  <c r="G45" i="13"/>
  <c r="G53" i="13" s="1"/>
  <c r="F45" i="13"/>
  <c r="E45" i="13"/>
  <c r="D45" i="13"/>
  <c r="C45" i="13"/>
  <c r="C53" i="13" s="1"/>
  <c r="B45" i="13"/>
  <c r="J44" i="13"/>
  <c r="I44" i="13"/>
  <c r="H44" i="13"/>
  <c r="H55" i="13" s="1"/>
  <c r="G44" i="13"/>
  <c r="F44" i="13"/>
  <c r="E44" i="13"/>
  <c r="D44" i="13"/>
  <c r="D55" i="13" s="1"/>
  <c r="C44" i="13"/>
  <c r="B44" i="13"/>
  <c r="J43" i="13"/>
  <c r="I43" i="13"/>
  <c r="I54" i="13" s="1"/>
  <c r="H43" i="13"/>
  <c r="H54" i="13" s="1"/>
  <c r="G43" i="13"/>
  <c r="F43" i="13"/>
  <c r="E43" i="13"/>
  <c r="E54" i="13" s="1"/>
  <c r="D43" i="13"/>
  <c r="D54" i="13" s="1"/>
  <c r="C43" i="13"/>
  <c r="B43" i="13"/>
  <c r="J42" i="13"/>
  <c r="I42" i="13"/>
  <c r="H42" i="13"/>
  <c r="G42" i="13"/>
  <c r="F42" i="13"/>
  <c r="E42" i="13"/>
  <c r="D42" i="13"/>
  <c r="C42" i="13"/>
  <c r="J41" i="13"/>
  <c r="J47" i="13" s="1"/>
  <c r="J52" i="13" s="1"/>
  <c r="I41" i="13"/>
  <c r="H41" i="13"/>
  <c r="H47" i="13" s="1"/>
  <c r="H52" i="13" s="1"/>
  <c r="G41" i="13"/>
  <c r="F41" i="13"/>
  <c r="F47" i="13" s="1"/>
  <c r="F52" i="13" s="1"/>
  <c r="E41" i="13"/>
  <c r="E47" i="13" s="1"/>
  <c r="E52" i="13" s="1"/>
  <c r="D41" i="13"/>
  <c r="D47" i="13" s="1"/>
  <c r="D52" i="13" s="1"/>
  <c r="C41" i="13"/>
  <c r="J40" i="13"/>
  <c r="I40" i="13"/>
  <c r="H40" i="13"/>
  <c r="G40" i="13"/>
  <c r="G46" i="13" s="1"/>
  <c r="G56" i="13" s="1"/>
  <c r="F40" i="13"/>
  <c r="F51" i="13" s="1"/>
  <c r="E40" i="13"/>
  <c r="D40" i="13"/>
  <c r="C40" i="13"/>
  <c r="C46" i="13" s="1"/>
  <c r="C56" i="13" s="1"/>
  <c r="B40" i="13"/>
  <c r="J39" i="13"/>
  <c r="I39" i="13"/>
  <c r="H39" i="13"/>
  <c r="H51" i="13" s="1"/>
  <c r="G39" i="13"/>
  <c r="F39" i="13"/>
  <c r="E39" i="13"/>
  <c r="D39" i="13"/>
  <c r="D51" i="13" s="1"/>
  <c r="C39" i="13"/>
  <c r="B39" i="13"/>
  <c r="J38" i="13"/>
  <c r="I38" i="13"/>
  <c r="H38" i="13"/>
  <c r="G38" i="13"/>
  <c r="F38" i="13"/>
  <c r="E38" i="13"/>
  <c r="D38" i="13"/>
  <c r="C38" i="13"/>
  <c r="B38" i="13"/>
  <c r="E55" i="12"/>
  <c r="D53" i="12"/>
  <c r="C53" i="12"/>
  <c r="D52" i="12"/>
  <c r="E51" i="12"/>
  <c r="D47" i="12"/>
  <c r="C47" i="12"/>
  <c r="C52" i="12" s="1"/>
  <c r="D46" i="12"/>
  <c r="D56" i="12" s="1"/>
  <c r="F45" i="12"/>
  <c r="F53" i="12" s="1"/>
  <c r="E45" i="12"/>
  <c r="E53" i="12" s="1"/>
  <c r="D45" i="12"/>
  <c r="C45" i="12"/>
  <c r="B45" i="12"/>
  <c r="B53" i="12" s="1"/>
  <c r="F44" i="12"/>
  <c r="F55" i="12" s="1"/>
  <c r="E44" i="12"/>
  <c r="D44" i="12"/>
  <c r="D55" i="12" s="1"/>
  <c r="C44" i="12"/>
  <c r="C55" i="12" s="1"/>
  <c r="B44" i="12"/>
  <c r="B55" i="12" s="1"/>
  <c r="F43" i="12"/>
  <c r="E43" i="12"/>
  <c r="E54" i="12" s="1"/>
  <c r="D43" i="12"/>
  <c r="D54" i="12" s="1"/>
  <c r="C43" i="12"/>
  <c r="C54" i="12" s="1"/>
  <c r="B43" i="12"/>
  <c r="F42" i="12"/>
  <c r="E42" i="12"/>
  <c r="D42" i="12"/>
  <c r="C42" i="12"/>
  <c r="B42" i="12"/>
  <c r="F41" i="12"/>
  <c r="F47" i="12" s="1"/>
  <c r="F52" i="12" s="1"/>
  <c r="E41" i="12"/>
  <c r="E46" i="12" s="1"/>
  <c r="E56" i="12" s="1"/>
  <c r="D41" i="12"/>
  <c r="C41" i="12"/>
  <c r="B41" i="12"/>
  <c r="B47" i="12" s="1"/>
  <c r="B52" i="12" s="1"/>
  <c r="F40" i="12"/>
  <c r="F50" i="12" s="1"/>
  <c r="E40" i="12"/>
  <c r="E50" i="12" s="1"/>
  <c r="D40" i="12"/>
  <c r="D50" i="12" s="1"/>
  <c r="C40" i="12"/>
  <c r="C46" i="12" s="1"/>
  <c r="C56" i="12" s="1"/>
  <c r="B40" i="12"/>
  <c r="B54" i="12" s="1"/>
  <c r="F39" i="12"/>
  <c r="E39" i="12"/>
  <c r="D39" i="12"/>
  <c r="D51" i="12" s="1"/>
  <c r="C39" i="12"/>
  <c r="C51" i="12" s="1"/>
  <c r="B39" i="12"/>
  <c r="F38" i="12"/>
  <c r="E38" i="12"/>
  <c r="D38" i="12"/>
  <c r="C38" i="12"/>
  <c r="B38" i="12"/>
  <c r="C3" i="9"/>
  <c r="I55" i="8"/>
  <c r="E55" i="8"/>
  <c r="G53" i="8"/>
  <c r="C53" i="8"/>
  <c r="I51" i="8"/>
  <c r="E51" i="8"/>
  <c r="G47" i="8"/>
  <c r="G52" i="8" s="1"/>
  <c r="C47" i="8"/>
  <c r="C52" i="8" s="1"/>
  <c r="H46" i="8"/>
  <c r="H56" i="8" s="1"/>
  <c r="D46" i="8"/>
  <c r="D56" i="8" s="1"/>
  <c r="J45" i="8"/>
  <c r="J53" i="8" s="1"/>
  <c r="I45" i="8"/>
  <c r="I53" i="8" s="1"/>
  <c r="H45" i="8"/>
  <c r="H53" i="8" s="1"/>
  <c r="G45" i="8"/>
  <c r="F45" i="8"/>
  <c r="F53" i="8" s="1"/>
  <c r="E45" i="8"/>
  <c r="E53" i="8" s="1"/>
  <c r="D45" i="8"/>
  <c r="D53" i="8" s="1"/>
  <c r="C45" i="8"/>
  <c r="B45" i="8"/>
  <c r="B53" i="8" s="1"/>
  <c r="J44" i="8"/>
  <c r="J55" i="8" s="1"/>
  <c r="I44" i="8"/>
  <c r="H44" i="8"/>
  <c r="H55" i="8" s="1"/>
  <c r="G44" i="8"/>
  <c r="G55" i="8" s="1"/>
  <c r="F44" i="8"/>
  <c r="F55" i="8" s="1"/>
  <c r="E44" i="8"/>
  <c r="D44" i="8"/>
  <c r="D55" i="8" s="1"/>
  <c r="C44" i="8"/>
  <c r="C55" i="8" s="1"/>
  <c r="B44" i="8"/>
  <c r="B55" i="8" s="1"/>
  <c r="J43" i="8"/>
  <c r="I43" i="8"/>
  <c r="I54" i="8" s="1"/>
  <c r="H43" i="8"/>
  <c r="H54" i="8" s="1"/>
  <c r="G43" i="8"/>
  <c r="G54" i="8" s="1"/>
  <c r="F43" i="8"/>
  <c r="E43" i="8"/>
  <c r="E54" i="8" s="1"/>
  <c r="D43" i="8"/>
  <c r="D54" i="8" s="1"/>
  <c r="C43" i="8"/>
  <c r="C54" i="8" s="1"/>
  <c r="B43" i="8"/>
  <c r="J42" i="8"/>
  <c r="I42" i="8"/>
  <c r="H42" i="8"/>
  <c r="G42" i="8"/>
  <c r="F42" i="8"/>
  <c r="E42" i="8"/>
  <c r="D42" i="8"/>
  <c r="C42" i="8"/>
  <c r="B42" i="8"/>
  <c r="J41" i="8"/>
  <c r="J47" i="8" s="1"/>
  <c r="J52" i="8" s="1"/>
  <c r="I41" i="8"/>
  <c r="I47" i="8" s="1"/>
  <c r="I52" i="8" s="1"/>
  <c r="H41" i="8"/>
  <c r="H47" i="8" s="1"/>
  <c r="H52" i="8" s="1"/>
  <c r="G41" i="8"/>
  <c r="F41" i="8"/>
  <c r="F47" i="8" s="1"/>
  <c r="F52" i="8" s="1"/>
  <c r="E41" i="8"/>
  <c r="E47" i="8" s="1"/>
  <c r="E52" i="8" s="1"/>
  <c r="D41" i="8"/>
  <c r="D47" i="8" s="1"/>
  <c r="D52" i="8" s="1"/>
  <c r="C41" i="8"/>
  <c r="B41" i="8"/>
  <c r="B47" i="8" s="1"/>
  <c r="B52" i="8" s="1"/>
  <c r="J40" i="8"/>
  <c r="J54" i="8" s="1"/>
  <c r="I40" i="8"/>
  <c r="I50" i="8" s="1"/>
  <c r="H40" i="8"/>
  <c r="H50" i="8" s="1"/>
  <c r="G40" i="8"/>
  <c r="G46" i="8" s="1"/>
  <c r="G56" i="8" s="1"/>
  <c r="F40" i="8"/>
  <c r="F54" i="8" s="1"/>
  <c r="E40" i="8"/>
  <c r="E50" i="8" s="1"/>
  <c r="D40" i="8"/>
  <c r="D50" i="8" s="1"/>
  <c r="C40" i="8"/>
  <c r="C46" i="8" s="1"/>
  <c r="C56" i="8" s="1"/>
  <c r="B40" i="8"/>
  <c r="B54" i="8" s="1"/>
  <c r="J39" i="8"/>
  <c r="J51" i="8" s="1"/>
  <c r="I39" i="8"/>
  <c r="H39" i="8"/>
  <c r="H51" i="8" s="1"/>
  <c r="G39" i="8"/>
  <c r="G51" i="8" s="1"/>
  <c r="G58" i="8" s="1"/>
  <c r="F39" i="8"/>
  <c r="F51" i="8" s="1"/>
  <c r="E39" i="8"/>
  <c r="D39" i="8"/>
  <c r="D51" i="8" s="1"/>
  <c r="C39" i="8"/>
  <c r="C51" i="8" s="1"/>
  <c r="C58" i="8" s="1"/>
  <c r="B39" i="8"/>
  <c r="B51" i="8" s="1"/>
  <c r="J38" i="8"/>
  <c r="I38" i="8"/>
  <c r="H38" i="8"/>
  <c r="G38" i="8"/>
  <c r="F38" i="8"/>
  <c r="E38" i="8"/>
  <c r="D38" i="8"/>
  <c r="C38" i="8"/>
  <c r="B38" i="8"/>
  <c r="I55" i="7"/>
  <c r="E55" i="7"/>
  <c r="H53" i="7"/>
  <c r="G53" i="7"/>
  <c r="D53" i="7"/>
  <c r="C53" i="7"/>
  <c r="H52" i="7"/>
  <c r="D52" i="7"/>
  <c r="I51" i="7"/>
  <c r="E51" i="7"/>
  <c r="H47" i="7"/>
  <c r="G47" i="7"/>
  <c r="G52" i="7" s="1"/>
  <c r="D47" i="7"/>
  <c r="C47" i="7"/>
  <c r="C52" i="7" s="1"/>
  <c r="H46" i="7"/>
  <c r="H56" i="7" s="1"/>
  <c r="D46" i="7"/>
  <c r="D56" i="7" s="1"/>
  <c r="J45" i="7"/>
  <c r="J53" i="7" s="1"/>
  <c r="I45" i="7"/>
  <c r="I53" i="7" s="1"/>
  <c r="H45" i="7"/>
  <c r="G45" i="7"/>
  <c r="F45" i="7"/>
  <c r="F53" i="7" s="1"/>
  <c r="E45" i="7"/>
  <c r="E53" i="7" s="1"/>
  <c r="D45" i="7"/>
  <c r="C45" i="7"/>
  <c r="B45" i="7"/>
  <c r="B53" i="7" s="1"/>
  <c r="J44" i="7"/>
  <c r="J55" i="7" s="1"/>
  <c r="I44" i="7"/>
  <c r="H44" i="7"/>
  <c r="H55" i="7" s="1"/>
  <c r="G44" i="7"/>
  <c r="G55" i="7" s="1"/>
  <c r="F44" i="7"/>
  <c r="F55" i="7" s="1"/>
  <c r="E44" i="7"/>
  <c r="D44" i="7"/>
  <c r="D55" i="7" s="1"/>
  <c r="C44" i="7"/>
  <c r="C55" i="7" s="1"/>
  <c r="B44" i="7"/>
  <c r="B55" i="7" s="1"/>
  <c r="J43" i="7"/>
  <c r="I43" i="7"/>
  <c r="I54" i="7" s="1"/>
  <c r="H43" i="7"/>
  <c r="H54" i="7" s="1"/>
  <c r="G43" i="7"/>
  <c r="G54" i="7" s="1"/>
  <c r="F43" i="7"/>
  <c r="E43" i="7"/>
  <c r="E54" i="7" s="1"/>
  <c r="D43" i="7"/>
  <c r="D54" i="7" s="1"/>
  <c r="C43" i="7"/>
  <c r="C54" i="7" s="1"/>
  <c r="B43" i="7"/>
  <c r="J42" i="7"/>
  <c r="I42" i="7"/>
  <c r="H42" i="7"/>
  <c r="G42" i="7"/>
  <c r="F42" i="7"/>
  <c r="E42" i="7"/>
  <c r="D42" i="7"/>
  <c r="C42" i="7"/>
  <c r="B42" i="7"/>
  <c r="J41" i="7"/>
  <c r="J47" i="7" s="1"/>
  <c r="J52" i="7" s="1"/>
  <c r="I41" i="7"/>
  <c r="I46" i="7" s="1"/>
  <c r="I56" i="7" s="1"/>
  <c r="H41" i="7"/>
  <c r="G41" i="7"/>
  <c r="F41" i="7"/>
  <c r="F47" i="7" s="1"/>
  <c r="F52" i="7" s="1"/>
  <c r="E41" i="7"/>
  <c r="E47" i="7" s="1"/>
  <c r="E52" i="7" s="1"/>
  <c r="D41" i="7"/>
  <c r="C41" i="7"/>
  <c r="B41" i="7"/>
  <c r="B47" i="7" s="1"/>
  <c r="B52" i="7" s="1"/>
  <c r="J40" i="7"/>
  <c r="I40" i="7"/>
  <c r="H40" i="7"/>
  <c r="G40" i="7"/>
  <c r="G46" i="7" s="1"/>
  <c r="G56" i="7" s="1"/>
  <c r="F40" i="7"/>
  <c r="F51" i="7" s="1"/>
  <c r="E40" i="7"/>
  <c r="D40" i="7"/>
  <c r="C40" i="7"/>
  <c r="C46" i="7" s="1"/>
  <c r="C56" i="7" s="1"/>
  <c r="B40" i="7"/>
  <c r="J39" i="7"/>
  <c r="I39" i="7"/>
  <c r="H39" i="7"/>
  <c r="H51" i="7" s="1"/>
  <c r="G39" i="7"/>
  <c r="G51" i="7" s="1"/>
  <c r="F39" i="7"/>
  <c r="E39" i="7"/>
  <c r="D39" i="7"/>
  <c r="D51" i="7" s="1"/>
  <c r="C39" i="7"/>
  <c r="C51" i="7" s="1"/>
  <c r="B39" i="7"/>
  <c r="J38" i="7"/>
  <c r="I38" i="7"/>
  <c r="H38" i="7"/>
  <c r="G38" i="7"/>
  <c r="F38" i="7"/>
  <c r="E38" i="7"/>
  <c r="D38" i="7"/>
  <c r="C38" i="7"/>
  <c r="B38" i="7"/>
  <c r="I55" i="6"/>
  <c r="E55" i="6"/>
  <c r="H53" i="6"/>
  <c r="G53" i="6"/>
  <c r="D53" i="6"/>
  <c r="C53" i="6"/>
  <c r="H52" i="6"/>
  <c r="D52" i="6"/>
  <c r="I51" i="6"/>
  <c r="E51" i="6"/>
  <c r="H47" i="6"/>
  <c r="G47" i="6"/>
  <c r="G52" i="6" s="1"/>
  <c r="D47" i="6"/>
  <c r="C47" i="6"/>
  <c r="C52" i="6" s="1"/>
  <c r="H46" i="6"/>
  <c r="H56" i="6" s="1"/>
  <c r="D46" i="6"/>
  <c r="D56" i="6" s="1"/>
  <c r="J45" i="6"/>
  <c r="J53" i="6" s="1"/>
  <c r="I45" i="6"/>
  <c r="I53" i="6" s="1"/>
  <c r="H45" i="6"/>
  <c r="G45" i="6"/>
  <c r="F45" i="6"/>
  <c r="F53" i="6" s="1"/>
  <c r="E45" i="6"/>
  <c r="E53" i="6" s="1"/>
  <c r="D45" i="6"/>
  <c r="C45" i="6"/>
  <c r="B45" i="6"/>
  <c r="B53" i="6" s="1"/>
  <c r="J44" i="6"/>
  <c r="J55" i="6" s="1"/>
  <c r="I44" i="6"/>
  <c r="H44" i="6"/>
  <c r="H55" i="6" s="1"/>
  <c r="G44" i="6"/>
  <c r="G55" i="6" s="1"/>
  <c r="F44" i="6"/>
  <c r="F55" i="6" s="1"/>
  <c r="E44" i="6"/>
  <c r="D44" i="6"/>
  <c r="D55" i="6" s="1"/>
  <c r="C44" i="6"/>
  <c r="C55" i="6" s="1"/>
  <c r="B44" i="6"/>
  <c r="B55" i="6" s="1"/>
  <c r="J43" i="6"/>
  <c r="I43" i="6"/>
  <c r="I54" i="6" s="1"/>
  <c r="H43" i="6"/>
  <c r="H54" i="6" s="1"/>
  <c r="G43" i="6"/>
  <c r="G54" i="6" s="1"/>
  <c r="F43" i="6"/>
  <c r="E43" i="6"/>
  <c r="E54" i="6" s="1"/>
  <c r="D43" i="6"/>
  <c r="D54" i="6" s="1"/>
  <c r="C43" i="6"/>
  <c r="C54" i="6" s="1"/>
  <c r="B43" i="6"/>
  <c r="J42" i="6"/>
  <c r="I42" i="6"/>
  <c r="H42" i="6"/>
  <c r="G42" i="6"/>
  <c r="F42" i="6"/>
  <c r="E42" i="6"/>
  <c r="D42" i="6"/>
  <c r="C42" i="6"/>
  <c r="B42" i="6"/>
  <c r="J41" i="6"/>
  <c r="J47" i="6" s="1"/>
  <c r="J52" i="6" s="1"/>
  <c r="I41" i="6"/>
  <c r="I47" i="6" s="1"/>
  <c r="I52" i="6" s="1"/>
  <c r="H41" i="6"/>
  <c r="G41" i="6"/>
  <c r="F41" i="6"/>
  <c r="F47" i="6" s="1"/>
  <c r="F52" i="6" s="1"/>
  <c r="E41" i="6"/>
  <c r="E47" i="6" s="1"/>
  <c r="E52" i="6" s="1"/>
  <c r="D41" i="6"/>
  <c r="C41" i="6"/>
  <c r="B41" i="6"/>
  <c r="B47" i="6" s="1"/>
  <c r="B52" i="6" s="1"/>
  <c r="J40" i="6"/>
  <c r="J46" i="6" s="1"/>
  <c r="J56" i="6" s="1"/>
  <c r="I40" i="6"/>
  <c r="I50" i="6" s="1"/>
  <c r="H40" i="6"/>
  <c r="H50" i="6" s="1"/>
  <c r="G40" i="6"/>
  <c r="G46" i="6" s="1"/>
  <c r="G56" i="6" s="1"/>
  <c r="F40" i="6"/>
  <c r="F46" i="6" s="1"/>
  <c r="F56" i="6" s="1"/>
  <c r="E40" i="6"/>
  <c r="E50" i="6" s="1"/>
  <c r="D40" i="6"/>
  <c r="D50" i="6" s="1"/>
  <c r="C40" i="6"/>
  <c r="C46" i="6" s="1"/>
  <c r="C56" i="6" s="1"/>
  <c r="B40" i="6"/>
  <c r="B46" i="6" s="1"/>
  <c r="B56" i="6" s="1"/>
  <c r="J39" i="6"/>
  <c r="I39" i="6"/>
  <c r="H39" i="6"/>
  <c r="H51" i="6" s="1"/>
  <c r="H58" i="6" s="1"/>
  <c r="G39" i="6"/>
  <c r="G51" i="6" s="1"/>
  <c r="F39" i="6"/>
  <c r="E39" i="6"/>
  <c r="D39" i="6"/>
  <c r="D51" i="6" s="1"/>
  <c r="D58" i="6" s="1"/>
  <c r="C39" i="6"/>
  <c r="C51" i="6" s="1"/>
  <c r="B39" i="6"/>
  <c r="J38" i="6"/>
  <c r="I38" i="6"/>
  <c r="H38" i="6"/>
  <c r="G38" i="6"/>
  <c r="F38" i="6"/>
  <c r="E38" i="6"/>
  <c r="D38" i="6"/>
  <c r="C38" i="6"/>
  <c r="B38" i="6"/>
  <c r="I55" i="5"/>
  <c r="E55" i="5"/>
  <c r="G53" i="5"/>
  <c r="C53" i="5"/>
  <c r="I51" i="5"/>
  <c r="E51" i="5"/>
  <c r="G47" i="5"/>
  <c r="G52" i="5" s="1"/>
  <c r="C47" i="5"/>
  <c r="C52" i="5" s="1"/>
  <c r="H46" i="5"/>
  <c r="H56" i="5" s="1"/>
  <c r="D46" i="5"/>
  <c r="D56" i="5" s="1"/>
  <c r="J45" i="5"/>
  <c r="J53" i="5" s="1"/>
  <c r="I45" i="5"/>
  <c r="I53" i="5" s="1"/>
  <c r="H45" i="5"/>
  <c r="H53" i="5" s="1"/>
  <c r="G45" i="5"/>
  <c r="F45" i="5"/>
  <c r="F53" i="5" s="1"/>
  <c r="E45" i="5"/>
  <c r="E53" i="5" s="1"/>
  <c r="D45" i="5"/>
  <c r="D53" i="5" s="1"/>
  <c r="C45" i="5"/>
  <c r="B45" i="5"/>
  <c r="B53" i="5" s="1"/>
  <c r="J44" i="5"/>
  <c r="J55" i="5" s="1"/>
  <c r="I44" i="5"/>
  <c r="H44" i="5"/>
  <c r="H55" i="5" s="1"/>
  <c r="G44" i="5"/>
  <c r="G55" i="5" s="1"/>
  <c r="F44" i="5"/>
  <c r="F55" i="5" s="1"/>
  <c r="E44" i="5"/>
  <c r="D44" i="5"/>
  <c r="D55" i="5" s="1"/>
  <c r="C44" i="5"/>
  <c r="C55" i="5" s="1"/>
  <c r="B44" i="5"/>
  <c r="B55" i="5" s="1"/>
  <c r="J43" i="5"/>
  <c r="I43" i="5"/>
  <c r="I54" i="5" s="1"/>
  <c r="H43" i="5"/>
  <c r="H54" i="5" s="1"/>
  <c r="G43" i="5"/>
  <c r="G54" i="5" s="1"/>
  <c r="F43" i="5"/>
  <c r="E43" i="5"/>
  <c r="E54" i="5" s="1"/>
  <c r="D43" i="5"/>
  <c r="D54" i="5" s="1"/>
  <c r="C43" i="5"/>
  <c r="C54" i="5" s="1"/>
  <c r="B43" i="5"/>
  <c r="J42" i="5"/>
  <c r="I42" i="5"/>
  <c r="H42" i="5"/>
  <c r="G42" i="5"/>
  <c r="F42" i="5"/>
  <c r="E42" i="5"/>
  <c r="D42" i="5"/>
  <c r="C42" i="5"/>
  <c r="B42" i="5"/>
  <c r="J41" i="5"/>
  <c r="J47" i="5" s="1"/>
  <c r="J52" i="5" s="1"/>
  <c r="I41" i="5"/>
  <c r="I47" i="5" s="1"/>
  <c r="I52" i="5" s="1"/>
  <c r="H41" i="5"/>
  <c r="H47" i="5" s="1"/>
  <c r="H52" i="5" s="1"/>
  <c r="G41" i="5"/>
  <c r="F41" i="5"/>
  <c r="F47" i="5" s="1"/>
  <c r="F52" i="5" s="1"/>
  <c r="E41" i="5"/>
  <c r="E47" i="5" s="1"/>
  <c r="E52" i="5" s="1"/>
  <c r="D41" i="5"/>
  <c r="D47" i="5" s="1"/>
  <c r="D52" i="5" s="1"/>
  <c r="C41" i="5"/>
  <c r="B41" i="5"/>
  <c r="B47" i="5" s="1"/>
  <c r="B52" i="5" s="1"/>
  <c r="J40" i="5"/>
  <c r="J50" i="5" s="1"/>
  <c r="I40" i="5"/>
  <c r="I50" i="5" s="1"/>
  <c r="H40" i="5"/>
  <c r="H50" i="5" s="1"/>
  <c r="G40" i="5"/>
  <c r="G46" i="5" s="1"/>
  <c r="G56" i="5" s="1"/>
  <c r="F40" i="5"/>
  <c r="F50" i="5" s="1"/>
  <c r="E40" i="5"/>
  <c r="E50" i="5" s="1"/>
  <c r="D40" i="5"/>
  <c r="D50" i="5" s="1"/>
  <c r="C40" i="5"/>
  <c r="C46" i="5" s="1"/>
  <c r="C56" i="5" s="1"/>
  <c r="B40" i="5"/>
  <c r="B46" i="5" s="1"/>
  <c r="B56" i="5" s="1"/>
  <c r="J39" i="5"/>
  <c r="J51" i="5" s="1"/>
  <c r="I39" i="5"/>
  <c r="H39" i="5"/>
  <c r="H51" i="5" s="1"/>
  <c r="G39" i="5"/>
  <c r="G51" i="5" s="1"/>
  <c r="G58" i="5" s="1"/>
  <c r="F39" i="5"/>
  <c r="F51" i="5" s="1"/>
  <c r="E39" i="5"/>
  <c r="D39" i="5"/>
  <c r="D51" i="5" s="1"/>
  <c r="C39" i="5"/>
  <c r="C51" i="5" s="1"/>
  <c r="C58" i="5" s="1"/>
  <c r="B39" i="5"/>
  <c r="B51" i="5" s="1"/>
  <c r="J38" i="5"/>
  <c r="I38" i="5"/>
  <c r="H38" i="5"/>
  <c r="G38" i="5"/>
  <c r="F38" i="5"/>
  <c r="E38" i="5"/>
  <c r="D38" i="5"/>
  <c r="C38" i="5"/>
  <c r="B38" i="5"/>
  <c r="C43" i="3"/>
  <c r="D43" i="3"/>
  <c r="E43" i="3"/>
  <c r="F43" i="3"/>
  <c r="G43" i="3"/>
  <c r="H43" i="3"/>
  <c r="I43" i="3"/>
  <c r="J43" i="3"/>
  <c r="J54" i="3" s="1"/>
  <c r="C44" i="3"/>
  <c r="D44" i="3"/>
  <c r="E44" i="3"/>
  <c r="F44" i="3"/>
  <c r="F55" i="3" s="1"/>
  <c r="G44" i="3"/>
  <c r="H44" i="3"/>
  <c r="I44" i="3"/>
  <c r="J44" i="3"/>
  <c r="J55" i="3" s="1"/>
  <c r="B44" i="3"/>
  <c r="B43" i="3"/>
  <c r="B54" i="3" s="1"/>
  <c r="C38" i="3"/>
  <c r="D38" i="3"/>
  <c r="E38" i="3"/>
  <c r="F38" i="3"/>
  <c r="G38" i="3"/>
  <c r="H38" i="3"/>
  <c r="I38" i="3"/>
  <c r="J38" i="3"/>
  <c r="C39" i="3"/>
  <c r="C51" i="3" s="1"/>
  <c r="D39" i="3"/>
  <c r="D51" i="3" s="1"/>
  <c r="E39" i="3"/>
  <c r="F39" i="3"/>
  <c r="G39" i="3"/>
  <c r="G51" i="3" s="1"/>
  <c r="H39" i="3"/>
  <c r="H51" i="3" s="1"/>
  <c r="I39" i="3"/>
  <c r="J39" i="3"/>
  <c r="C40" i="3"/>
  <c r="C50" i="3" s="1"/>
  <c r="D40" i="3"/>
  <c r="D54" i="3" s="1"/>
  <c r="E40" i="3"/>
  <c r="F40" i="3"/>
  <c r="F50" i="3" s="1"/>
  <c r="G40" i="3"/>
  <c r="G50" i="3" s="1"/>
  <c r="H40" i="3"/>
  <c r="H54" i="3" s="1"/>
  <c r="I40" i="3"/>
  <c r="J40" i="3"/>
  <c r="J50" i="3" s="1"/>
  <c r="B40" i="3"/>
  <c r="B39" i="3"/>
  <c r="B38" i="3"/>
  <c r="B50" i="3" s="1"/>
  <c r="C38" i="4"/>
  <c r="D38" i="4"/>
  <c r="E38" i="4"/>
  <c r="F38" i="4"/>
  <c r="G38" i="4"/>
  <c r="H38" i="4"/>
  <c r="I38" i="4"/>
  <c r="J38" i="4"/>
  <c r="C39" i="4"/>
  <c r="D39" i="4"/>
  <c r="E39" i="4"/>
  <c r="F39" i="4"/>
  <c r="F51" i="4" s="1"/>
  <c r="G39" i="4"/>
  <c r="H39" i="4"/>
  <c r="I39" i="4"/>
  <c r="J39" i="4"/>
  <c r="B39" i="4"/>
  <c r="B51" i="4" s="1"/>
  <c r="B38" i="4"/>
  <c r="C40" i="4"/>
  <c r="C55" i="4" s="1"/>
  <c r="D40" i="4"/>
  <c r="D51" i="4" s="1"/>
  <c r="E40" i="4"/>
  <c r="F40" i="4"/>
  <c r="G40" i="4"/>
  <c r="H40" i="4"/>
  <c r="H51" i="4" s="1"/>
  <c r="I40" i="4"/>
  <c r="J40" i="4"/>
  <c r="B40" i="4"/>
  <c r="C44" i="4"/>
  <c r="D44" i="4"/>
  <c r="E44" i="4"/>
  <c r="F44" i="4"/>
  <c r="F55" i="4" s="1"/>
  <c r="G44" i="4"/>
  <c r="H44" i="4"/>
  <c r="I44" i="4"/>
  <c r="J44" i="4"/>
  <c r="J55" i="4" s="1"/>
  <c r="B44" i="4"/>
  <c r="B55" i="4" s="1"/>
  <c r="C43" i="4"/>
  <c r="D43" i="4"/>
  <c r="E43" i="4"/>
  <c r="F43" i="4"/>
  <c r="F54" i="4" s="1"/>
  <c r="G43" i="4"/>
  <c r="H43" i="4"/>
  <c r="I43" i="4"/>
  <c r="J43" i="4"/>
  <c r="J54" i="4" s="1"/>
  <c r="B43" i="4"/>
  <c r="B54" i="4" s="1"/>
  <c r="I55" i="4"/>
  <c r="G55" i="4"/>
  <c r="E55" i="4"/>
  <c r="I54" i="4"/>
  <c r="G54" i="4"/>
  <c r="E54" i="4"/>
  <c r="J53" i="4"/>
  <c r="G53" i="4"/>
  <c r="F53" i="4"/>
  <c r="B53" i="4"/>
  <c r="J51" i="4"/>
  <c r="I51" i="4"/>
  <c r="E51" i="4"/>
  <c r="J45" i="4"/>
  <c r="I45" i="4"/>
  <c r="I53" i="4" s="1"/>
  <c r="H45" i="4"/>
  <c r="H53" i="4" s="1"/>
  <c r="G45" i="4"/>
  <c r="F45" i="4"/>
  <c r="E45" i="4"/>
  <c r="E53" i="4" s="1"/>
  <c r="D45" i="4"/>
  <c r="D53" i="4" s="1"/>
  <c r="C45" i="4"/>
  <c r="B45" i="4"/>
  <c r="J42" i="4"/>
  <c r="I42" i="4"/>
  <c r="H42" i="4"/>
  <c r="G42" i="4"/>
  <c r="F42" i="4"/>
  <c r="E42" i="4"/>
  <c r="D42" i="4"/>
  <c r="C42" i="4"/>
  <c r="B42" i="4"/>
  <c r="J41" i="4"/>
  <c r="J47" i="4" s="1"/>
  <c r="J52" i="4" s="1"/>
  <c r="I41" i="4"/>
  <c r="I47" i="4" s="1"/>
  <c r="I52" i="4" s="1"/>
  <c r="H41" i="4"/>
  <c r="H47" i="4" s="1"/>
  <c r="G41" i="4"/>
  <c r="F41" i="4"/>
  <c r="F47" i="4" s="1"/>
  <c r="F52" i="4" s="1"/>
  <c r="E41" i="4"/>
  <c r="E47" i="4" s="1"/>
  <c r="E52" i="4" s="1"/>
  <c r="D41" i="4"/>
  <c r="D47" i="4" s="1"/>
  <c r="C41" i="4"/>
  <c r="B41" i="4"/>
  <c r="B47" i="4" s="1"/>
  <c r="B52" i="4" s="1"/>
  <c r="C55" i="3"/>
  <c r="D55" i="3"/>
  <c r="E55" i="3"/>
  <c r="G55" i="3"/>
  <c r="H55" i="3"/>
  <c r="I55" i="3"/>
  <c r="B55" i="3"/>
  <c r="E53" i="3"/>
  <c r="I53" i="3"/>
  <c r="C54" i="3"/>
  <c r="E54" i="3"/>
  <c r="F54" i="3"/>
  <c r="G54" i="3"/>
  <c r="I54" i="3"/>
  <c r="E51" i="3"/>
  <c r="F51" i="3"/>
  <c r="I51" i="3"/>
  <c r="J51" i="3"/>
  <c r="B51" i="3"/>
  <c r="D50" i="3"/>
  <c r="E50" i="3"/>
  <c r="H50" i="3"/>
  <c r="I50" i="3"/>
  <c r="B46" i="3"/>
  <c r="B56" i="3" s="1"/>
  <c r="J45" i="3"/>
  <c r="J53" i="3" s="1"/>
  <c r="I45" i="3"/>
  <c r="H45" i="3"/>
  <c r="G45" i="3"/>
  <c r="F45" i="3"/>
  <c r="F53" i="3" s="1"/>
  <c r="E45" i="3"/>
  <c r="D45" i="3"/>
  <c r="C45" i="3"/>
  <c r="B45" i="3"/>
  <c r="B53" i="3" s="1"/>
  <c r="B42" i="3"/>
  <c r="C42" i="3"/>
  <c r="D42" i="3"/>
  <c r="E42" i="3"/>
  <c r="F42" i="3"/>
  <c r="G42" i="3"/>
  <c r="H42" i="3"/>
  <c r="I42" i="3"/>
  <c r="J42" i="3"/>
  <c r="C41" i="3"/>
  <c r="D41" i="3"/>
  <c r="E41" i="3"/>
  <c r="E47" i="3" s="1"/>
  <c r="E52" i="3" s="1"/>
  <c r="F41" i="3"/>
  <c r="G41" i="3"/>
  <c r="H41" i="3"/>
  <c r="I41" i="3"/>
  <c r="I47" i="3" s="1"/>
  <c r="I52" i="3" s="1"/>
  <c r="J41" i="3"/>
  <c r="B41" i="3"/>
  <c r="D19" i="14" l="1"/>
  <c r="L28" i="14"/>
  <c r="D37" i="14"/>
  <c r="D28" i="14"/>
  <c r="B46" i="13"/>
  <c r="D46" i="13"/>
  <c r="D56" i="13" s="1"/>
  <c r="G47" i="13"/>
  <c r="G52" i="13" s="1"/>
  <c r="D50" i="13"/>
  <c r="H50" i="13"/>
  <c r="H46" i="13"/>
  <c r="H56" i="13" s="1"/>
  <c r="E50" i="13"/>
  <c r="I50" i="13"/>
  <c r="C54" i="13"/>
  <c r="C58" i="13" s="1"/>
  <c r="G54" i="13"/>
  <c r="F55" i="13"/>
  <c r="J55" i="13"/>
  <c r="E53" i="13"/>
  <c r="E58" i="13" s="1"/>
  <c r="I53" i="13"/>
  <c r="C47" i="13"/>
  <c r="C52" i="13" s="1"/>
  <c r="E51" i="13"/>
  <c r="E55" i="13"/>
  <c r="C51" i="13"/>
  <c r="G51" i="13"/>
  <c r="J46" i="13"/>
  <c r="J56" i="13" s="1"/>
  <c r="I46" i="13"/>
  <c r="I56" i="13" s="1"/>
  <c r="C55" i="13"/>
  <c r="G55" i="13"/>
  <c r="F53" i="13"/>
  <c r="J53" i="13"/>
  <c r="I51" i="13"/>
  <c r="I55" i="13"/>
  <c r="G58" i="13"/>
  <c r="D58" i="13"/>
  <c r="H58" i="13"/>
  <c r="F50" i="13"/>
  <c r="J50" i="13"/>
  <c r="F54" i="13"/>
  <c r="J54" i="13"/>
  <c r="E46" i="13"/>
  <c r="E56" i="13" s="1"/>
  <c r="C50" i="13"/>
  <c r="B58" i="13"/>
  <c r="J51" i="13"/>
  <c r="F46" i="13"/>
  <c r="F56" i="13" s="1"/>
  <c r="I47" i="13"/>
  <c r="I52" i="13" s="1"/>
  <c r="G50" i="13"/>
  <c r="C58" i="12"/>
  <c r="D58" i="12"/>
  <c r="E58" i="12"/>
  <c r="F54" i="12"/>
  <c r="C50" i="12"/>
  <c r="B51" i="12"/>
  <c r="F51" i="12"/>
  <c r="B46" i="12"/>
  <c r="B56" i="12" s="1"/>
  <c r="F46" i="12"/>
  <c r="F56" i="12" s="1"/>
  <c r="E47" i="12"/>
  <c r="E52" i="12" s="1"/>
  <c r="B50" i="12"/>
  <c r="D58" i="8"/>
  <c r="H58" i="8"/>
  <c r="B58" i="8"/>
  <c r="I58" i="8"/>
  <c r="E46" i="8"/>
  <c r="E56" i="8" s="1"/>
  <c r="E58" i="8" s="1"/>
  <c r="I46" i="8"/>
  <c r="I56" i="8" s="1"/>
  <c r="C50" i="8"/>
  <c r="G50" i="8"/>
  <c r="F50" i="8"/>
  <c r="B46" i="8"/>
  <c r="B56" i="8" s="1"/>
  <c r="F46" i="8"/>
  <c r="F56" i="8" s="1"/>
  <c r="F58" i="8" s="1"/>
  <c r="J46" i="8"/>
  <c r="J56" i="8" s="1"/>
  <c r="J58" i="8" s="1"/>
  <c r="B50" i="8"/>
  <c r="J50" i="8"/>
  <c r="C58" i="7"/>
  <c r="G58" i="7"/>
  <c r="E58" i="7"/>
  <c r="D58" i="7"/>
  <c r="H58" i="7"/>
  <c r="I58" i="7"/>
  <c r="B54" i="7"/>
  <c r="J54" i="7"/>
  <c r="E46" i="7"/>
  <c r="E56" i="7" s="1"/>
  <c r="B51" i="7"/>
  <c r="J51" i="7"/>
  <c r="J58" i="7" s="1"/>
  <c r="B46" i="7"/>
  <c r="B56" i="7" s="1"/>
  <c r="F46" i="7"/>
  <c r="F56" i="7" s="1"/>
  <c r="J46" i="7"/>
  <c r="J56" i="7" s="1"/>
  <c r="I47" i="7"/>
  <c r="I52" i="7" s="1"/>
  <c r="F54" i="7"/>
  <c r="F58" i="7" s="1"/>
  <c r="C58" i="6"/>
  <c r="G58" i="6"/>
  <c r="B50" i="6"/>
  <c r="F50" i="6"/>
  <c r="J50" i="6"/>
  <c r="B54" i="6"/>
  <c r="F54" i="6"/>
  <c r="J54" i="6"/>
  <c r="E46" i="6"/>
  <c r="E56" i="6" s="1"/>
  <c r="E58" i="6" s="1"/>
  <c r="I46" i="6"/>
  <c r="I56" i="6" s="1"/>
  <c r="I58" i="6" s="1"/>
  <c r="C50" i="6"/>
  <c r="G50" i="6"/>
  <c r="B51" i="6"/>
  <c r="F51" i="6"/>
  <c r="J51" i="6"/>
  <c r="J58" i="6" s="1"/>
  <c r="D58" i="5"/>
  <c r="H58" i="5"/>
  <c r="E58" i="5"/>
  <c r="B54" i="5"/>
  <c r="B58" i="5" s="1"/>
  <c r="F54" i="5"/>
  <c r="F58" i="5" s="1"/>
  <c r="J54" i="5"/>
  <c r="J58" i="5" s="1"/>
  <c r="E46" i="5"/>
  <c r="E56" i="5" s="1"/>
  <c r="I46" i="5"/>
  <c r="I56" i="5" s="1"/>
  <c r="I58" i="5" s="1"/>
  <c r="C50" i="5"/>
  <c r="G50" i="5"/>
  <c r="B50" i="5"/>
  <c r="F46" i="5"/>
  <c r="F56" i="5" s="1"/>
  <c r="J46" i="5"/>
  <c r="J56" i="5" s="1"/>
  <c r="F46" i="3"/>
  <c r="F56" i="3" s="1"/>
  <c r="J46" i="3"/>
  <c r="J56" i="3" s="1"/>
  <c r="J58" i="3"/>
  <c r="H46" i="3"/>
  <c r="H56" i="3" s="1"/>
  <c r="D46" i="3"/>
  <c r="D56" i="3" s="1"/>
  <c r="C53" i="3"/>
  <c r="G53" i="3"/>
  <c r="G46" i="3"/>
  <c r="G56" i="3" s="1"/>
  <c r="C46" i="3"/>
  <c r="C56" i="3" s="1"/>
  <c r="D53" i="3"/>
  <c r="H53" i="3"/>
  <c r="G51" i="4"/>
  <c r="D52" i="4"/>
  <c r="H52" i="4"/>
  <c r="C51" i="4"/>
  <c r="H54" i="4"/>
  <c r="H46" i="4"/>
  <c r="H56" i="4" s="1"/>
  <c r="C53" i="4"/>
  <c r="C54" i="4"/>
  <c r="H55" i="4"/>
  <c r="D55" i="4"/>
  <c r="C46" i="4"/>
  <c r="C56" i="4" s="1"/>
  <c r="G46" i="4"/>
  <c r="G56" i="4" s="1"/>
  <c r="D46" i="4"/>
  <c r="D56" i="4" s="1"/>
  <c r="D54" i="4"/>
  <c r="E46" i="4"/>
  <c r="E56" i="4" s="1"/>
  <c r="E58" i="4" s="1"/>
  <c r="I46" i="4"/>
  <c r="I56" i="4" s="1"/>
  <c r="I58" i="4" s="1"/>
  <c r="G47" i="4"/>
  <c r="G52" i="4" s="1"/>
  <c r="B46" i="4"/>
  <c r="B56" i="4" s="1"/>
  <c r="B58" i="4" s="1"/>
  <c r="F46" i="4"/>
  <c r="F56" i="4" s="1"/>
  <c r="F58" i="4" s="1"/>
  <c r="J46" i="4"/>
  <c r="J56" i="4" s="1"/>
  <c r="J58" i="4" s="1"/>
  <c r="C47" i="4"/>
  <c r="C52" i="4" s="1"/>
  <c r="F47" i="3"/>
  <c r="F52" i="3" s="1"/>
  <c r="F58" i="3" s="1"/>
  <c r="J47" i="3"/>
  <c r="J52" i="3" s="1"/>
  <c r="B47" i="3"/>
  <c r="B52" i="3" s="1"/>
  <c r="B58" i="3" s="1"/>
  <c r="G47" i="3"/>
  <c r="G52" i="3" s="1"/>
  <c r="C47" i="3"/>
  <c r="C52" i="3" s="1"/>
  <c r="C58" i="3" s="1"/>
  <c r="H47" i="3"/>
  <c r="H52" i="3" s="1"/>
  <c r="D47" i="3"/>
  <c r="D52" i="3" s="1"/>
  <c r="D58" i="3" s="1"/>
  <c r="I46" i="3"/>
  <c r="I56" i="3" s="1"/>
  <c r="I58" i="3" s="1"/>
  <c r="E46" i="3"/>
  <c r="E56" i="3" s="1"/>
  <c r="E58" i="3" s="1"/>
  <c r="J58" i="13" l="1"/>
  <c r="F58" i="13"/>
  <c r="I58" i="13"/>
  <c r="B58" i="12"/>
  <c r="F58" i="12"/>
  <c r="B58" i="7"/>
  <c r="F58" i="6"/>
  <c r="B58" i="6"/>
  <c r="H58" i="3"/>
  <c r="G58" i="3"/>
  <c r="H58" i="4"/>
  <c r="D58" i="4"/>
  <c r="C58" i="4"/>
  <c r="G58" i="4"/>
</calcChain>
</file>

<file path=xl/sharedStrings.xml><?xml version="1.0" encoding="utf-8"?>
<sst xmlns="http://schemas.openxmlformats.org/spreadsheetml/2006/main" count="1097" uniqueCount="105">
  <si>
    <t>Opérations non financières - données annuelles [nasa_10_nf_tr__custom_15072841]</t>
  </si>
  <si>
    <t>Ouvrir la page produit</t>
  </si>
  <si>
    <t>Ouvrir dans le Data Browser</t>
  </si>
  <si>
    <t>Description:</t>
  </si>
  <si>
    <t>-</t>
  </si>
  <si>
    <t>Dernière mise à jour des données:</t>
  </si>
  <si>
    <t>17/01/2025 23:00</t>
  </si>
  <si>
    <t>Dernière modification de la structure de données:</t>
  </si>
  <si>
    <t>16/01/2025 11:00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</si>
  <si>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</si>
  <si>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</si>
  <si>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</si>
  <si>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</si>
  <si>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</si>
  <si>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</si>
  <si>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Secteur</t>
  </si>
  <si>
    <t>Entité géopolitique (déclarante)</t>
  </si>
  <si>
    <t>Feuille 1</t>
  </si>
  <si>
    <t>Annuel</t>
  </si>
  <si>
    <t>Prix courants, millions d'euros</t>
  </si>
  <si>
    <t>Payé</t>
  </si>
  <si>
    <t>Sociétés non financières</t>
  </si>
  <si>
    <t>Belgique</t>
  </si>
  <si>
    <t>Feuille 2</t>
  </si>
  <si>
    <t>Reçu</t>
  </si>
  <si>
    <t>Structure</t>
  </si>
  <si>
    <t>Dimension</t>
  </si>
  <si>
    <t>Position</t>
  </si>
  <si>
    <t>Libellé</t>
  </si>
  <si>
    <t>Indicateur des comptes nationaux (SEC 2010)</t>
  </si>
  <si>
    <t>Valeur ajoutée, brute</t>
  </si>
  <si>
    <t>Formation brute de capital fixe</t>
  </si>
  <si>
    <t>Excédent d'exploitation et revenu mixte, brut</t>
  </si>
  <si>
    <t>Revenus de la propriété</t>
  </si>
  <si>
    <t>Transferts en capital</t>
  </si>
  <si>
    <t>Capacité de financement (+)/besoin de financement (-)</t>
  </si>
  <si>
    <t>Impôts sur le revenu</t>
  </si>
  <si>
    <t>Revenus distribués des sociétés</t>
  </si>
  <si>
    <t>Temps</t>
  </si>
  <si>
    <t>1995</t>
  </si>
  <si>
    <t>2000</t>
  </si>
  <si>
    <t>2007</t>
  </si>
  <si>
    <t>2010</t>
  </si>
  <si>
    <t>2019</t>
  </si>
  <si>
    <t>2020</t>
  </si>
  <si>
    <t>2021</t>
  </si>
  <si>
    <t>2022</t>
  </si>
  <si>
    <t>2023</t>
  </si>
  <si>
    <t>Données extraites le19/01/2025 14:18:11 depuis [ESTAT]</t>
  </si>
  <si>
    <t xml:space="preserve">Dataset: </t>
  </si>
  <si>
    <t>Dernière mise à jour:</t>
  </si>
  <si>
    <t>TIME</t>
  </si>
  <si>
    <t>:</t>
  </si>
  <si>
    <t>reste</t>
  </si>
  <si>
    <t>autres revenus de la propriété</t>
  </si>
  <si>
    <t>taux de marge</t>
  </si>
  <si>
    <t>Taux d'investissement</t>
  </si>
  <si>
    <t>Taux des autres revenus de la propriété</t>
  </si>
  <si>
    <t>Taux de re revenus distribués des sociétés</t>
  </si>
  <si>
    <t>Taux de l'Impôts sur le revenu</t>
  </si>
  <si>
    <t>Taux du reste</t>
  </si>
  <si>
    <t>vérif</t>
  </si>
  <si>
    <t>Données extraites le19/01/2025 14:34:21 depuis [ESTAT]</t>
  </si>
  <si>
    <t>Opérations non financières - données annuelles [nasa_10_nf_tr__custom_15072912]</t>
  </si>
  <si>
    <t>Allemagne</t>
  </si>
  <si>
    <t>Taux de capacité de financement (+)/besoin de financement (-)</t>
  </si>
  <si>
    <t>Données extraites le19/01/2025 14:43:50 depuis [ESTAT]</t>
  </si>
  <si>
    <t>Opérations non financières - données annuelles [nasa_10_nf_tr__custom_15072974]</t>
  </si>
  <si>
    <t>Espagne</t>
  </si>
  <si>
    <t>Esoagne*</t>
  </si>
  <si>
    <t>Données extraites le19/01/2025 14:48:31 depuis [ESTAT]</t>
  </si>
  <si>
    <t>Opérations non financières - données annuelles [nasa_10_nf_tr__custom_15072998]</t>
  </si>
  <si>
    <t>France</t>
  </si>
  <si>
    <t>Données extraites le19/01/2025 15:00:05 depuis [ESTAT]</t>
  </si>
  <si>
    <t>Opérations non financières - données annuelles [nasa_10_nf_tr__custom_15073045]</t>
  </si>
  <si>
    <t>Italie</t>
  </si>
  <si>
    <t>Données extraites le19/01/2025 15:04:17 depuis [ESTAT]</t>
  </si>
  <si>
    <t>Opérations non financières - données annuelles [nasa_10_nf_tr__custom_15073104]</t>
  </si>
  <si>
    <t>Pays-Bas</t>
  </si>
  <si>
    <t>ratio investissement</t>
  </si>
  <si>
    <t>Données extraites le19/01/2025 15:13:03 depuis [ESTAT]</t>
  </si>
  <si>
    <t>Opérations non financières - données annuelles [nasa_10_nf_tr__custom_15073164]</t>
  </si>
  <si>
    <t>United Kingdom</t>
  </si>
  <si>
    <t>Données extraites le19/01/2025 15:21:05 depuis [ESTAT]</t>
  </si>
  <si>
    <t>Opérations non financières - données annuelles [nasa_10_nf_tr__custom_15073202]</t>
  </si>
  <si>
    <t>Suède</t>
  </si>
  <si>
    <t>Ratio d'investissement</t>
  </si>
  <si>
    <t>Ratio des autres revenus de la propriété</t>
  </si>
  <si>
    <t>Ratio des revenus distribués des sociétés</t>
  </si>
  <si>
    <t>Ratio de capacité de financement (+)/besoin de financement (-)</t>
  </si>
  <si>
    <t>Ratio de l'Impôts sur le revenu</t>
  </si>
  <si>
    <t>Ratio du reste</t>
  </si>
  <si>
    <t>Source : Eurostat, base 2020</t>
  </si>
  <si>
    <t>Total des ratios</t>
  </si>
  <si>
    <t>Royaume-Uni</t>
  </si>
  <si>
    <t>taux de marge (*)</t>
  </si>
  <si>
    <t>versés - recus</t>
  </si>
  <si>
    <t>recus VA</t>
  </si>
  <si>
    <t>recus EBE</t>
  </si>
  <si>
    <t>versés VA</t>
  </si>
  <si>
    <t>versés EBE</t>
  </si>
  <si>
    <t>valeur ajoutée</t>
  </si>
  <si>
    <t>EBE</t>
  </si>
  <si>
    <t>Source : Eurostat, Base 2020</t>
  </si>
  <si>
    <t>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</si>
</sst>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0" fillId="0" borderId="0" xfId="0"/>
    <xf numFmtId="0" fontId="1" fillId="3" borderId="3" xfId="0" applyFont="1" applyFill="1" applyBorder="1" applyAlignment="1">
      <alignment horizontal="left" vertical="center"/>
    </xf>
    <xf numFmtId="3" fontId="0" fillId="0" borderId="0" xfId="0" applyNumberFormat="1"/>
    <xf numFmtId="0" fontId="1" fillId="3" borderId="0" xfId="0" applyFont="1" applyFill="1" applyBorder="1" applyAlignment="1">
      <alignment horizontal="left" vertical="center"/>
    </xf>
    <xf numFmtId="9" fontId="2" fillId="0" borderId="0" xfId="0" applyNumberFormat="1" applyFont="1" applyAlignment="1">
      <alignment horizontal="right" vertical="center" shrinkToFit="1"/>
    </xf>
    <xf numFmtId="0" fontId="6" fillId="3" borderId="2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9" fontId="2" fillId="4" borderId="0" xfId="0" applyNumberFormat="1" applyFont="1" applyFill="1" applyAlignment="1">
      <alignment horizontal="right" vertical="center" shrinkToFit="1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 shrinkToFit="1"/>
    </xf>
    <xf numFmtId="3" fontId="7" fillId="4" borderId="0" xfId="0" applyNumberFormat="1" applyFont="1" applyFill="1" applyAlignment="1">
      <alignment horizontal="right" vertical="center" shrinkToFit="1"/>
    </xf>
    <xf numFmtId="0" fontId="9" fillId="0" borderId="0" xfId="0" applyFont="1"/>
    <xf numFmtId="0" fontId="10" fillId="0" borderId="4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10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1" fillId="0" borderId="6" xfId="0" applyNumberFormat="1" applyFont="1" applyBorder="1"/>
    <xf numFmtId="164" fontId="11" fillId="0" borderId="0" xfId="0" applyNumberFormat="1" applyFont="1" applyBorder="1"/>
    <xf numFmtId="164" fontId="11" fillId="0" borderId="7" xfId="0" applyNumberFormat="1" applyFont="1" applyBorder="1"/>
    <xf numFmtId="164" fontId="10" fillId="0" borderId="6" xfId="0" applyNumberFormat="1" applyFont="1" applyBorder="1"/>
    <xf numFmtId="164" fontId="10" fillId="0" borderId="0" xfId="0" applyNumberFormat="1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1" xfId="0" applyNumberFormat="1" applyFont="1" applyBorder="1"/>
    <xf numFmtId="164" fontId="10" fillId="0" borderId="9" xfId="0" applyNumberFormat="1" applyFont="1" applyBorder="1"/>
    <xf numFmtId="164" fontId="10" fillId="0" borderId="4" xfId="0" applyNumberFormat="1" applyFont="1" applyBorder="1"/>
    <xf numFmtId="164" fontId="10" fillId="0" borderId="10" xfId="0" applyNumberFormat="1" applyFont="1" applyBorder="1"/>
    <xf numFmtId="164" fontId="10" fillId="0" borderId="5" xfId="0" applyNumberFormat="1" applyFont="1" applyBorder="1"/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164" fontId="0" fillId="0" borderId="0" xfId="0" applyNumberFormat="1"/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6" borderId="0" xfId="0" applyFont="1" applyFill="1" applyBorder="1" applyAlignment="1">
      <alignment horizontal="left" vertical="center"/>
    </xf>
    <xf numFmtId="0" fontId="16" fillId="6" borderId="11" xfId="0" applyFont="1" applyFill="1" applyBorder="1"/>
    <xf numFmtId="0" fontId="16" fillId="6" borderId="12" xfId="0" applyFont="1" applyFill="1" applyBorder="1"/>
    <xf numFmtId="0" fontId="16" fillId="6" borderId="13" xfId="0" applyFont="1" applyFill="1" applyBorder="1"/>
    <xf numFmtId="0" fontId="14" fillId="6" borderId="14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/>
    </xf>
    <xf numFmtId="164" fontId="16" fillId="6" borderId="4" xfId="0" applyNumberFormat="1" applyFont="1" applyFill="1" applyBorder="1"/>
    <xf numFmtId="164" fontId="16" fillId="6" borderId="10" xfId="0" applyNumberFormat="1" applyFont="1" applyFill="1" applyBorder="1"/>
    <xf numFmtId="164" fontId="16" fillId="6" borderId="5" xfId="0" applyNumberFormat="1" applyFont="1" applyFill="1" applyBorder="1"/>
    <xf numFmtId="164" fontId="16" fillId="6" borderId="6" xfId="0" applyNumberFormat="1" applyFont="1" applyFill="1" applyBorder="1"/>
    <xf numFmtId="164" fontId="16" fillId="6" borderId="0" xfId="0" applyNumberFormat="1" applyFont="1" applyFill="1" applyBorder="1"/>
    <xf numFmtId="164" fontId="16" fillId="6" borderId="7" xfId="0" applyNumberFormat="1" applyFont="1" applyFill="1" applyBorder="1"/>
    <xf numFmtId="164" fontId="16" fillId="6" borderId="8" xfId="0" applyNumberFormat="1" applyFont="1" applyFill="1" applyBorder="1"/>
    <xf numFmtId="164" fontId="16" fillId="6" borderId="1" xfId="0" applyNumberFormat="1" applyFont="1" applyFill="1" applyBorder="1"/>
    <xf numFmtId="164" fontId="16" fillId="6" borderId="9" xfId="0" applyNumberFormat="1" applyFont="1" applyFill="1" applyBorder="1"/>
    <xf numFmtId="0" fontId="17" fillId="5" borderId="12" xfId="0" applyFont="1" applyFill="1" applyBorder="1"/>
    <xf numFmtId="164" fontId="17" fillId="5" borderId="6" xfId="0" applyNumberFormat="1" applyFont="1" applyFill="1" applyBorder="1"/>
    <xf numFmtId="164" fontId="17" fillId="5" borderId="0" xfId="0" applyNumberFormat="1" applyFont="1" applyFill="1" applyBorder="1"/>
    <xf numFmtId="164" fontId="17" fillId="5" borderId="7" xfId="0" applyNumberFormat="1" applyFont="1" applyFill="1" applyBorder="1"/>
    <xf numFmtId="0" fontId="12" fillId="6" borderId="14" xfId="0" applyFont="1" applyFill="1" applyBorder="1" applyAlignment="1">
      <alignment horizontal="left" vertical="center"/>
    </xf>
    <xf numFmtId="0" fontId="9" fillId="6" borderId="0" xfId="0" applyFont="1" applyFill="1" applyBorder="1"/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576531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15072841/default/table" TargetMode="External"/><Relationship Id="rId1" Type="http://schemas.openxmlformats.org/officeDocument/2006/relationships/hyperlink" Target="https://ec.europa.eu/eurostat/databrowser/product/page/nasa_10_nf_tr__custom_150728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7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15.42578125" customWidth="1"/>
    <col min="6" max="6" width="17.140625" customWidth="1"/>
    <col min="7" max="7" width="28.2851562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57" t="s">
        <v>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 x14ac:dyDescent="0.2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2" t="s">
        <v>23</v>
      </c>
      <c r="C17" s="11" t="s">
        <v>18</v>
      </c>
      <c r="D17" s="11" t="s">
        <v>19</v>
      </c>
      <c r="E17" s="11" t="s">
        <v>24</v>
      </c>
      <c r="F17" s="11" t="s">
        <v>21</v>
      </c>
      <c r="G17" s="11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65E98-0112-47E4-AACA-D54C349BB8FF}">
  <dimension ref="A1:J58"/>
  <sheetViews>
    <sheetView topLeftCell="A14" workbookViewId="0">
      <selection activeCell="A19" sqref="A19"/>
    </sheetView>
  </sheetViews>
  <sheetFormatPr baseColWidth="10" defaultRowHeight="15" x14ac:dyDescent="0.25"/>
  <cols>
    <col min="1" max="1" width="20.85546875" customWidth="1"/>
  </cols>
  <sheetData>
    <row r="1" spans="1:10" x14ac:dyDescent="0.25">
      <c r="A1" s="25" t="s">
        <v>70</v>
      </c>
    </row>
    <row r="2" spans="1:10" x14ac:dyDescent="0.25">
      <c r="A2" s="25" t="s">
        <v>49</v>
      </c>
      <c r="B2" s="26" t="s">
        <v>71</v>
      </c>
    </row>
    <row r="3" spans="1:10" x14ac:dyDescent="0.25">
      <c r="A3" s="25" t="s">
        <v>50</v>
      </c>
      <c r="B3" s="25" t="s">
        <v>6</v>
      </c>
    </row>
    <row r="5" spans="1:10" x14ac:dyDescent="0.25">
      <c r="A5" s="26" t="s">
        <v>12</v>
      </c>
      <c r="C5" s="25" t="s">
        <v>18</v>
      </c>
    </row>
    <row r="6" spans="1:10" x14ac:dyDescent="0.25">
      <c r="A6" s="26" t="s">
        <v>13</v>
      </c>
      <c r="C6" s="25" t="s">
        <v>19</v>
      </c>
    </row>
    <row r="7" spans="1:10" x14ac:dyDescent="0.25">
      <c r="A7" s="26" t="s">
        <v>14</v>
      </c>
      <c r="C7" s="25" t="s">
        <v>20</v>
      </c>
    </row>
    <row r="8" spans="1:10" x14ac:dyDescent="0.25">
      <c r="A8" s="26" t="s">
        <v>15</v>
      </c>
      <c r="C8" s="25" t="s">
        <v>21</v>
      </c>
    </row>
    <row r="9" spans="1:10" x14ac:dyDescent="0.25">
      <c r="A9" s="26" t="s">
        <v>16</v>
      </c>
      <c r="C9" s="25" t="s">
        <v>72</v>
      </c>
    </row>
    <row r="11" spans="1:10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x14ac:dyDescent="0.25">
      <c r="A12" s="21" t="s">
        <v>30</v>
      </c>
      <c r="B12" s="29">
        <v>601450</v>
      </c>
      <c r="C12" s="29">
        <v>736684</v>
      </c>
      <c r="D12" s="29">
        <v>983074</v>
      </c>
      <c r="E12" s="29">
        <v>996825</v>
      </c>
      <c r="F12" s="29">
        <v>1243127</v>
      </c>
      <c r="G12" s="29">
        <v>1150470</v>
      </c>
      <c r="H12" s="29">
        <v>1264179</v>
      </c>
      <c r="I12" s="29">
        <v>1368530</v>
      </c>
      <c r="J12" s="29">
        <v>1476565</v>
      </c>
    </row>
    <row r="13" spans="1:10" x14ac:dyDescent="0.25">
      <c r="A13" s="21" t="s">
        <v>31</v>
      </c>
      <c r="B13" s="30">
        <v>112862</v>
      </c>
      <c r="C13" s="30">
        <v>151654</v>
      </c>
      <c r="D13" s="30">
        <v>209814</v>
      </c>
      <c r="E13" s="30">
        <v>201868</v>
      </c>
      <c r="F13" s="30">
        <v>268495</v>
      </c>
      <c r="G13" s="30">
        <v>255755</v>
      </c>
      <c r="H13" s="30">
        <v>289825</v>
      </c>
      <c r="I13" s="30">
        <v>316351</v>
      </c>
      <c r="J13" s="30">
        <v>335972</v>
      </c>
    </row>
    <row r="14" spans="1:10" x14ac:dyDescent="0.25">
      <c r="A14" s="21" t="s">
        <v>32</v>
      </c>
      <c r="B14" s="29">
        <v>193513</v>
      </c>
      <c r="C14" s="29">
        <v>236807</v>
      </c>
      <c r="D14" s="29">
        <v>326193</v>
      </c>
      <c r="E14" s="29">
        <v>313477</v>
      </c>
      <c r="F14" s="29">
        <v>382035</v>
      </c>
      <c r="G14" s="29">
        <v>359584</v>
      </c>
      <c r="H14" s="29">
        <v>423127</v>
      </c>
      <c r="I14" s="29">
        <v>424611</v>
      </c>
      <c r="J14" s="29">
        <v>483535</v>
      </c>
    </row>
    <row r="15" spans="1:10" x14ac:dyDescent="0.25">
      <c r="A15" s="21" t="s">
        <v>33</v>
      </c>
      <c r="B15" s="30">
        <v>131795</v>
      </c>
      <c r="C15" s="30">
        <v>183834</v>
      </c>
      <c r="D15" s="30">
        <v>351943</v>
      </c>
      <c r="E15" s="30">
        <v>299800</v>
      </c>
      <c r="F15" s="30">
        <v>322064</v>
      </c>
      <c r="G15" s="30">
        <v>274122</v>
      </c>
      <c r="H15" s="30">
        <v>312821</v>
      </c>
      <c r="I15" s="30">
        <v>363426</v>
      </c>
      <c r="J15" s="30">
        <v>478170</v>
      </c>
    </row>
    <row r="16" spans="1:10" x14ac:dyDescent="0.25">
      <c r="A16" s="21" t="s">
        <v>34</v>
      </c>
      <c r="B16" s="29">
        <v>2318</v>
      </c>
      <c r="C16" s="29">
        <v>843</v>
      </c>
      <c r="D16" s="29">
        <v>1893</v>
      </c>
      <c r="E16" s="29">
        <v>1761</v>
      </c>
      <c r="F16" s="29">
        <v>2282</v>
      </c>
      <c r="G16" s="29">
        <v>1288</v>
      </c>
      <c r="H16" s="29">
        <v>1693</v>
      </c>
      <c r="I16" s="29">
        <v>2177</v>
      </c>
      <c r="J16" s="29">
        <v>2261</v>
      </c>
    </row>
    <row r="17" spans="1:10" x14ac:dyDescent="0.25">
      <c r="A17" s="21" t="s">
        <v>35</v>
      </c>
      <c r="B17" s="30">
        <v>10185</v>
      </c>
      <c r="C17" s="30">
        <v>-2445</v>
      </c>
      <c r="D17" s="30">
        <v>-9966</v>
      </c>
      <c r="E17" s="30">
        <v>24003</v>
      </c>
      <c r="F17" s="30">
        <v>1541</v>
      </c>
      <c r="G17" s="30">
        <v>-3289</v>
      </c>
      <c r="H17" s="30">
        <v>41012</v>
      </c>
      <c r="I17" s="30">
        <v>-12575</v>
      </c>
      <c r="J17" s="30">
        <v>23325</v>
      </c>
    </row>
    <row r="18" spans="1:10" x14ac:dyDescent="0.25">
      <c r="A18" s="21" t="s">
        <v>36</v>
      </c>
      <c r="B18" s="29">
        <v>18398</v>
      </c>
      <c r="C18" s="29">
        <v>30444</v>
      </c>
      <c r="D18" s="29">
        <v>45843</v>
      </c>
      <c r="E18" s="29">
        <v>33001</v>
      </c>
      <c r="F18" s="29">
        <v>48042</v>
      </c>
      <c r="G18" s="29">
        <v>46163</v>
      </c>
      <c r="H18" s="29">
        <v>53317</v>
      </c>
      <c r="I18" s="29">
        <v>67415</v>
      </c>
      <c r="J18" s="29">
        <v>61522</v>
      </c>
    </row>
    <row r="19" spans="1:10" x14ac:dyDescent="0.25">
      <c r="A19" s="21" t="s">
        <v>37</v>
      </c>
      <c r="B19" s="30">
        <v>61215</v>
      </c>
      <c r="C19" s="30">
        <v>103229</v>
      </c>
      <c r="D19" s="30">
        <v>230582</v>
      </c>
      <c r="E19" s="30">
        <v>212511</v>
      </c>
      <c r="F19" s="30">
        <v>244132</v>
      </c>
      <c r="G19" s="30">
        <v>203070</v>
      </c>
      <c r="H19" s="30">
        <v>232032</v>
      </c>
      <c r="I19" s="30">
        <v>262600</v>
      </c>
      <c r="J19" s="30">
        <v>264754</v>
      </c>
    </row>
    <row r="20" spans="1:10" x14ac:dyDescent="0.25">
      <c r="B20">
        <f>B19/B12</f>
        <v>0.10177903400116385</v>
      </c>
      <c r="C20" s="16">
        <f t="shared" ref="C20:J20" si="0">C19/C12</f>
        <v>0.14012656715769584</v>
      </c>
      <c r="D20" s="16">
        <f t="shared" si="0"/>
        <v>0.23455202761948746</v>
      </c>
      <c r="E20" s="16">
        <f t="shared" si="0"/>
        <v>0.21318787149198706</v>
      </c>
      <c r="F20" s="16">
        <f t="shared" si="0"/>
        <v>0.19638540551367639</v>
      </c>
      <c r="G20" s="16">
        <f t="shared" si="0"/>
        <v>0.17651046963414951</v>
      </c>
      <c r="H20" s="16">
        <f t="shared" si="0"/>
        <v>0.18354362791978035</v>
      </c>
      <c r="I20" s="16">
        <f t="shared" si="0"/>
        <v>0.19188472302397463</v>
      </c>
      <c r="J20" s="16">
        <f t="shared" si="0"/>
        <v>0.17930399271281658</v>
      </c>
    </row>
    <row r="21" spans="1:10" x14ac:dyDescent="0.25">
      <c r="A21" s="26" t="s">
        <v>12</v>
      </c>
      <c r="C21" s="25" t="s">
        <v>18</v>
      </c>
    </row>
    <row r="22" spans="1:10" x14ac:dyDescent="0.25">
      <c r="A22" s="26" t="s">
        <v>13</v>
      </c>
      <c r="C22" s="25" t="s">
        <v>19</v>
      </c>
    </row>
    <row r="23" spans="1:10" x14ac:dyDescent="0.25">
      <c r="A23" s="26" t="s">
        <v>14</v>
      </c>
      <c r="C23" s="25" t="s">
        <v>24</v>
      </c>
    </row>
    <row r="24" spans="1:10" x14ac:dyDescent="0.25">
      <c r="A24" s="26" t="s">
        <v>15</v>
      </c>
      <c r="C24" s="25" t="s">
        <v>21</v>
      </c>
    </row>
    <row r="25" spans="1:10" x14ac:dyDescent="0.25">
      <c r="A25" s="26" t="s">
        <v>16</v>
      </c>
      <c r="C25" s="25" t="s">
        <v>72</v>
      </c>
    </row>
    <row r="27" spans="1:10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x14ac:dyDescent="0.25">
      <c r="A28" s="21" t="s">
        <v>30</v>
      </c>
      <c r="B28" s="29">
        <v>601450</v>
      </c>
      <c r="C28" s="29">
        <v>736684</v>
      </c>
      <c r="D28" s="29">
        <v>983074</v>
      </c>
      <c r="E28" s="29">
        <v>996825</v>
      </c>
      <c r="F28" s="29">
        <v>1243127</v>
      </c>
      <c r="G28" s="29">
        <v>1150470</v>
      </c>
      <c r="H28" s="29">
        <v>1264179</v>
      </c>
      <c r="I28" s="29">
        <v>1368530</v>
      </c>
      <c r="J28" s="29">
        <v>1476565</v>
      </c>
    </row>
    <row r="29" spans="1:10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x14ac:dyDescent="0.25">
      <c r="A30" s="21" t="s">
        <v>32</v>
      </c>
      <c r="B30" s="29">
        <v>193513</v>
      </c>
      <c r="C30" s="29">
        <v>236807</v>
      </c>
      <c r="D30" s="29">
        <v>326193</v>
      </c>
      <c r="E30" s="29">
        <v>313477</v>
      </c>
      <c r="F30" s="29">
        <v>382035</v>
      </c>
      <c r="G30" s="29">
        <v>359584</v>
      </c>
      <c r="H30" s="29">
        <v>423127</v>
      </c>
      <c r="I30" s="29">
        <v>424611</v>
      </c>
      <c r="J30" s="29">
        <v>483535</v>
      </c>
    </row>
    <row r="31" spans="1:10" x14ac:dyDescent="0.25">
      <c r="A31" s="21" t="s">
        <v>33</v>
      </c>
      <c r="B31" s="30">
        <v>80329</v>
      </c>
      <c r="C31" s="30">
        <v>141365</v>
      </c>
      <c r="D31" s="30">
        <v>289082</v>
      </c>
      <c r="E31" s="30">
        <v>234963</v>
      </c>
      <c r="F31" s="30">
        <v>268121</v>
      </c>
      <c r="G31" s="30">
        <v>203870</v>
      </c>
      <c r="H31" s="30">
        <v>248644</v>
      </c>
      <c r="I31" s="30">
        <v>300450</v>
      </c>
      <c r="J31" s="30">
        <v>395471</v>
      </c>
    </row>
    <row r="32" spans="1:10" x14ac:dyDescent="0.25">
      <c r="A32" s="21" t="s">
        <v>34</v>
      </c>
      <c r="B32" s="29">
        <v>10373</v>
      </c>
      <c r="C32" s="29">
        <v>9457</v>
      </c>
      <c r="D32" s="29">
        <v>18913</v>
      </c>
      <c r="E32" s="29">
        <v>20086</v>
      </c>
      <c r="F32" s="29">
        <v>24392</v>
      </c>
      <c r="G32" s="29">
        <v>32356</v>
      </c>
      <c r="H32" s="29">
        <v>37567</v>
      </c>
      <c r="I32" s="29">
        <v>38623</v>
      </c>
      <c r="J32" s="29">
        <v>40346</v>
      </c>
    </row>
    <row r="33" spans="1:10" x14ac:dyDescent="0.25">
      <c r="A33" s="21" t="s">
        <v>35</v>
      </c>
      <c r="B33" s="30">
        <v>10185</v>
      </c>
      <c r="C33" s="30">
        <v>-2445</v>
      </c>
      <c r="D33" s="30">
        <v>-9966</v>
      </c>
      <c r="E33" s="30">
        <v>24003</v>
      </c>
      <c r="F33" s="30">
        <v>1541</v>
      </c>
      <c r="G33" s="30">
        <v>-3289</v>
      </c>
      <c r="H33" s="30">
        <v>41012</v>
      </c>
      <c r="I33" s="30">
        <v>-12575</v>
      </c>
      <c r="J33" s="30">
        <v>23325</v>
      </c>
    </row>
    <row r="34" spans="1:10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x14ac:dyDescent="0.25">
      <c r="A35" s="21" t="s">
        <v>37</v>
      </c>
      <c r="B35" s="30">
        <v>42956</v>
      </c>
      <c r="C35" s="30">
        <v>77714</v>
      </c>
      <c r="D35" s="30">
        <v>180435</v>
      </c>
      <c r="E35" s="30">
        <v>156875</v>
      </c>
      <c r="F35" s="30">
        <v>190192</v>
      </c>
      <c r="G35" s="30">
        <v>159135</v>
      </c>
      <c r="H35" s="30">
        <v>156489</v>
      </c>
      <c r="I35" s="30">
        <v>188401</v>
      </c>
      <c r="J35" s="30">
        <v>191086</v>
      </c>
    </row>
    <row r="37" spans="1:10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x14ac:dyDescent="0.25">
      <c r="A38" s="6" t="s">
        <v>30</v>
      </c>
      <c r="B38" s="7">
        <f>B12</f>
        <v>601450</v>
      </c>
      <c r="C38" s="7">
        <f t="shared" ref="C38:J40" si="1">C12</f>
        <v>736684</v>
      </c>
      <c r="D38" s="7">
        <f t="shared" si="1"/>
        <v>983074</v>
      </c>
      <c r="E38" s="7">
        <f t="shared" si="1"/>
        <v>996825</v>
      </c>
      <c r="F38" s="7">
        <f t="shared" si="1"/>
        <v>1243127</v>
      </c>
      <c r="G38" s="7">
        <f t="shared" si="1"/>
        <v>1150470</v>
      </c>
      <c r="H38" s="7">
        <f t="shared" si="1"/>
        <v>1264179</v>
      </c>
      <c r="I38" s="7">
        <f t="shared" si="1"/>
        <v>1368530</v>
      </c>
      <c r="J38" s="7">
        <f t="shared" si="1"/>
        <v>1476565</v>
      </c>
    </row>
    <row r="39" spans="1:10" x14ac:dyDescent="0.25">
      <c r="A39" s="6" t="s">
        <v>31</v>
      </c>
      <c r="B39" s="8">
        <f>B13</f>
        <v>112862</v>
      </c>
      <c r="C39" s="8">
        <f t="shared" si="1"/>
        <v>151654</v>
      </c>
      <c r="D39" s="8">
        <f t="shared" si="1"/>
        <v>209814</v>
      </c>
      <c r="E39" s="8">
        <f t="shared" si="1"/>
        <v>201868</v>
      </c>
      <c r="F39" s="8">
        <f t="shared" si="1"/>
        <v>268495</v>
      </c>
      <c r="G39" s="8">
        <f t="shared" si="1"/>
        <v>255755</v>
      </c>
      <c r="H39" s="8">
        <f t="shared" si="1"/>
        <v>289825</v>
      </c>
      <c r="I39" s="8">
        <f t="shared" si="1"/>
        <v>316351</v>
      </c>
      <c r="J39" s="8">
        <f t="shared" si="1"/>
        <v>335972</v>
      </c>
    </row>
    <row r="40" spans="1:10" x14ac:dyDescent="0.25">
      <c r="A40" s="6" t="s">
        <v>32</v>
      </c>
      <c r="B40" s="7">
        <f>B14</f>
        <v>193513</v>
      </c>
      <c r="C40" s="7">
        <f t="shared" si="1"/>
        <v>236807</v>
      </c>
      <c r="D40" s="7">
        <f t="shared" si="1"/>
        <v>326193</v>
      </c>
      <c r="E40" s="7">
        <f t="shared" si="1"/>
        <v>313477</v>
      </c>
      <c r="F40" s="7">
        <f t="shared" si="1"/>
        <v>382035</v>
      </c>
      <c r="G40" s="7">
        <f t="shared" si="1"/>
        <v>359584</v>
      </c>
      <c r="H40" s="7">
        <f t="shared" si="1"/>
        <v>423127</v>
      </c>
      <c r="I40" s="7">
        <f t="shared" si="1"/>
        <v>424611</v>
      </c>
      <c r="J40" s="7">
        <f t="shared" si="1"/>
        <v>483535</v>
      </c>
    </row>
    <row r="41" spans="1:10" x14ac:dyDescent="0.25">
      <c r="A41" s="6" t="s">
        <v>33</v>
      </c>
      <c r="B41" s="8">
        <f>B15-B31</f>
        <v>51466</v>
      </c>
      <c r="C41" s="8">
        <f t="shared" ref="C41:J42" si="2">C15-C31</f>
        <v>42469</v>
      </c>
      <c r="D41" s="8">
        <f t="shared" si="2"/>
        <v>62861</v>
      </c>
      <c r="E41" s="8">
        <f t="shared" si="2"/>
        <v>64837</v>
      </c>
      <c r="F41" s="8">
        <f t="shared" si="2"/>
        <v>53943</v>
      </c>
      <c r="G41" s="8">
        <f t="shared" si="2"/>
        <v>70252</v>
      </c>
      <c r="H41" s="8">
        <f t="shared" si="2"/>
        <v>64177</v>
      </c>
      <c r="I41" s="8">
        <f t="shared" si="2"/>
        <v>62976</v>
      </c>
      <c r="J41" s="8">
        <f t="shared" si="2"/>
        <v>82699</v>
      </c>
    </row>
    <row r="42" spans="1:10" x14ac:dyDescent="0.25">
      <c r="A42" s="6" t="s">
        <v>34</v>
      </c>
      <c r="B42" s="8">
        <f>B16-B32</f>
        <v>-8055</v>
      </c>
      <c r="C42" s="8">
        <f t="shared" si="2"/>
        <v>-8614</v>
      </c>
      <c r="D42" s="8">
        <f t="shared" si="2"/>
        <v>-17020</v>
      </c>
      <c r="E42" s="8">
        <f t="shared" si="2"/>
        <v>-18325</v>
      </c>
      <c r="F42" s="8">
        <f t="shared" si="2"/>
        <v>-22110</v>
      </c>
      <c r="G42" s="8">
        <f t="shared" si="2"/>
        <v>-31068</v>
      </c>
      <c r="H42" s="8">
        <f t="shared" si="2"/>
        <v>-35874</v>
      </c>
      <c r="I42" s="8">
        <f t="shared" si="2"/>
        <v>-36446</v>
      </c>
      <c r="J42" s="8">
        <f t="shared" si="2"/>
        <v>-38085</v>
      </c>
    </row>
    <row r="43" spans="1:10" x14ac:dyDescent="0.25">
      <c r="A43" s="6" t="s">
        <v>35</v>
      </c>
      <c r="B43" s="8">
        <f>B17</f>
        <v>10185</v>
      </c>
      <c r="C43" s="8">
        <f t="shared" ref="C43:J44" si="3">C17</f>
        <v>-2445</v>
      </c>
      <c r="D43" s="8">
        <f t="shared" si="3"/>
        <v>-9966</v>
      </c>
      <c r="E43" s="8">
        <f t="shared" si="3"/>
        <v>24003</v>
      </c>
      <c r="F43" s="8">
        <f t="shared" si="3"/>
        <v>1541</v>
      </c>
      <c r="G43" s="8">
        <f t="shared" si="3"/>
        <v>-3289</v>
      </c>
      <c r="H43" s="8">
        <f t="shared" si="3"/>
        <v>41012</v>
      </c>
      <c r="I43" s="8">
        <f t="shared" si="3"/>
        <v>-12575</v>
      </c>
      <c r="J43" s="8">
        <f t="shared" si="3"/>
        <v>23325</v>
      </c>
    </row>
    <row r="44" spans="1:10" x14ac:dyDescent="0.25">
      <c r="A44" s="6" t="s">
        <v>36</v>
      </c>
      <c r="B44" s="8">
        <f>B18</f>
        <v>18398</v>
      </c>
      <c r="C44" s="8">
        <f t="shared" si="3"/>
        <v>30444</v>
      </c>
      <c r="D44" s="8">
        <f t="shared" si="3"/>
        <v>45843</v>
      </c>
      <c r="E44" s="8">
        <f t="shared" si="3"/>
        <v>33001</v>
      </c>
      <c r="F44" s="8">
        <f t="shared" si="3"/>
        <v>48042</v>
      </c>
      <c r="G44" s="8">
        <f t="shared" si="3"/>
        <v>46163</v>
      </c>
      <c r="H44" s="8">
        <f t="shared" si="3"/>
        <v>53317</v>
      </c>
      <c r="I44" s="8">
        <f t="shared" si="3"/>
        <v>67415</v>
      </c>
      <c r="J44" s="8">
        <f t="shared" si="3"/>
        <v>61522</v>
      </c>
    </row>
    <row r="45" spans="1:10" x14ac:dyDescent="0.25">
      <c r="A45" s="6" t="s">
        <v>37</v>
      </c>
      <c r="B45" s="8">
        <f>B19-B35</f>
        <v>18259</v>
      </c>
      <c r="C45" s="8">
        <f t="shared" ref="C45:J45" si="4">C19-C35</f>
        <v>25515</v>
      </c>
      <c r="D45" s="8">
        <f t="shared" si="4"/>
        <v>50147</v>
      </c>
      <c r="E45" s="8">
        <f t="shared" si="4"/>
        <v>55636</v>
      </c>
      <c r="F45" s="8">
        <f t="shared" si="4"/>
        <v>53940</v>
      </c>
      <c r="G45" s="8">
        <f t="shared" si="4"/>
        <v>43935</v>
      </c>
      <c r="H45" s="8">
        <f t="shared" si="4"/>
        <v>75543</v>
      </c>
      <c r="I45" s="8">
        <f t="shared" si="4"/>
        <v>74199</v>
      </c>
      <c r="J45" s="8">
        <f t="shared" si="4"/>
        <v>73668</v>
      </c>
    </row>
    <row r="46" spans="1:10" x14ac:dyDescent="0.25">
      <c r="A46" s="17" t="s">
        <v>53</v>
      </c>
      <c r="B46" s="18">
        <f>B40-B41-B43-B44-B39</f>
        <v>602</v>
      </c>
      <c r="C46" s="18">
        <f t="shared" ref="C46:J46" si="5">C40-C41-C43-C44-C39</f>
        <v>14685</v>
      </c>
      <c r="D46" s="18">
        <f t="shared" si="5"/>
        <v>17641</v>
      </c>
      <c r="E46" s="18">
        <f t="shared" si="5"/>
        <v>-10232</v>
      </c>
      <c r="F46" s="18">
        <f t="shared" si="5"/>
        <v>10014</v>
      </c>
      <c r="G46" s="18">
        <f t="shared" si="5"/>
        <v>-9297</v>
      </c>
      <c r="H46" s="18">
        <f t="shared" si="5"/>
        <v>-25204</v>
      </c>
      <c r="I46" s="18">
        <f t="shared" si="5"/>
        <v>-9556</v>
      </c>
      <c r="J46" s="18">
        <f t="shared" si="5"/>
        <v>-19983</v>
      </c>
    </row>
    <row r="47" spans="1:10" x14ac:dyDescent="0.25">
      <c r="A47" s="19" t="s">
        <v>54</v>
      </c>
      <c r="B47" s="18">
        <f>B41-B45</f>
        <v>33207</v>
      </c>
      <c r="C47" s="18">
        <f t="shared" ref="C47:J47" si="6">C41-C45</f>
        <v>16954</v>
      </c>
      <c r="D47" s="18">
        <f t="shared" si="6"/>
        <v>12714</v>
      </c>
      <c r="E47" s="18">
        <f t="shared" si="6"/>
        <v>9201</v>
      </c>
      <c r="F47" s="18">
        <f t="shared" si="6"/>
        <v>3</v>
      </c>
      <c r="G47" s="18">
        <f t="shared" si="6"/>
        <v>26317</v>
      </c>
      <c r="H47" s="18">
        <f t="shared" si="6"/>
        <v>-11366</v>
      </c>
      <c r="I47" s="18">
        <f t="shared" si="6"/>
        <v>-11223</v>
      </c>
      <c r="J47" s="18">
        <f t="shared" si="6"/>
        <v>9031</v>
      </c>
    </row>
    <row r="48" spans="1:10" x14ac:dyDescent="0.25">
      <c r="B48">
        <f>B45/B38</f>
        <v>3.0358300773131598E-2</v>
      </c>
      <c r="C48" s="16">
        <f t="shared" ref="C48:J48" si="7">C45/C38</f>
        <v>3.4634931666766212E-2</v>
      </c>
      <c r="D48" s="16">
        <f t="shared" si="7"/>
        <v>5.1010402065358257E-2</v>
      </c>
      <c r="E48" s="16">
        <f t="shared" si="7"/>
        <v>5.5813206932009127E-2</v>
      </c>
      <c r="F48" s="16">
        <f t="shared" si="7"/>
        <v>4.3390578758244328E-2</v>
      </c>
      <c r="G48" s="16">
        <f t="shared" si="7"/>
        <v>3.8188740253983153E-2</v>
      </c>
      <c r="H48" s="16">
        <f t="shared" si="7"/>
        <v>5.9756569283305611E-2</v>
      </c>
      <c r="I48" s="16">
        <f t="shared" si="7"/>
        <v>5.4218029564569281E-2</v>
      </c>
      <c r="J48" s="16">
        <f t="shared" si="7"/>
        <v>4.989147108322356E-2</v>
      </c>
    </row>
    <row r="49" spans="1:10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x14ac:dyDescent="0.25">
      <c r="A50" s="6" t="s">
        <v>55</v>
      </c>
      <c r="B50" s="20">
        <f>B40/B38</f>
        <v>0.32174411838058026</v>
      </c>
      <c r="C50" s="20">
        <f t="shared" ref="C50:J50" si="8">C40/C38</f>
        <v>0.3214499025362299</v>
      </c>
      <c r="D50" s="20">
        <f t="shared" si="8"/>
        <v>0.33180920256257412</v>
      </c>
      <c r="E50" s="20">
        <f t="shared" si="8"/>
        <v>0.31447545958417977</v>
      </c>
      <c r="F50" s="20">
        <f t="shared" si="8"/>
        <v>0.30731775594931171</v>
      </c>
      <c r="G50" s="20">
        <f t="shared" si="8"/>
        <v>0.31255399966970021</v>
      </c>
      <c r="H50" s="20">
        <f t="shared" si="8"/>
        <v>0.33470497453287867</v>
      </c>
      <c r="I50" s="20">
        <f t="shared" si="8"/>
        <v>0.31026795174384192</v>
      </c>
      <c r="J50" s="20">
        <f t="shared" si="8"/>
        <v>0.32747288470199415</v>
      </c>
    </row>
    <row r="51" spans="1:10" x14ac:dyDescent="0.25">
      <c r="A51" s="21" t="s">
        <v>56</v>
      </c>
      <c r="B51" s="20">
        <f>B39/B40</f>
        <v>0.5832269666637383</v>
      </c>
      <c r="C51" s="20">
        <f t="shared" ref="C51:J51" si="9">C39/C40</f>
        <v>0.64041181215082321</v>
      </c>
      <c r="D51" s="20">
        <f t="shared" si="9"/>
        <v>0.64322042471788177</v>
      </c>
      <c r="E51" s="20">
        <f t="shared" si="9"/>
        <v>0.64396430998127452</v>
      </c>
      <c r="F51" s="20">
        <f t="shared" si="9"/>
        <v>0.70280209928409698</v>
      </c>
      <c r="G51" s="20">
        <f t="shared" si="9"/>
        <v>0.71125244727240367</v>
      </c>
      <c r="H51" s="20">
        <f t="shared" si="9"/>
        <v>0.6849598347541046</v>
      </c>
      <c r="I51" s="20">
        <f t="shared" si="9"/>
        <v>0.74503722230465064</v>
      </c>
      <c r="J51" s="20">
        <f t="shared" si="9"/>
        <v>0.69482457319532198</v>
      </c>
    </row>
    <row r="52" spans="1:10" x14ac:dyDescent="0.25">
      <c r="A52" s="22" t="s">
        <v>57</v>
      </c>
      <c r="B52" s="23">
        <f>B47/B40</f>
        <v>0.17160087435986213</v>
      </c>
      <c r="C52" s="23">
        <f t="shared" ref="C52:J52" si="10">C47/C40</f>
        <v>7.1594167402146053E-2</v>
      </c>
      <c r="D52" s="23">
        <f t="shared" si="10"/>
        <v>3.897692470408623E-2</v>
      </c>
      <c r="E52" s="23">
        <f t="shared" si="10"/>
        <v>2.935143567151657E-2</v>
      </c>
      <c r="F52" s="23">
        <f t="shared" si="10"/>
        <v>7.8526836546389733E-6</v>
      </c>
      <c r="G52" s="23">
        <f t="shared" si="10"/>
        <v>7.3187349826466144E-2</v>
      </c>
      <c r="H52" s="23">
        <f t="shared" si="10"/>
        <v>-2.6861911435573718E-2</v>
      </c>
      <c r="I52" s="23">
        <f t="shared" si="10"/>
        <v>-2.6431251192267746E-2</v>
      </c>
      <c r="J52" s="23">
        <f t="shared" si="10"/>
        <v>1.8677034754464517E-2</v>
      </c>
    </row>
    <row r="53" spans="1:10" x14ac:dyDescent="0.25">
      <c r="A53" s="21" t="s">
        <v>58</v>
      </c>
      <c r="B53" s="23">
        <f>B45/B40</f>
        <v>9.4355417982254428E-2</v>
      </c>
      <c r="C53" s="23">
        <f t="shared" ref="C53:J53" si="11">C45/C40</f>
        <v>0.10774597034716035</v>
      </c>
      <c r="D53" s="23">
        <f t="shared" si="11"/>
        <v>0.15373413899133334</v>
      </c>
      <c r="E53" s="23">
        <f t="shared" si="11"/>
        <v>0.17748032551032453</v>
      </c>
      <c r="F53" s="23">
        <f t="shared" si="11"/>
        <v>0.14119125211040873</v>
      </c>
      <c r="G53" s="23">
        <f t="shared" si="11"/>
        <v>0.12218285574441577</v>
      </c>
      <c r="H53" s="23">
        <f t="shared" si="11"/>
        <v>0.1785350497604738</v>
      </c>
      <c r="I53" s="23">
        <f t="shared" si="11"/>
        <v>0.17474582617972687</v>
      </c>
      <c r="J53" s="23">
        <f t="shared" si="11"/>
        <v>0.15235298375505393</v>
      </c>
    </row>
    <row r="54" spans="1:10" x14ac:dyDescent="0.25">
      <c r="A54" s="21" t="s">
        <v>65</v>
      </c>
      <c r="B54" s="23">
        <f>B43/B40</f>
        <v>5.2632122906471401E-2</v>
      </c>
      <c r="C54" s="23">
        <f t="shared" ref="C54:J54" si="12">C43/C40</f>
        <v>-1.0324863707576211E-2</v>
      </c>
      <c r="D54" s="23">
        <f t="shared" si="12"/>
        <v>-3.0552464338597089E-2</v>
      </c>
      <c r="E54" s="23">
        <f t="shared" si="12"/>
        <v>7.6570210892665178E-2</v>
      </c>
      <c r="F54" s="23">
        <f t="shared" si="12"/>
        <v>4.033661837266219E-3</v>
      </c>
      <c r="G54" s="23">
        <f t="shared" si="12"/>
        <v>-9.1466806087033906E-3</v>
      </c>
      <c r="H54" s="23">
        <f t="shared" si="12"/>
        <v>9.6925982033762917E-2</v>
      </c>
      <c r="I54" s="23">
        <f t="shared" si="12"/>
        <v>-2.9615342042481237E-2</v>
      </c>
      <c r="J54" s="23">
        <f t="shared" si="12"/>
        <v>4.8238493594052134E-2</v>
      </c>
    </row>
    <row r="55" spans="1:10" x14ac:dyDescent="0.25">
      <c r="A55" s="21" t="s">
        <v>59</v>
      </c>
      <c r="B55" s="20">
        <f>B44/B40</f>
        <v>9.5073715977737935E-2</v>
      </c>
      <c r="C55" s="20">
        <f t="shared" ref="C55:J55" si="13">C44/C40</f>
        <v>0.12856038883985693</v>
      </c>
      <c r="D55" s="20">
        <f t="shared" si="13"/>
        <v>0.14053949655572007</v>
      </c>
      <c r="E55" s="20">
        <f t="shared" si="13"/>
        <v>0.10527407114397548</v>
      </c>
      <c r="F55" s="20">
        <f t="shared" si="13"/>
        <v>0.12575287604538851</v>
      </c>
      <c r="G55" s="20">
        <f t="shared" si="13"/>
        <v>0.12837890451188039</v>
      </c>
      <c r="H55" s="20">
        <f t="shared" si="13"/>
        <v>0.1260070853431712</v>
      </c>
      <c r="I55" s="20">
        <f t="shared" si="13"/>
        <v>0.15876884960587456</v>
      </c>
      <c r="J55" s="20">
        <f t="shared" si="13"/>
        <v>0.12723380934161954</v>
      </c>
    </row>
    <row r="56" spans="1:10" x14ac:dyDescent="0.25">
      <c r="A56" s="21" t="s">
        <v>60</v>
      </c>
      <c r="B56" s="23">
        <f>B46/B40</f>
        <v>3.1109021099357667E-3</v>
      </c>
      <c r="C56" s="23">
        <f t="shared" ref="C56:J56" si="14">C46/C40</f>
        <v>6.201252496758964E-2</v>
      </c>
      <c r="D56" s="23">
        <f t="shared" si="14"/>
        <v>5.4081479369575677E-2</v>
      </c>
      <c r="E56" s="23">
        <f t="shared" si="14"/>
        <v>-3.2640353199756285E-2</v>
      </c>
      <c r="F56" s="23">
        <f t="shared" si="14"/>
        <v>2.621225803918489E-2</v>
      </c>
      <c r="G56" s="23">
        <f t="shared" si="14"/>
        <v>-2.5854876746462578E-2</v>
      </c>
      <c r="H56" s="23">
        <f t="shared" si="14"/>
        <v>-5.956604045593876E-2</v>
      </c>
      <c r="I56" s="23">
        <f t="shared" si="14"/>
        <v>-2.2505304855503037E-2</v>
      </c>
      <c r="J56" s="23">
        <f t="shared" si="14"/>
        <v>-4.1326894640512063E-2</v>
      </c>
    </row>
    <row r="58" spans="1:10" x14ac:dyDescent="0.25">
      <c r="A58" s="22" t="s">
        <v>61</v>
      </c>
      <c r="B58" s="24">
        <f>SUM(B51:B56)</f>
        <v>1</v>
      </c>
      <c r="C58" s="24">
        <f t="shared" ref="C58:J58" si="15">SUM(C51:C56)</f>
        <v>1</v>
      </c>
      <c r="D58" s="24">
        <f t="shared" si="15"/>
        <v>1</v>
      </c>
      <c r="E58" s="24">
        <f t="shared" si="15"/>
        <v>1</v>
      </c>
      <c r="F58" s="24">
        <f t="shared" si="15"/>
        <v>1</v>
      </c>
      <c r="G58" s="24">
        <f t="shared" si="15"/>
        <v>1</v>
      </c>
      <c r="H58" s="24">
        <f t="shared" si="15"/>
        <v>1</v>
      </c>
      <c r="I58" s="24">
        <f t="shared" si="15"/>
        <v>1</v>
      </c>
      <c r="J58" s="24">
        <f t="shared" si="15"/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4392-E3EC-4A1F-AF3D-A972DC7B6635}">
  <dimension ref="A1:J58"/>
  <sheetViews>
    <sheetView topLeftCell="A12" workbookViewId="0">
      <selection activeCell="L46" sqref="L46"/>
    </sheetView>
  </sheetViews>
  <sheetFormatPr baseColWidth="10" defaultRowHeight="15" x14ac:dyDescent="0.25"/>
  <sheetData>
    <row r="1" spans="1:10" x14ac:dyDescent="0.25">
      <c r="A1" s="25" t="s">
        <v>73</v>
      </c>
    </row>
    <row r="2" spans="1:10" x14ac:dyDescent="0.25">
      <c r="A2" s="25" t="s">
        <v>49</v>
      </c>
      <c r="B2" s="26" t="s">
        <v>74</v>
      </c>
    </row>
    <row r="3" spans="1:10" x14ac:dyDescent="0.25">
      <c r="A3" s="25" t="s">
        <v>50</v>
      </c>
      <c r="B3" s="25" t="s">
        <v>6</v>
      </c>
    </row>
    <row r="5" spans="1:10" x14ac:dyDescent="0.25">
      <c r="A5" s="26" t="s">
        <v>12</v>
      </c>
      <c r="C5" s="25" t="s">
        <v>18</v>
      </c>
    </row>
    <row r="6" spans="1:10" x14ac:dyDescent="0.25">
      <c r="A6" s="26" t="s">
        <v>13</v>
      </c>
      <c r="C6" s="25" t="s">
        <v>19</v>
      </c>
    </row>
    <row r="7" spans="1:10" x14ac:dyDescent="0.25">
      <c r="A7" s="26" t="s">
        <v>14</v>
      </c>
      <c r="C7" s="25" t="s">
        <v>20</v>
      </c>
    </row>
    <row r="8" spans="1:10" x14ac:dyDescent="0.25">
      <c r="A8" s="26" t="s">
        <v>15</v>
      </c>
      <c r="C8" s="25" t="s">
        <v>21</v>
      </c>
    </row>
    <row r="9" spans="1:10" x14ac:dyDescent="0.25">
      <c r="A9" s="26" t="s">
        <v>16</v>
      </c>
      <c r="C9" s="25" t="s">
        <v>75</v>
      </c>
    </row>
    <row r="11" spans="1:10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x14ac:dyDescent="0.25">
      <c r="A12" s="21" t="s">
        <v>30</v>
      </c>
      <c r="B12" s="29">
        <v>415743</v>
      </c>
      <c r="C12" s="29">
        <v>570204</v>
      </c>
      <c r="D12" s="29">
        <v>729101</v>
      </c>
      <c r="E12" s="29">
        <v>713124</v>
      </c>
      <c r="F12" s="29">
        <v>836097</v>
      </c>
      <c r="G12" s="29">
        <v>748198</v>
      </c>
      <c r="H12" s="29">
        <v>870425</v>
      </c>
      <c r="I12" s="29">
        <v>968465</v>
      </c>
      <c r="J12" s="29">
        <v>1035728</v>
      </c>
    </row>
    <row r="13" spans="1:10" x14ac:dyDescent="0.25">
      <c r="A13" s="21" t="s">
        <v>31</v>
      </c>
      <c r="B13" s="30">
        <v>92033</v>
      </c>
      <c r="C13" s="30">
        <v>141473</v>
      </c>
      <c r="D13" s="30">
        <v>179122</v>
      </c>
      <c r="E13" s="30">
        <v>159836</v>
      </c>
      <c r="F13" s="30">
        <v>188981</v>
      </c>
      <c r="G13" s="30">
        <v>170723</v>
      </c>
      <c r="H13" s="30">
        <v>200659</v>
      </c>
      <c r="I13" s="30">
        <v>225737</v>
      </c>
      <c r="J13" s="30">
        <v>233339</v>
      </c>
    </row>
    <row r="14" spans="1:10" x14ac:dyDescent="0.25">
      <c r="A14" s="21" t="s">
        <v>32</v>
      </c>
      <c r="B14" s="29">
        <v>213042</v>
      </c>
      <c r="C14" s="29">
        <v>281318</v>
      </c>
      <c r="D14" s="29">
        <v>332157</v>
      </c>
      <c r="E14" s="29">
        <v>310013</v>
      </c>
      <c r="F14" s="29">
        <v>362243</v>
      </c>
      <c r="G14" s="29">
        <v>320705</v>
      </c>
      <c r="H14" s="29">
        <v>391382</v>
      </c>
      <c r="I14" s="29">
        <v>445197</v>
      </c>
      <c r="J14" s="29">
        <v>472580</v>
      </c>
    </row>
    <row r="15" spans="1:10" x14ac:dyDescent="0.25">
      <c r="A15" s="21" t="s">
        <v>33</v>
      </c>
      <c r="B15" s="30">
        <v>141865</v>
      </c>
      <c r="C15" s="30">
        <v>196191</v>
      </c>
      <c r="D15" s="30">
        <v>256818</v>
      </c>
      <c r="E15" s="30">
        <v>197698</v>
      </c>
      <c r="F15" s="30">
        <v>186286</v>
      </c>
      <c r="G15" s="30">
        <v>145188</v>
      </c>
      <c r="H15" s="30">
        <v>172310</v>
      </c>
      <c r="I15" s="30">
        <v>190435</v>
      </c>
      <c r="J15" s="30">
        <v>212541</v>
      </c>
    </row>
    <row r="16" spans="1:10" x14ac:dyDescent="0.25">
      <c r="A16" s="21" t="s">
        <v>34</v>
      </c>
      <c r="B16" s="29">
        <v>1956</v>
      </c>
      <c r="C16" s="29">
        <v>554</v>
      </c>
      <c r="D16" s="29">
        <v>892</v>
      </c>
      <c r="E16" s="29">
        <v>1300</v>
      </c>
      <c r="F16" s="29">
        <v>1118</v>
      </c>
      <c r="G16" s="29">
        <v>1242</v>
      </c>
      <c r="H16" s="29">
        <v>1515</v>
      </c>
      <c r="I16" s="29">
        <v>1356</v>
      </c>
      <c r="J16" s="29">
        <v>1438</v>
      </c>
    </row>
    <row r="17" spans="1:10" x14ac:dyDescent="0.25">
      <c r="A17" s="21" t="s">
        <v>35</v>
      </c>
      <c r="B17" s="30">
        <v>-20508</v>
      </c>
      <c r="C17" s="30">
        <v>-26508</v>
      </c>
      <c r="D17" s="30">
        <v>-69182</v>
      </c>
      <c r="E17" s="30">
        <v>-36260</v>
      </c>
      <c r="F17" s="30">
        <v>951</v>
      </c>
      <c r="G17" s="30">
        <v>27326</v>
      </c>
      <c r="H17" s="30">
        <v>31515</v>
      </c>
      <c r="I17" s="30">
        <v>17170</v>
      </c>
      <c r="J17" s="30">
        <v>58573</v>
      </c>
    </row>
    <row r="18" spans="1:10" x14ac:dyDescent="0.25">
      <c r="A18" s="21" t="s">
        <v>36</v>
      </c>
      <c r="B18" s="29">
        <v>19027</v>
      </c>
      <c r="C18" s="29">
        <v>19784</v>
      </c>
      <c r="D18" s="29">
        <v>42375</v>
      </c>
      <c r="E18" s="29">
        <v>31466</v>
      </c>
      <c r="F18" s="29">
        <v>28143</v>
      </c>
      <c r="G18" s="29">
        <v>27338</v>
      </c>
      <c r="H18" s="29">
        <v>27248</v>
      </c>
      <c r="I18" s="29">
        <v>41110</v>
      </c>
      <c r="J18" s="29">
        <v>45249</v>
      </c>
    </row>
    <row r="19" spans="1:10" x14ac:dyDescent="0.25">
      <c r="A19" s="21" t="s">
        <v>37</v>
      </c>
      <c r="B19" s="30">
        <v>99949</v>
      </c>
      <c r="C19" s="30">
        <v>147087</v>
      </c>
      <c r="D19" s="30">
        <v>186902</v>
      </c>
      <c r="E19" s="30">
        <v>157637</v>
      </c>
      <c r="F19" s="30">
        <v>160856</v>
      </c>
      <c r="G19" s="30">
        <v>131742</v>
      </c>
      <c r="H19" s="30">
        <v>151448</v>
      </c>
      <c r="I19" s="30">
        <v>161275</v>
      </c>
      <c r="J19" s="30">
        <v>167700</v>
      </c>
    </row>
    <row r="21" spans="1:10" x14ac:dyDescent="0.25">
      <c r="A21" s="26" t="s">
        <v>12</v>
      </c>
      <c r="C21" s="25" t="s">
        <v>18</v>
      </c>
    </row>
    <row r="22" spans="1:10" x14ac:dyDescent="0.25">
      <c r="A22" s="26" t="s">
        <v>13</v>
      </c>
      <c r="C22" s="25" t="s">
        <v>19</v>
      </c>
    </row>
    <row r="23" spans="1:10" x14ac:dyDescent="0.25">
      <c r="A23" s="26" t="s">
        <v>14</v>
      </c>
      <c r="C23" s="25" t="s">
        <v>24</v>
      </c>
    </row>
    <row r="24" spans="1:10" x14ac:dyDescent="0.25">
      <c r="A24" s="26" t="s">
        <v>15</v>
      </c>
      <c r="C24" s="25" t="s">
        <v>21</v>
      </c>
    </row>
    <row r="25" spans="1:10" x14ac:dyDescent="0.25">
      <c r="A25" s="26" t="s">
        <v>16</v>
      </c>
      <c r="C25" s="25" t="s">
        <v>75</v>
      </c>
    </row>
    <row r="27" spans="1:10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x14ac:dyDescent="0.25">
      <c r="A28" s="21" t="s">
        <v>30</v>
      </c>
      <c r="B28" s="29">
        <v>415743</v>
      </c>
      <c r="C28" s="29">
        <v>570204</v>
      </c>
      <c r="D28" s="29">
        <v>729101</v>
      </c>
      <c r="E28" s="29">
        <v>713124</v>
      </c>
      <c r="F28" s="29">
        <v>836097</v>
      </c>
      <c r="G28" s="29">
        <v>748198</v>
      </c>
      <c r="H28" s="29">
        <v>870425</v>
      </c>
      <c r="I28" s="29">
        <v>968465</v>
      </c>
      <c r="J28" s="29">
        <v>1035728</v>
      </c>
    </row>
    <row r="29" spans="1:10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x14ac:dyDescent="0.25">
      <c r="A30" s="21" t="s">
        <v>32</v>
      </c>
      <c r="B30" s="29">
        <v>213042</v>
      </c>
      <c r="C30" s="29">
        <v>281318</v>
      </c>
      <c r="D30" s="29">
        <v>332157</v>
      </c>
      <c r="E30" s="29">
        <v>310013</v>
      </c>
      <c r="F30" s="29">
        <v>362243</v>
      </c>
      <c r="G30" s="29">
        <v>320705</v>
      </c>
      <c r="H30" s="29">
        <v>391382</v>
      </c>
      <c r="I30" s="29">
        <v>445197</v>
      </c>
      <c r="J30" s="29">
        <v>472580</v>
      </c>
    </row>
    <row r="31" spans="1:10" x14ac:dyDescent="0.25">
      <c r="A31" s="21" t="s">
        <v>33</v>
      </c>
      <c r="B31" s="30">
        <v>16984</v>
      </c>
      <c r="C31" s="30">
        <v>41889</v>
      </c>
      <c r="D31" s="30">
        <v>77793</v>
      </c>
      <c r="E31" s="30">
        <v>49575</v>
      </c>
      <c r="F31" s="30">
        <v>36666</v>
      </c>
      <c r="G31" s="30">
        <v>23417</v>
      </c>
      <c r="H31" s="30">
        <v>38088</v>
      </c>
      <c r="I31" s="30">
        <v>55918</v>
      </c>
      <c r="J31" s="30">
        <v>56724</v>
      </c>
    </row>
    <row r="32" spans="1:10" x14ac:dyDescent="0.25">
      <c r="A32" s="21" t="s">
        <v>34</v>
      </c>
      <c r="B32" s="29">
        <v>11641</v>
      </c>
      <c r="C32" s="29">
        <v>14758</v>
      </c>
      <c r="D32" s="29">
        <v>17639</v>
      </c>
      <c r="E32" s="29">
        <v>13474</v>
      </c>
      <c r="F32" s="29">
        <v>15517</v>
      </c>
      <c r="G32" s="29">
        <v>23290</v>
      </c>
      <c r="H32" s="29">
        <v>33884</v>
      </c>
      <c r="I32" s="29">
        <v>32694</v>
      </c>
      <c r="J32" s="29">
        <v>33819</v>
      </c>
    </row>
    <row r="33" spans="1:10" x14ac:dyDescent="0.25">
      <c r="A33" s="21" t="s">
        <v>35</v>
      </c>
      <c r="B33" s="30">
        <v>-20508</v>
      </c>
      <c r="C33" s="30">
        <v>-26508</v>
      </c>
      <c r="D33" s="30">
        <v>-69182</v>
      </c>
      <c r="E33" s="30">
        <v>-36260</v>
      </c>
      <c r="F33" s="30">
        <v>951</v>
      </c>
      <c r="G33" s="30">
        <v>27326</v>
      </c>
      <c r="H33" s="30">
        <v>31515</v>
      </c>
      <c r="I33" s="30">
        <v>17170</v>
      </c>
      <c r="J33" s="30">
        <v>58573</v>
      </c>
    </row>
    <row r="34" spans="1:10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x14ac:dyDescent="0.25">
      <c r="A35" s="21" t="s">
        <v>37</v>
      </c>
      <c r="B35" s="30">
        <v>3693</v>
      </c>
      <c r="C35" s="30">
        <v>12114</v>
      </c>
      <c r="D35" s="30">
        <v>28999</v>
      </c>
      <c r="E35" s="30">
        <v>20021</v>
      </c>
      <c r="F35" s="30">
        <v>21792</v>
      </c>
      <c r="G35" s="30">
        <v>17748</v>
      </c>
      <c r="H35" s="30">
        <v>18851</v>
      </c>
      <c r="I35" s="30">
        <v>20089</v>
      </c>
      <c r="J35" s="30">
        <v>24299</v>
      </c>
    </row>
    <row r="37" spans="1:10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x14ac:dyDescent="0.25">
      <c r="A38" s="6" t="s">
        <v>30</v>
      </c>
      <c r="B38" s="7">
        <f>B12</f>
        <v>415743</v>
      </c>
      <c r="C38" s="7">
        <f t="shared" ref="C38:J40" si="0">C12</f>
        <v>570204</v>
      </c>
      <c r="D38" s="7">
        <f t="shared" si="0"/>
        <v>729101</v>
      </c>
      <c r="E38" s="7">
        <f t="shared" si="0"/>
        <v>713124</v>
      </c>
      <c r="F38" s="7">
        <f t="shared" si="0"/>
        <v>836097</v>
      </c>
      <c r="G38" s="7">
        <f t="shared" si="0"/>
        <v>748198</v>
      </c>
      <c r="H38" s="7">
        <f t="shared" si="0"/>
        <v>870425</v>
      </c>
      <c r="I38" s="7">
        <f t="shared" si="0"/>
        <v>968465</v>
      </c>
      <c r="J38" s="7">
        <f t="shared" si="0"/>
        <v>1035728</v>
      </c>
    </row>
    <row r="39" spans="1:10" x14ac:dyDescent="0.25">
      <c r="A39" s="6" t="s">
        <v>31</v>
      </c>
      <c r="B39" s="8">
        <f>B13</f>
        <v>92033</v>
      </c>
      <c r="C39" s="8">
        <f t="shared" si="0"/>
        <v>141473</v>
      </c>
      <c r="D39" s="8">
        <f t="shared" si="0"/>
        <v>179122</v>
      </c>
      <c r="E39" s="8">
        <f t="shared" si="0"/>
        <v>159836</v>
      </c>
      <c r="F39" s="8">
        <f t="shared" si="0"/>
        <v>188981</v>
      </c>
      <c r="G39" s="8">
        <f t="shared" si="0"/>
        <v>170723</v>
      </c>
      <c r="H39" s="8">
        <f t="shared" si="0"/>
        <v>200659</v>
      </c>
      <c r="I39" s="8">
        <f t="shared" si="0"/>
        <v>225737</v>
      </c>
      <c r="J39" s="8">
        <f t="shared" si="0"/>
        <v>233339</v>
      </c>
    </row>
    <row r="40" spans="1:10" x14ac:dyDescent="0.25">
      <c r="A40" s="6" t="s">
        <v>32</v>
      </c>
      <c r="B40" s="7">
        <f>B14</f>
        <v>213042</v>
      </c>
      <c r="C40" s="7">
        <f t="shared" si="0"/>
        <v>281318</v>
      </c>
      <c r="D40" s="7">
        <f t="shared" si="0"/>
        <v>332157</v>
      </c>
      <c r="E40" s="7">
        <f t="shared" si="0"/>
        <v>310013</v>
      </c>
      <c r="F40" s="7">
        <f t="shared" si="0"/>
        <v>362243</v>
      </c>
      <c r="G40" s="7">
        <f t="shared" si="0"/>
        <v>320705</v>
      </c>
      <c r="H40" s="7">
        <f t="shared" si="0"/>
        <v>391382</v>
      </c>
      <c r="I40" s="7">
        <f t="shared" si="0"/>
        <v>445197</v>
      </c>
      <c r="J40" s="7">
        <f t="shared" si="0"/>
        <v>472580</v>
      </c>
    </row>
    <row r="41" spans="1:10" x14ac:dyDescent="0.25">
      <c r="A41" s="6" t="s">
        <v>33</v>
      </c>
      <c r="B41" s="8">
        <f>B15-B31</f>
        <v>124881</v>
      </c>
      <c r="C41" s="8">
        <f t="shared" ref="C41:J42" si="1">C15-C31</f>
        <v>154302</v>
      </c>
      <c r="D41" s="8">
        <f t="shared" si="1"/>
        <v>179025</v>
      </c>
      <c r="E41" s="8">
        <f t="shared" si="1"/>
        <v>148123</v>
      </c>
      <c r="F41" s="8">
        <f t="shared" si="1"/>
        <v>149620</v>
      </c>
      <c r="G41" s="8">
        <f t="shared" si="1"/>
        <v>121771</v>
      </c>
      <c r="H41" s="8">
        <f t="shared" si="1"/>
        <v>134222</v>
      </c>
      <c r="I41" s="8">
        <f t="shared" si="1"/>
        <v>134517</v>
      </c>
      <c r="J41" s="8">
        <f t="shared" si="1"/>
        <v>155817</v>
      </c>
    </row>
    <row r="42" spans="1:10" x14ac:dyDescent="0.25">
      <c r="A42" s="6" t="s">
        <v>34</v>
      </c>
      <c r="B42" s="8">
        <f>B16-B32</f>
        <v>-9685</v>
      </c>
      <c r="C42" s="8">
        <f t="shared" si="1"/>
        <v>-14204</v>
      </c>
      <c r="D42" s="8">
        <f t="shared" si="1"/>
        <v>-16747</v>
      </c>
      <c r="E42" s="8">
        <f t="shared" si="1"/>
        <v>-12174</v>
      </c>
      <c r="F42" s="8">
        <f t="shared" si="1"/>
        <v>-14399</v>
      </c>
      <c r="G42" s="8">
        <f t="shared" si="1"/>
        <v>-22048</v>
      </c>
      <c r="H42" s="8">
        <f t="shared" si="1"/>
        <v>-32369</v>
      </c>
      <c r="I42" s="8">
        <f t="shared" si="1"/>
        <v>-31338</v>
      </c>
      <c r="J42" s="8">
        <f t="shared" si="1"/>
        <v>-32381</v>
      </c>
    </row>
    <row r="43" spans="1:10" x14ac:dyDescent="0.25">
      <c r="A43" s="6" t="s">
        <v>35</v>
      </c>
      <c r="B43" s="8">
        <f>B17</f>
        <v>-20508</v>
      </c>
      <c r="C43" s="8">
        <f t="shared" ref="C43:J44" si="2">C17</f>
        <v>-26508</v>
      </c>
      <c r="D43" s="8">
        <f t="shared" si="2"/>
        <v>-69182</v>
      </c>
      <c r="E43" s="8">
        <f t="shared" si="2"/>
        <v>-36260</v>
      </c>
      <c r="F43" s="8">
        <f t="shared" si="2"/>
        <v>951</v>
      </c>
      <c r="G43" s="8">
        <f t="shared" si="2"/>
        <v>27326</v>
      </c>
      <c r="H43" s="8">
        <f t="shared" si="2"/>
        <v>31515</v>
      </c>
      <c r="I43" s="8">
        <f t="shared" si="2"/>
        <v>17170</v>
      </c>
      <c r="J43" s="8">
        <f t="shared" si="2"/>
        <v>58573</v>
      </c>
    </row>
    <row r="44" spans="1:10" x14ac:dyDescent="0.25">
      <c r="A44" s="6" t="s">
        <v>36</v>
      </c>
      <c r="B44" s="8">
        <f>B18</f>
        <v>19027</v>
      </c>
      <c r="C44" s="8">
        <f t="shared" si="2"/>
        <v>19784</v>
      </c>
      <c r="D44" s="8">
        <f t="shared" si="2"/>
        <v>42375</v>
      </c>
      <c r="E44" s="8">
        <f t="shared" si="2"/>
        <v>31466</v>
      </c>
      <c r="F44" s="8">
        <f t="shared" si="2"/>
        <v>28143</v>
      </c>
      <c r="G44" s="8">
        <f t="shared" si="2"/>
        <v>27338</v>
      </c>
      <c r="H44" s="8">
        <f t="shared" si="2"/>
        <v>27248</v>
      </c>
      <c r="I44" s="8">
        <f t="shared" si="2"/>
        <v>41110</v>
      </c>
      <c r="J44" s="8">
        <f t="shared" si="2"/>
        <v>45249</v>
      </c>
    </row>
    <row r="45" spans="1:10" x14ac:dyDescent="0.25">
      <c r="A45" s="6" t="s">
        <v>37</v>
      </c>
      <c r="B45" s="8">
        <f>B19-B35</f>
        <v>96256</v>
      </c>
      <c r="C45" s="8">
        <f t="shared" ref="C45:J45" si="3">C19-C35</f>
        <v>134973</v>
      </c>
      <c r="D45" s="8">
        <f t="shared" si="3"/>
        <v>157903</v>
      </c>
      <c r="E45" s="8">
        <f t="shared" si="3"/>
        <v>137616</v>
      </c>
      <c r="F45" s="8">
        <f t="shared" si="3"/>
        <v>139064</v>
      </c>
      <c r="G45" s="8">
        <f t="shared" si="3"/>
        <v>113994</v>
      </c>
      <c r="H45" s="8">
        <f t="shared" si="3"/>
        <v>132597</v>
      </c>
      <c r="I45" s="8">
        <f t="shared" si="3"/>
        <v>141186</v>
      </c>
      <c r="J45" s="8">
        <f t="shared" si="3"/>
        <v>143401</v>
      </c>
    </row>
    <row r="46" spans="1:10" x14ac:dyDescent="0.25">
      <c r="A46" s="17" t="s">
        <v>53</v>
      </c>
      <c r="B46" s="18">
        <f>B40-B41-B43-B44-B39</f>
        <v>-2391</v>
      </c>
      <c r="C46" s="18">
        <f t="shared" ref="C46:J46" si="4">C40-C41-C43-C44-C39</f>
        <v>-7733</v>
      </c>
      <c r="D46" s="18">
        <f t="shared" si="4"/>
        <v>817</v>
      </c>
      <c r="E46" s="18">
        <f t="shared" si="4"/>
        <v>6848</v>
      </c>
      <c r="F46" s="18">
        <f t="shared" si="4"/>
        <v>-5452</v>
      </c>
      <c r="G46" s="18">
        <f t="shared" si="4"/>
        <v>-26453</v>
      </c>
      <c r="H46" s="18">
        <f t="shared" si="4"/>
        <v>-2262</v>
      </c>
      <c r="I46" s="18">
        <f t="shared" si="4"/>
        <v>26663</v>
      </c>
      <c r="J46" s="18">
        <f t="shared" si="4"/>
        <v>-20398</v>
      </c>
    </row>
    <row r="47" spans="1:10" x14ac:dyDescent="0.25">
      <c r="A47" s="19" t="s">
        <v>54</v>
      </c>
      <c r="B47" s="18">
        <f>B41-B45</f>
        <v>28625</v>
      </c>
      <c r="C47" s="18">
        <f t="shared" ref="C47:J47" si="5">C41-C45</f>
        <v>19329</v>
      </c>
      <c r="D47" s="18">
        <f t="shared" si="5"/>
        <v>21122</v>
      </c>
      <c r="E47" s="18">
        <f t="shared" si="5"/>
        <v>10507</v>
      </c>
      <c r="F47" s="18">
        <f t="shared" si="5"/>
        <v>10556</v>
      </c>
      <c r="G47" s="18">
        <f t="shared" si="5"/>
        <v>7777</v>
      </c>
      <c r="H47" s="18">
        <f t="shared" si="5"/>
        <v>1625</v>
      </c>
      <c r="I47" s="18">
        <f t="shared" si="5"/>
        <v>-6669</v>
      </c>
      <c r="J47" s="18">
        <f t="shared" si="5"/>
        <v>12416</v>
      </c>
    </row>
    <row r="49" spans="1:10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x14ac:dyDescent="0.25">
      <c r="A50" s="6" t="s">
        <v>55</v>
      </c>
      <c r="B50" s="54">
        <f>B40/B38*0.862</f>
        <v>0.44172049559463422</v>
      </c>
      <c r="C50" s="54">
        <f t="shared" ref="C50:J50" si="6">C40/C38*0.862</f>
        <v>0.42527957713379771</v>
      </c>
      <c r="D50" s="54">
        <f t="shared" si="6"/>
        <v>0.39270188080938029</v>
      </c>
      <c r="E50" s="54">
        <f t="shared" si="6"/>
        <v>0.37473315440231997</v>
      </c>
      <c r="F50" s="54">
        <f t="shared" si="6"/>
        <v>0.37346559789115374</v>
      </c>
      <c r="G50" s="54">
        <f t="shared" si="6"/>
        <v>0.36948469522773386</v>
      </c>
      <c r="H50" s="54">
        <f t="shared" si="6"/>
        <v>0.38759374328632562</v>
      </c>
      <c r="I50" s="54">
        <f t="shared" si="6"/>
        <v>0.39625573872055259</v>
      </c>
      <c r="J50" s="54">
        <f t="shared" si="6"/>
        <v>0.39331171890689448</v>
      </c>
    </row>
    <row r="51" spans="1:10" x14ac:dyDescent="0.25">
      <c r="A51" s="21" t="s">
        <v>56</v>
      </c>
      <c r="B51" s="54">
        <f>B39/B40</f>
        <v>0.43199463016682155</v>
      </c>
      <c r="C51" s="54">
        <f t="shared" ref="C51:J51" si="7">C39/C40</f>
        <v>0.50289352263275011</v>
      </c>
      <c r="D51" s="54">
        <f t="shared" si="7"/>
        <v>0.53926908058538581</v>
      </c>
      <c r="E51" s="54">
        <f t="shared" si="7"/>
        <v>0.5155783789712044</v>
      </c>
      <c r="F51" s="54">
        <f t="shared" si="7"/>
        <v>0.52169676156613098</v>
      </c>
      <c r="G51" s="54">
        <f t="shared" si="7"/>
        <v>0.53233657099203313</v>
      </c>
      <c r="H51" s="54">
        <f t="shared" si="7"/>
        <v>0.51269348104920509</v>
      </c>
      <c r="I51" s="54">
        <f t="shared" si="7"/>
        <v>0.50704968811559825</v>
      </c>
      <c r="J51" s="54">
        <f t="shared" si="7"/>
        <v>0.49375555461509163</v>
      </c>
    </row>
    <row r="52" spans="1:10" x14ac:dyDescent="0.25">
      <c r="A52" s="22" t="s">
        <v>57</v>
      </c>
      <c r="B52" s="55">
        <f>B47/B40</f>
        <v>0.13436317721388272</v>
      </c>
      <c r="C52" s="55">
        <f t="shared" ref="C52:J52" si="8">C47/C40</f>
        <v>6.8708721091433889E-2</v>
      </c>
      <c r="D52" s="55">
        <f t="shared" si="8"/>
        <v>6.359041055886222E-2</v>
      </c>
      <c r="E52" s="55">
        <f t="shared" si="8"/>
        <v>3.389212710434724E-2</v>
      </c>
      <c r="F52" s="55">
        <f t="shared" si="8"/>
        <v>2.9140659722893196E-2</v>
      </c>
      <c r="G52" s="55">
        <f t="shared" si="8"/>
        <v>2.4249699879951982E-2</v>
      </c>
      <c r="H52" s="55">
        <f t="shared" si="8"/>
        <v>4.1519538456035281E-3</v>
      </c>
      <c r="I52" s="55">
        <f t="shared" si="8"/>
        <v>-1.4979885309200197E-2</v>
      </c>
      <c r="J52" s="55">
        <f t="shared" si="8"/>
        <v>2.6272800372423716E-2</v>
      </c>
    </row>
    <row r="53" spans="1:10" x14ac:dyDescent="0.25">
      <c r="A53" s="21" t="s">
        <v>58</v>
      </c>
      <c r="B53" s="55">
        <f>B45/B40</f>
        <v>0.45181701260784257</v>
      </c>
      <c r="C53" s="55">
        <f t="shared" ref="C53:J53" si="9">C45/C40</f>
        <v>0.47978799792405746</v>
      </c>
      <c r="D53" s="55">
        <f t="shared" si="9"/>
        <v>0.47538663945062126</v>
      </c>
      <c r="E53" s="55">
        <f t="shared" si="9"/>
        <v>0.44390396531758347</v>
      </c>
      <c r="F53" s="55">
        <f t="shared" si="9"/>
        <v>0.38389699731947891</v>
      </c>
      <c r="G53" s="55">
        <f t="shared" si="9"/>
        <v>0.35544815328728896</v>
      </c>
      <c r="H53" s="55">
        <f t="shared" si="9"/>
        <v>0.33879176865568678</v>
      </c>
      <c r="I53" s="55">
        <f t="shared" si="9"/>
        <v>0.31713151705874026</v>
      </c>
      <c r="J53" s="55">
        <f t="shared" si="9"/>
        <v>0.3034428033348851</v>
      </c>
    </row>
    <row r="54" spans="1:10" x14ac:dyDescent="0.25">
      <c r="A54" s="21" t="s">
        <v>65</v>
      </c>
      <c r="B54" s="55">
        <f>B43/B40</f>
        <v>-9.6262708761652632E-2</v>
      </c>
      <c r="C54" s="55">
        <f t="shared" ref="C54:J54" si="10">C43/C40</f>
        <v>-9.4227884458157676E-2</v>
      </c>
      <c r="D54" s="55">
        <f t="shared" si="10"/>
        <v>-0.2082810237327529</v>
      </c>
      <c r="E54" s="55">
        <f t="shared" si="10"/>
        <v>-0.11696283704231758</v>
      </c>
      <c r="F54" s="55">
        <f t="shared" si="10"/>
        <v>2.6253095297907756E-3</v>
      </c>
      <c r="G54" s="55">
        <f t="shared" si="10"/>
        <v>8.5206030464133706E-2</v>
      </c>
      <c r="H54" s="55">
        <f t="shared" si="10"/>
        <v>8.052235411950473E-2</v>
      </c>
      <c r="I54" s="55">
        <f t="shared" si="10"/>
        <v>3.8567196095211781E-2</v>
      </c>
      <c r="J54" s="55">
        <f t="shared" si="10"/>
        <v>0.12394303609970798</v>
      </c>
    </row>
    <row r="55" spans="1:10" x14ac:dyDescent="0.25">
      <c r="A55" s="21" t="s">
        <v>59</v>
      </c>
      <c r="B55" s="54">
        <f>B44/B40</f>
        <v>8.9311027872438303E-2</v>
      </c>
      <c r="C55" s="54">
        <f t="shared" ref="C55:J55" si="11">C44/C40</f>
        <v>7.0326107821042386E-2</v>
      </c>
      <c r="D55" s="54">
        <f t="shared" si="11"/>
        <v>0.12757521292641733</v>
      </c>
      <c r="E55" s="54">
        <f t="shared" si="11"/>
        <v>0.1014989693980575</v>
      </c>
      <c r="F55" s="54">
        <f t="shared" si="11"/>
        <v>7.7690942268035551E-2</v>
      </c>
      <c r="G55" s="54">
        <f t="shared" si="11"/>
        <v>8.5243448028562069E-2</v>
      </c>
      <c r="H55" s="54">
        <f t="shared" si="11"/>
        <v>6.9619962083079953E-2</v>
      </c>
      <c r="I55" s="54">
        <f t="shared" si="11"/>
        <v>9.2341143359007366E-2</v>
      </c>
      <c r="J55" s="54">
        <f t="shared" si="11"/>
        <v>9.5748867916543232E-2</v>
      </c>
    </row>
    <row r="56" spans="1:10" x14ac:dyDescent="0.25">
      <c r="A56" s="21" t="s">
        <v>60</v>
      </c>
      <c r="B56" s="55">
        <f>B46/B40</f>
        <v>-1.1223139099332527E-2</v>
      </c>
      <c r="C56" s="55">
        <f t="shared" ref="C56:J56" si="12">C46/C40</f>
        <v>-2.7488465011126197E-2</v>
      </c>
      <c r="D56" s="55">
        <f t="shared" si="12"/>
        <v>2.4596802114662643E-3</v>
      </c>
      <c r="E56" s="55">
        <f t="shared" si="12"/>
        <v>2.2089396251124951E-2</v>
      </c>
      <c r="F56" s="55">
        <f t="shared" si="12"/>
        <v>-1.5050670406329453E-2</v>
      </c>
      <c r="G56" s="55">
        <f t="shared" si="12"/>
        <v>-8.2483902651969879E-2</v>
      </c>
      <c r="H56" s="55">
        <f t="shared" si="12"/>
        <v>-5.7795197530801107E-3</v>
      </c>
      <c r="I56" s="55">
        <f t="shared" si="12"/>
        <v>5.9890340680642501E-2</v>
      </c>
      <c r="J56" s="55">
        <f t="shared" si="12"/>
        <v>-4.3163062338651657E-2</v>
      </c>
    </row>
    <row r="58" spans="1:10" x14ac:dyDescent="0.25">
      <c r="A58" s="22" t="s">
        <v>61</v>
      </c>
      <c r="B58" s="24">
        <f>SUM(B51:B56)</f>
        <v>1.0000000000000002</v>
      </c>
      <c r="C58" s="24">
        <f t="shared" ref="C58:J58" si="13">SUM(C51:C56)</f>
        <v>1</v>
      </c>
      <c r="D58" s="24">
        <f t="shared" si="13"/>
        <v>0.99999999999999978</v>
      </c>
      <c r="E58" s="24">
        <f t="shared" si="13"/>
        <v>0.99999999999999989</v>
      </c>
      <c r="F58" s="24">
        <f t="shared" si="13"/>
        <v>0.99999999999999989</v>
      </c>
      <c r="G58" s="24">
        <f t="shared" si="13"/>
        <v>0.99999999999999978</v>
      </c>
      <c r="H58" s="24">
        <f t="shared" si="13"/>
        <v>0.99999999999999978</v>
      </c>
      <c r="I58" s="24">
        <f t="shared" si="13"/>
        <v>0.99999999999999989</v>
      </c>
      <c r="J58" s="24">
        <f t="shared" si="13"/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FE07-A0FF-403B-8D3C-2A1A22EF9E2A}">
  <dimension ref="A1:J58"/>
  <sheetViews>
    <sheetView topLeftCell="A18" workbookViewId="0">
      <selection activeCell="A37" sqref="A37:J58"/>
    </sheetView>
  </sheetViews>
  <sheetFormatPr baseColWidth="10" defaultRowHeight="15" x14ac:dyDescent="0.25"/>
  <sheetData>
    <row r="1" spans="1:10" x14ac:dyDescent="0.25">
      <c r="A1" s="25" t="s">
        <v>76</v>
      </c>
    </row>
    <row r="2" spans="1:10" x14ac:dyDescent="0.25">
      <c r="A2" s="25" t="s">
        <v>49</v>
      </c>
      <c r="B2" s="26" t="s">
        <v>77</v>
      </c>
    </row>
    <row r="3" spans="1:10" x14ac:dyDescent="0.25">
      <c r="A3" s="25" t="s">
        <v>50</v>
      </c>
      <c r="B3" s="25" t="s">
        <v>6</v>
      </c>
    </row>
    <row r="5" spans="1:10" x14ac:dyDescent="0.25">
      <c r="A5" s="26" t="s">
        <v>12</v>
      </c>
      <c r="C5" s="25" t="s">
        <v>18</v>
      </c>
    </row>
    <row r="6" spans="1:10" x14ac:dyDescent="0.25">
      <c r="A6" s="26" t="s">
        <v>13</v>
      </c>
      <c r="C6" s="25" t="s">
        <v>19</v>
      </c>
    </row>
    <row r="7" spans="1:10" x14ac:dyDescent="0.25">
      <c r="A7" s="26" t="s">
        <v>14</v>
      </c>
      <c r="C7" s="25" t="s">
        <v>20</v>
      </c>
    </row>
    <row r="8" spans="1:10" x14ac:dyDescent="0.25">
      <c r="A8" s="26" t="s">
        <v>15</v>
      </c>
      <c r="C8" s="25" t="s">
        <v>21</v>
      </c>
    </row>
    <row r="9" spans="1:10" x14ac:dyDescent="0.25">
      <c r="A9" s="26" t="s">
        <v>16</v>
      </c>
      <c r="C9" s="25" t="s">
        <v>78</v>
      </c>
    </row>
    <row r="11" spans="1:10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x14ac:dyDescent="0.25">
      <c r="A12" s="21" t="s">
        <v>30</v>
      </c>
      <c r="B12" s="29">
        <v>192694</v>
      </c>
      <c r="C12" s="29">
        <v>255625</v>
      </c>
      <c r="D12" s="29">
        <v>355220</v>
      </c>
      <c r="E12" s="29">
        <v>359849</v>
      </c>
      <c r="F12" s="29">
        <v>478309</v>
      </c>
      <c r="G12" s="29">
        <v>465345</v>
      </c>
      <c r="H12" s="29">
        <v>515520</v>
      </c>
      <c r="I12" s="29">
        <v>577781</v>
      </c>
      <c r="J12" s="29">
        <v>627811</v>
      </c>
    </row>
    <row r="13" spans="1:10" x14ac:dyDescent="0.25">
      <c r="A13" s="21" t="s">
        <v>31</v>
      </c>
      <c r="B13" s="30">
        <v>35112</v>
      </c>
      <c r="C13" s="30">
        <v>48239</v>
      </c>
      <c r="D13" s="30">
        <v>69402</v>
      </c>
      <c r="E13" s="30">
        <v>58552</v>
      </c>
      <c r="F13" s="30">
        <v>84998</v>
      </c>
      <c r="G13" s="30">
        <v>81290</v>
      </c>
      <c r="H13" s="30">
        <v>87856</v>
      </c>
      <c r="I13" s="30">
        <v>98429</v>
      </c>
      <c r="J13" s="30">
        <v>104865</v>
      </c>
    </row>
    <row r="14" spans="1:10" x14ac:dyDescent="0.25">
      <c r="A14" s="21" t="s">
        <v>32</v>
      </c>
      <c r="B14" s="29">
        <v>70684</v>
      </c>
      <c r="C14" s="29">
        <v>95498</v>
      </c>
      <c r="D14" s="29">
        <v>151711</v>
      </c>
      <c r="E14" s="29">
        <v>143957</v>
      </c>
      <c r="F14" s="29">
        <v>191973</v>
      </c>
      <c r="G14" s="29">
        <v>187885</v>
      </c>
      <c r="H14" s="29">
        <v>223578</v>
      </c>
      <c r="I14" s="29">
        <v>256241</v>
      </c>
      <c r="J14" s="29">
        <v>276335</v>
      </c>
    </row>
    <row r="15" spans="1:10" x14ac:dyDescent="0.25">
      <c r="A15" s="21" t="s">
        <v>33</v>
      </c>
      <c r="B15" s="30">
        <v>31903</v>
      </c>
      <c r="C15" s="30">
        <v>46042</v>
      </c>
      <c r="D15" s="30">
        <v>115593</v>
      </c>
      <c r="E15" s="30">
        <v>97596</v>
      </c>
      <c r="F15" s="30">
        <v>172190</v>
      </c>
      <c r="G15" s="30">
        <v>144512</v>
      </c>
      <c r="H15" s="30">
        <v>171387</v>
      </c>
      <c r="I15" s="30">
        <v>252933</v>
      </c>
      <c r="J15" s="30">
        <v>212711</v>
      </c>
    </row>
    <row r="16" spans="1:10" x14ac:dyDescent="0.25">
      <c r="A16" s="21" t="s">
        <v>34</v>
      </c>
      <c r="B16" s="29">
        <v>367</v>
      </c>
      <c r="C16" s="29">
        <v>211</v>
      </c>
      <c r="D16" s="29">
        <v>241</v>
      </c>
      <c r="E16" s="29">
        <v>249</v>
      </c>
      <c r="F16" s="29">
        <v>189</v>
      </c>
      <c r="G16" s="29">
        <v>209</v>
      </c>
      <c r="H16" s="29">
        <v>212</v>
      </c>
      <c r="I16" s="29">
        <v>380</v>
      </c>
      <c r="J16" s="29">
        <v>218</v>
      </c>
    </row>
    <row r="17" spans="1:10" x14ac:dyDescent="0.25">
      <c r="A17" s="21" t="s">
        <v>35</v>
      </c>
      <c r="B17" s="30">
        <v>24071</v>
      </c>
      <c r="C17" s="30">
        <v>8230</v>
      </c>
      <c r="D17" s="30">
        <v>32725</v>
      </c>
      <c r="E17" s="30">
        <v>43408</v>
      </c>
      <c r="F17" s="30">
        <v>20619</v>
      </c>
      <c r="G17" s="30">
        <v>32781</v>
      </c>
      <c r="H17" s="30">
        <v>54921</v>
      </c>
      <c r="I17" s="30">
        <v>128221</v>
      </c>
      <c r="J17" s="30">
        <v>61941</v>
      </c>
    </row>
    <row r="18" spans="1:10" x14ac:dyDescent="0.25">
      <c r="A18" s="21" t="s">
        <v>36</v>
      </c>
      <c r="B18" s="29">
        <v>8042</v>
      </c>
      <c r="C18" s="29">
        <v>14233</v>
      </c>
      <c r="D18" s="29">
        <v>16211</v>
      </c>
      <c r="E18" s="29">
        <v>9463</v>
      </c>
      <c r="F18" s="29">
        <v>22595</v>
      </c>
      <c r="G18" s="29">
        <v>19437</v>
      </c>
      <c r="H18" s="29">
        <v>25840</v>
      </c>
      <c r="I18" s="29">
        <v>36128</v>
      </c>
      <c r="J18" s="29">
        <v>41516</v>
      </c>
    </row>
    <row r="19" spans="1:10" x14ac:dyDescent="0.25">
      <c r="A19" s="21" t="s">
        <v>37</v>
      </c>
      <c r="B19" s="30">
        <v>14041</v>
      </c>
      <c r="C19" s="30">
        <v>24499</v>
      </c>
      <c r="D19" s="30">
        <v>66503</v>
      </c>
      <c r="E19" s="30">
        <v>65380</v>
      </c>
      <c r="F19" s="30">
        <v>108099</v>
      </c>
      <c r="G19" s="30">
        <v>100667</v>
      </c>
      <c r="H19" s="30">
        <v>103911</v>
      </c>
      <c r="I19" s="30">
        <v>123502</v>
      </c>
      <c r="J19" s="30">
        <v>116738</v>
      </c>
    </row>
    <row r="21" spans="1:10" x14ac:dyDescent="0.25">
      <c r="A21" s="26" t="s">
        <v>12</v>
      </c>
      <c r="C21" s="25" t="s">
        <v>18</v>
      </c>
    </row>
    <row r="22" spans="1:10" x14ac:dyDescent="0.25">
      <c r="A22" s="26" t="s">
        <v>13</v>
      </c>
      <c r="C22" s="25" t="s">
        <v>19</v>
      </c>
    </row>
    <row r="23" spans="1:10" x14ac:dyDescent="0.25">
      <c r="A23" s="26" t="s">
        <v>14</v>
      </c>
      <c r="C23" s="25" t="s">
        <v>24</v>
      </c>
    </row>
    <row r="24" spans="1:10" x14ac:dyDescent="0.25">
      <c r="A24" s="26" t="s">
        <v>15</v>
      </c>
      <c r="C24" s="25" t="s">
        <v>21</v>
      </c>
    </row>
    <row r="25" spans="1:10" x14ac:dyDescent="0.25">
      <c r="A25" s="26" t="s">
        <v>16</v>
      </c>
      <c r="C25" s="25" t="s">
        <v>78</v>
      </c>
    </row>
    <row r="27" spans="1:10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x14ac:dyDescent="0.25">
      <c r="A28" s="21" t="s">
        <v>30</v>
      </c>
      <c r="B28" s="29">
        <v>192694</v>
      </c>
      <c r="C28" s="29">
        <v>255625</v>
      </c>
      <c r="D28" s="29">
        <v>355220</v>
      </c>
      <c r="E28" s="29">
        <v>359849</v>
      </c>
      <c r="F28" s="29">
        <v>478309</v>
      </c>
      <c r="G28" s="29">
        <v>465345</v>
      </c>
      <c r="H28" s="29">
        <v>515520</v>
      </c>
      <c r="I28" s="29">
        <v>577781</v>
      </c>
      <c r="J28" s="29">
        <v>627811</v>
      </c>
    </row>
    <row r="29" spans="1:10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x14ac:dyDescent="0.25">
      <c r="A30" s="21" t="s">
        <v>32</v>
      </c>
      <c r="B30" s="29">
        <v>70684</v>
      </c>
      <c r="C30" s="29">
        <v>95498</v>
      </c>
      <c r="D30" s="29">
        <v>151711</v>
      </c>
      <c r="E30" s="29">
        <v>143957</v>
      </c>
      <c r="F30" s="29">
        <v>191973</v>
      </c>
      <c r="G30" s="29">
        <v>187885</v>
      </c>
      <c r="H30" s="29">
        <v>223578</v>
      </c>
      <c r="I30" s="29">
        <v>256241</v>
      </c>
      <c r="J30" s="29">
        <v>276335</v>
      </c>
    </row>
    <row r="31" spans="1:10" x14ac:dyDescent="0.25">
      <c r="A31" s="21" t="s">
        <v>33</v>
      </c>
      <c r="B31" s="30">
        <v>13235</v>
      </c>
      <c r="C31" s="30">
        <v>20244</v>
      </c>
      <c r="D31" s="30">
        <v>85668</v>
      </c>
      <c r="E31" s="30">
        <v>69285</v>
      </c>
      <c r="F31" s="30">
        <v>118968</v>
      </c>
      <c r="G31" s="30">
        <v>91721</v>
      </c>
      <c r="H31" s="30">
        <v>131127</v>
      </c>
      <c r="I31" s="30">
        <v>174239</v>
      </c>
      <c r="J31" s="30">
        <v>143058</v>
      </c>
    </row>
    <row r="32" spans="1:10" x14ac:dyDescent="0.25">
      <c r="A32" s="21" t="s">
        <v>34</v>
      </c>
      <c r="B32" s="29">
        <v>17949</v>
      </c>
      <c r="C32" s="29">
        <v>1863</v>
      </c>
      <c r="D32" s="29">
        <v>499</v>
      </c>
      <c r="E32" s="29">
        <v>1582</v>
      </c>
      <c r="F32" s="29">
        <v>1636</v>
      </c>
      <c r="G32" s="29">
        <v>1928</v>
      </c>
      <c r="H32" s="29">
        <v>1251</v>
      </c>
      <c r="I32" s="29">
        <v>3278</v>
      </c>
      <c r="J32" s="29">
        <v>2864</v>
      </c>
    </row>
    <row r="33" spans="1:10" x14ac:dyDescent="0.25">
      <c r="A33" s="21" t="s">
        <v>35</v>
      </c>
      <c r="B33" s="30">
        <v>24071</v>
      </c>
      <c r="C33" s="30">
        <v>8230</v>
      </c>
      <c r="D33" s="30">
        <v>32725</v>
      </c>
      <c r="E33" s="30">
        <v>43408</v>
      </c>
      <c r="F33" s="30">
        <v>20619</v>
      </c>
      <c r="G33" s="30">
        <v>32781</v>
      </c>
      <c r="H33" s="30">
        <v>54921</v>
      </c>
      <c r="I33" s="30">
        <v>128221</v>
      </c>
      <c r="J33" s="30">
        <v>61941</v>
      </c>
    </row>
    <row r="34" spans="1:10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x14ac:dyDescent="0.25">
      <c r="A35" s="21" t="s">
        <v>37</v>
      </c>
      <c r="B35" s="30">
        <v>4915</v>
      </c>
      <c r="C35" s="30">
        <v>12689</v>
      </c>
      <c r="D35" s="30">
        <v>64059</v>
      </c>
      <c r="E35" s="30">
        <v>45939</v>
      </c>
      <c r="F35" s="30">
        <v>106420</v>
      </c>
      <c r="G35" s="30">
        <v>81327</v>
      </c>
      <c r="H35" s="30">
        <v>96668</v>
      </c>
      <c r="I35" s="30">
        <v>89081</v>
      </c>
      <c r="J35" s="30">
        <v>97144</v>
      </c>
    </row>
    <row r="37" spans="1:10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x14ac:dyDescent="0.25">
      <c r="A38" s="6" t="s">
        <v>30</v>
      </c>
      <c r="B38" s="7">
        <f>B12</f>
        <v>192694</v>
      </c>
      <c r="C38" s="7">
        <f t="shared" ref="C38:J40" si="0">C12</f>
        <v>255625</v>
      </c>
      <c r="D38" s="7">
        <f t="shared" si="0"/>
        <v>355220</v>
      </c>
      <c r="E38" s="7">
        <f t="shared" si="0"/>
        <v>359849</v>
      </c>
      <c r="F38" s="7">
        <f t="shared" si="0"/>
        <v>478309</v>
      </c>
      <c r="G38" s="7">
        <f t="shared" si="0"/>
        <v>465345</v>
      </c>
      <c r="H38" s="7">
        <f t="shared" si="0"/>
        <v>515520</v>
      </c>
      <c r="I38" s="7">
        <f t="shared" si="0"/>
        <v>577781</v>
      </c>
      <c r="J38" s="7">
        <f t="shared" si="0"/>
        <v>627811</v>
      </c>
    </row>
    <row r="39" spans="1:10" x14ac:dyDescent="0.25">
      <c r="A39" s="6" t="s">
        <v>31</v>
      </c>
      <c r="B39" s="8">
        <f>B13</f>
        <v>35112</v>
      </c>
      <c r="C39" s="8">
        <f t="shared" si="0"/>
        <v>48239</v>
      </c>
      <c r="D39" s="8">
        <f t="shared" si="0"/>
        <v>69402</v>
      </c>
      <c r="E39" s="8">
        <f t="shared" si="0"/>
        <v>58552</v>
      </c>
      <c r="F39" s="8">
        <f t="shared" si="0"/>
        <v>84998</v>
      </c>
      <c r="G39" s="8">
        <f t="shared" si="0"/>
        <v>81290</v>
      </c>
      <c r="H39" s="8">
        <f t="shared" si="0"/>
        <v>87856</v>
      </c>
      <c r="I39" s="8">
        <f t="shared" si="0"/>
        <v>98429</v>
      </c>
      <c r="J39" s="8">
        <f t="shared" si="0"/>
        <v>104865</v>
      </c>
    </row>
    <row r="40" spans="1:10" x14ac:dyDescent="0.25">
      <c r="A40" s="6" t="s">
        <v>32</v>
      </c>
      <c r="B40" s="7">
        <f>B14</f>
        <v>70684</v>
      </c>
      <c r="C40" s="7">
        <f t="shared" si="0"/>
        <v>95498</v>
      </c>
      <c r="D40" s="7">
        <f t="shared" si="0"/>
        <v>151711</v>
      </c>
      <c r="E40" s="7">
        <f t="shared" si="0"/>
        <v>143957</v>
      </c>
      <c r="F40" s="7">
        <f t="shared" si="0"/>
        <v>191973</v>
      </c>
      <c r="G40" s="7">
        <f t="shared" si="0"/>
        <v>187885</v>
      </c>
      <c r="H40" s="7">
        <f t="shared" si="0"/>
        <v>223578</v>
      </c>
      <c r="I40" s="7">
        <f t="shared" si="0"/>
        <v>256241</v>
      </c>
      <c r="J40" s="7">
        <f t="shared" si="0"/>
        <v>276335</v>
      </c>
    </row>
    <row r="41" spans="1:10" x14ac:dyDescent="0.25">
      <c r="A41" s="6" t="s">
        <v>33</v>
      </c>
      <c r="B41" s="8">
        <f>B15-B31</f>
        <v>18668</v>
      </c>
      <c r="C41" s="8">
        <f t="shared" ref="C41:J42" si="1">C15-C31</f>
        <v>25798</v>
      </c>
      <c r="D41" s="8">
        <f t="shared" si="1"/>
        <v>29925</v>
      </c>
      <c r="E41" s="8">
        <f t="shared" si="1"/>
        <v>28311</v>
      </c>
      <c r="F41" s="8">
        <f t="shared" si="1"/>
        <v>53222</v>
      </c>
      <c r="G41" s="8">
        <f t="shared" si="1"/>
        <v>52791</v>
      </c>
      <c r="H41" s="8">
        <f t="shared" si="1"/>
        <v>40260</v>
      </c>
      <c r="I41" s="8">
        <f t="shared" si="1"/>
        <v>78694</v>
      </c>
      <c r="J41" s="8">
        <f t="shared" si="1"/>
        <v>69653</v>
      </c>
    </row>
    <row r="42" spans="1:10" x14ac:dyDescent="0.25">
      <c r="A42" s="6" t="s">
        <v>34</v>
      </c>
      <c r="B42" s="8">
        <f>B16-B32</f>
        <v>-17582</v>
      </c>
      <c r="C42" s="8">
        <f t="shared" si="1"/>
        <v>-1652</v>
      </c>
      <c r="D42" s="8">
        <f t="shared" si="1"/>
        <v>-258</v>
      </c>
      <c r="E42" s="8">
        <f t="shared" si="1"/>
        <v>-1333</v>
      </c>
      <c r="F42" s="8">
        <f t="shared" si="1"/>
        <v>-1447</v>
      </c>
      <c r="G42" s="8">
        <f t="shared" si="1"/>
        <v>-1719</v>
      </c>
      <c r="H42" s="8">
        <f t="shared" si="1"/>
        <v>-1039</v>
      </c>
      <c r="I42" s="8">
        <f t="shared" si="1"/>
        <v>-2898</v>
      </c>
      <c r="J42" s="8">
        <f t="shared" si="1"/>
        <v>-2646</v>
      </c>
    </row>
    <row r="43" spans="1:10" x14ac:dyDescent="0.25">
      <c r="A43" s="6" t="s">
        <v>35</v>
      </c>
      <c r="B43" s="8">
        <f>B17</f>
        <v>24071</v>
      </c>
      <c r="C43" s="8">
        <f t="shared" ref="C43:J44" si="2">C17</f>
        <v>8230</v>
      </c>
      <c r="D43" s="8">
        <f t="shared" si="2"/>
        <v>32725</v>
      </c>
      <c r="E43" s="8">
        <f t="shared" si="2"/>
        <v>43408</v>
      </c>
      <c r="F43" s="8">
        <f t="shared" si="2"/>
        <v>20619</v>
      </c>
      <c r="G43" s="8">
        <f t="shared" si="2"/>
        <v>32781</v>
      </c>
      <c r="H43" s="8">
        <f t="shared" si="2"/>
        <v>54921</v>
      </c>
      <c r="I43" s="8">
        <f t="shared" si="2"/>
        <v>128221</v>
      </c>
      <c r="J43" s="8">
        <f t="shared" si="2"/>
        <v>61941</v>
      </c>
    </row>
    <row r="44" spans="1:10" x14ac:dyDescent="0.25">
      <c r="A44" s="6" t="s">
        <v>36</v>
      </c>
      <c r="B44" s="8">
        <f>B18</f>
        <v>8042</v>
      </c>
      <c r="C44" s="8">
        <f t="shared" si="2"/>
        <v>14233</v>
      </c>
      <c r="D44" s="8">
        <f t="shared" si="2"/>
        <v>16211</v>
      </c>
      <c r="E44" s="8">
        <f t="shared" si="2"/>
        <v>9463</v>
      </c>
      <c r="F44" s="8">
        <f t="shared" si="2"/>
        <v>22595</v>
      </c>
      <c r="G44" s="8">
        <f t="shared" si="2"/>
        <v>19437</v>
      </c>
      <c r="H44" s="8">
        <f t="shared" si="2"/>
        <v>25840</v>
      </c>
      <c r="I44" s="8">
        <f t="shared" si="2"/>
        <v>36128</v>
      </c>
      <c r="J44" s="8">
        <f t="shared" si="2"/>
        <v>41516</v>
      </c>
    </row>
    <row r="45" spans="1:10" x14ac:dyDescent="0.25">
      <c r="A45" s="6" t="s">
        <v>37</v>
      </c>
      <c r="B45" s="8">
        <f>B19-B35</f>
        <v>9126</v>
      </c>
      <c r="C45" s="8">
        <f t="shared" ref="C45:J45" si="3">C19-C35</f>
        <v>11810</v>
      </c>
      <c r="D45" s="8">
        <f t="shared" si="3"/>
        <v>2444</v>
      </c>
      <c r="E45" s="8">
        <f t="shared" si="3"/>
        <v>19441</v>
      </c>
      <c r="F45" s="8">
        <f t="shared" si="3"/>
        <v>1679</v>
      </c>
      <c r="G45" s="8">
        <f t="shared" si="3"/>
        <v>19340</v>
      </c>
      <c r="H45" s="8">
        <f t="shared" si="3"/>
        <v>7243</v>
      </c>
      <c r="I45" s="8">
        <f t="shared" si="3"/>
        <v>34421</v>
      </c>
      <c r="J45" s="8">
        <f t="shared" si="3"/>
        <v>19594</v>
      </c>
    </row>
    <row r="46" spans="1:10" x14ac:dyDescent="0.25">
      <c r="A46" s="17" t="s">
        <v>53</v>
      </c>
      <c r="B46" s="18">
        <f>B40-B41-B43-B44-B39</f>
        <v>-15209</v>
      </c>
      <c r="C46" s="18">
        <f t="shared" ref="C46:J46" si="4">C40-C41-C43-C44-C39</f>
        <v>-1002</v>
      </c>
      <c r="D46" s="18">
        <f t="shared" si="4"/>
        <v>3448</v>
      </c>
      <c r="E46" s="18">
        <f t="shared" si="4"/>
        <v>4223</v>
      </c>
      <c r="F46" s="18">
        <f t="shared" si="4"/>
        <v>10539</v>
      </c>
      <c r="G46" s="18">
        <f t="shared" si="4"/>
        <v>1586</v>
      </c>
      <c r="H46" s="18">
        <f t="shared" si="4"/>
        <v>14701</v>
      </c>
      <c r="I46" s="18">
        <f t="shared" si="4"/>
        <v>-85231</v>
      </c>
      <c r="J46" s="18">
        <f t="shared" si="4"/>
        <v>-1640</v>
      </c>
    </row>
    <row r="47" spans="1:10" x14ac:dyDescent="0.25">
      <c r="A47" s="19" t="s">
        <v>54</v>
      </c>
      <c r="B47" s="18">
        <f>B41-B45</f>
        <v>9542</v>
      </c>
      <c r="C47" s="18">
        <f t="shared" ref="C47:J47" si="5">C41-C45</f>
        <v>13988</v>
      </c>
      <c r="D47" s="18">
        <f t="shared" si="5"/>
        <v>27481</v>
      </c>
      <c r="E47" s="18">
        <f t="shared" si="5"/>
        <v>8870</v>
      </c>
      <c r="F47" s="18">
        <f t="shared" si="5"/>
        <v>51543</v>
      </c>
      <c r="G47" s="18">
        <f t="shared" si="5"/>
        <v>33451</v>
      </c>
      <c r="H47" s="18">
        <f t="shared" si="5"/>
        <v>33017</v>
      </c>
      <c r="I47" s="18">
        <f t="shared" si="5"/>
        <v>44273</v>
      </c>
      <c r="J47" s="18">
        <f t="shared" si="5"/>
        <v>50059</v>
      </c>
    </row>
    <row r="49" spans="1:10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x14ac:dyDescent="0.25">
      <c r="A50" s="6" t="s">
        <v>55</v>
      </c>
      <c r="B50" s="20">
        <f>B40/B38</f>
        <v>0.36681993212035663</v>
      </c>
      <c r="C50" s="20">
        <f t="shared" ref="C50:J50" si="6">C40/C38</f>
        <v>0.37358630806845966</v>
      </c>
      <c r="D50" s="20">
        <f t="shared" si="6"/>
        <v>0.42709025392714373</v>
      </c>
      <c r="E50" s="20">
        <f t="shared" si="6"/>
        <v>0.40004835361498853</v>
      </c>
      <c r="F50" s="20">
        <f t="shared" si="6"/>
        <v>0.40135769972967267</v>
      </c>
      <c r="G50" s="20">
        <f t="shared" si="6"/>
        <v>0.4037542038702468</v>
      </c>
      <c r="H50" s="20">
        <f t="shared" si="6"/>
        <v>0.43369413407821228</v>
      </c>
      <c r="I50" s="20">
        <f t="shared" si="6"/>
        <v>0.44349156514319438</v>
      </c>
      <c r="J50" s="20">
        <f t="shared" si="6"/>
        <v>0.44015635278770204</v>
      </c>
    </row>
    <row r="51" spans="1:10" x14ac:dyDescent="0.25">
      <c r="A51" s="21" t="s">
        <v>56</v>
      </c>
      <c r="B51" s="20">
        <f>B39/B40</f>
        <v>0.49674608114990665</v>
      </c>
      <c r="C51" s="20">
        <f t="shared" ref="C51:J51" si="7">C39/C40</f>
        <v>0.50513099750780122</v>
      </c>
      <c r="D51" s="20">
        <f t="shared" si="7"/>
        <v>0.45746188476774918</v>
      </c>
      <c r="E51" s="20">
        <f t="shared" si="7"/>
        <v>0.40673256597456187</v>
      </c>
      <c r="F51" s="20">
        <f t="shared" si="7"/>
        <v>0.44276017981695343</v>
      </c>
      <c r="G51" s="20">
        <f t="shared" si="7"/>
        <v>0.4326582750086489</v>
      </c>
      <c r="H51" s="20">
        <f t="shared" si="7"/>
        <v>0.3929545840825126</v>
      </c>
      <c r="I51" s="20">
        <f t="shared" si="7"/>
        <v>0.38412666200959256</v>
      </c>
      <c r="J51" s="20">
        <f t="shared" si="7"/>
        <v>0.37948504532542021</v>
      </c>
    </row>
    <row r="52" spans="1:10" x14ac:dyDescent="0.25">
      <c r="A52" s="22" t="s">
        <v>57</v>
      </c>
      <c r="B52" s="23">
        <f>B47/B40</f>
        <v>0.13499518985909117</v>
      </c>
      <c r="C52" s="23">
        <f t="shared" ref="C52:J52" si="8">C47/C40</f>
        <v>0.14647427171249661</v>
      </c>
      <c r="D52" s="23">
        <f t="shared" si="8"/>
        <v>0.18114045784419061</v>
      </c>
      <c r="E52" s="23">
        <f t="shared" si="8"/>
        <v>6.1615621331369781E-2</v>
      </c>
      <c r="F52" s="23">
        <f t="shared" si="8"/>
        <v>0.26849088153021516</v>
      </c>
      <c r="G52" s="23">
        <f t="shared" si="8"/>
        <v>0.17803975836282832</v>
      </c>
      <c r="H52" s="23">
        <f t="shared" si="8"/>
        <v>0.14767553158181931</v>
      </c>
      <c r="I52" s="23">
        <f t="shared" si="8"/>
        <v>0.17277875125370257</v>
      </c>
      <c r="J52" s="23">
        <f t="shared" si="8"/>
        <v>0.1811533102936653</v>
      </c>
    </row>
    <row r="53" spans="1:10" x14ac:dyDescent="0.25">
      <c r="A53" s="21" t="s">
        <v>58</v>
      </c>
      <c r="B53" s="23">
        <f>B45/B40</f>
        <v>0.12910984098240055</v>
      </c>
      <c r="C53" s="23">
        <f t="shared" ref="C53:J53" si="9">C45/C40</f>
        <v>0.12366751136149448</v>
      </c>
      <c r="D53" s="23">
        <f t="shared" si="9"/>
        <v>1.6109576761078631E-2</v>
      </c>
      <c r="E53" s="23">
        <f t="shared" si="9"/>
        <v>0.13504727106010822</v>
      </c>
      <c r="F53" s="23">
        <f t="shared" si="9"/>
        <v>8.746021575950785E-3</v>
      </c>
      <c r="G53" s="23">
        <f t="shared" si="9"/>
        <v>0.10293530617132821</v>
      </c>
      <c r="H53" s="23">
        <f t="shared" si="9"/>
        <v>3.2395852901448266E-2</v>
      </c>
      <c r="I53" s="23">
        <f t="shared" si="9"/>
        <v>0.13433057161031997</v>
      </c>
      <c r="J53" s="23">
        <f t="shared" si="9"/>
        <v>7.0906689344455098E-2</v>
      </c>
    </row>
    <row r="54" spans="1:10" x14ac:dyDescent="0.25">
      <c r="A54" s="21" t="s">
        <v>65</v>
      </c>
      <c r="B54" s="23">
        <f>B43/B40</f>
        <v>0.34054382887216345</v>
      </c>
      <c r="C54" s="23">
        <f t="shared" ref="C54:J54" si="10">C43/C40</f>
        <v>8.6179815284089717E-2</v>
      </c>
      <c r="D54" s="23">
        <f t="shared" si="10"/>
        <v>0.21570617819406634</v>
      </c>
      <c r="E54" s="23">
        <f t="shared" si="10"/>
        <v>0.30153448599234495</v>
      </c>
      <c r="F54" s="23">
        <f t="shared" si="10"/>
        <v>0.10740572893063087</v>
      </c>
      <c r="G54" s="23">
        <f t="shared" si="10"/>
        <v>0.17447374723900258</v>
      </c>
      <c r="H54" s="23">
        <f t="shared" si="10"/>
        <v>0.2456458148833964</v>
      </c>
      <c r="I54" s="23">
        <f t="shared" si="10"/>
        <v>0.50039220889709302</v>
      </c>
      <c r="J54" s="23">
        <f t="shared" si="10"/>
        <v>0.22415184468127455</v>
      </c>
    </row>
    <row r="55" spans="1:10" x14ac:dyDescent="0.25">
      <c r="A55" s="21" t="s">
        <v>59</v>
      </c>
      <c r="B55" s="20">
        <f>B44/B40</f>
        <v>0.11377397996717786</v>
      </c>
      <c r="C55" s="20">
        <f t="shared" ref="C55:J55" si="11">C44/C40</f>
        <v>0.14903977046639721</v>
      </c>
      <c r="D55" s="20">
        <f t="shared" si="11"/>
        <v>0.10685447989928219</v>
      </c>
      <c r="E55" s="20">
        <f t="shared" si="11"/>
        <v>6.5734906951381317E-2</v>
      </c>
      <c r="F55" s="20">
        <f t="shared" si="11"/>
        <v>0.11769884306647289</v>
      </c>
      <c r="G55" s="20">
        <f t="shared" si="11"/>
        <v>0.10345157942358357</v>
      </c>
      <c r="H55" s="20">
        <f t="shared" si="11"/>
        <v>0.11557487767132724</v>
      </c>
      <c r="I55" s="20">
        <f t="shared" si="11"/>
        <v>0.14099226899676476</v>
      </c>
      <c r="J55" s="20">
        <f t="shared" si="11"/>
        <v>0.15023793583874645</v>
      </c>
    </row>
    <row r="56" spans="1:10" x14ac:dyDescent="0.25">
      <c r="A56" s="21" t="s">
        <v>60</v>
      </c>
      <c r="B56" s="23">
        <f>B46/B40</f>
        <v>-0.21516892083073963</v>
      </c>
      <c r="C56" s="23">
        <f t="shared" ref="C56:J56" si="12">C46/C40</f>
        <v>-1.0492366332279211E-2</v>
      </c>
      <c r="D56" s="23">
        <f t="shared" si="12"/>
        <v>2.2727422533633027E-2</v>
      </c>
      <c r="E56" s="23">
        <f t="shared" si="12"/>
        <v>2.9335148690233889E-2</v>
      </c>
      <c r="F56" s="23">
        <f t="shared" si="12"/>
        <v>5.4898345079776846E-2</v>
      </c>
      <c r="G56" s="23">
        <f t="shared" si="12"/>
        <v>8.4413337946084039E-3</v>
      </c>
      <c r="H56" s="23">
        <f t="shared" si="12"/>
        <v>6.5753338879496193E-2</v>
      </c>
      <c r="I56" s="23">
        <f t="shared" si="12"/>
        <v>-0.33262046276747281</v>
      </c>
      <c r="J56" s="23">
        <f t="shared" si="12"/>
        <v>-5.934825483561619E-3</v>
      </c>
    </row>
    <row r="58" spans="1:10" x14ac:dyDescent="0.25">
      <c r="A58" s="22" t="s">
        <v>61</v>
      </c>
      <c r="B58" s="24">
        <f>SUM(B51:B56)</f>
        <v>0.99999999999999978</v>
      </c>
      <c r="C58" s="24">
        <f t="shared" ref="C58:J58" si="13">SUM(C51:C56)</f>
        <v>0.99999999999999989</v>
      </c>
      <c r="D58" s="24">
        <f t="shared" si="13"/>
        <v>1</v>
      </c>
      <c r="E58" s="24">
        <f t="shared" si="13"/>
        <v>1</v>
      </c>
      <c r="F58" s="24">
        <f t="shared" si="13"/>
        <v>1</v>
      </c>
      <c r="G58" s="24">
        <f t="shared" si="13"/>
        <v>0.99999999999999989</v>
      </c>
      <c r="H58" s="24">
        <f t="shared" si="13"/>
        <v>1</v>
      </c>
      <c r="I58" s="24">
        <f t="shared" si="13"/>
        <v>0.99999999999999989</v>
      </c>
      <c r="J58" s="24">
        <f t="shared" si="13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88C1-1D36-4F08-9C27-542BE19C21B8}">
  <dimension ref="A1:F58"/>
  <sheetViews>
    <sheetView topLeftCell="A12" workbookViewId="0">
      <selection activeCell="A37" sqref="A37:F58"/>
    </sheetView>
  </sheetViews>
  <sheetFormatPr baseColWidth="10" defaultRowHeight="15" x14ac:dyDescent="0.25"/>
  <sheetData>
    <row r="1" spans="1:6" x14ac:dyDescent="0.25">
      <c r="A1" s="25" t="s">
        <v>80</v>
      </c>
    </row>
    <row r="2" spans="1:6" x14ac:dyDescent="0.25">
      <c r="A2" s="25" t="s">
        <v>49</v>
      </c>
      <c r="B2" s="26" t="s">
        <v>81</v>
      </c>
    </row>
    <row r="3" spans="1:6" x14ac:dyDescent="0.25">
      <c r="A3" s="25" t="s">
        <v>50</v>
      </c>
      <c r="B3" s="25" t="s">
        <v>6</v>
      </c>
    </row>
    <row r="5" spans="1:6" x14ac:dyDescent="0.25">
      <c r="A5" s="26" t="s">
        <v>12</v>
      </c>
      <c r="C5" s="25" t="s">
        <v>18</v>
      </c>
    </row>
    <row r="6" spans="1:6" x14ac:dyDescent="0.25">
      <c r="A6" s="26" t="s">
        <v>13</v>
      </c>
      <c r="C6" s="25" t="s">
        <v>19</v>
      </c>
    </row>
    <row r="7" spans="1:6" x14ac:dyDescent="0.25">
      <c r="A7" s="26" t="s">
        <v>14</v>
      </c>
      <c r="C7" s="25" t="s">
        <v>20</v>
      </c>
    </row>
    <row r="8" spans="1:6" x14ac:dyDescent="0.25">
      <c r="A8" s="26" t="s">
        <v>15</v>
      </c>
      <c r="C8" s="25" t="s">
        <v>21</v>
      </c>
    </row>
    <row r="9" spans="1:6" x14ac:dyDescent="0.25">
      <c r="A9" s="26" t="s">
        <v>16</v>
      </c>
      <c r="C9" s="25" t="s">
        <v>82</v>
      </c>
    </row>
    <row r="11" spans="1:6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</row>
    <row r="12" spans="1:6" x14ac:dyDescent="0.25">
      <c r="A12" s="21" t="s">
        <v>30</v>
      </c>
      <c r="B12" s="29">
        <v>544391</v>
      </c>
      <c r="C12" s="29">
        <v>988991</v>
      </c>
      <c r="D12" s="29">
        <v>1188240</v>
      </c>
      <c r="E12" s="29">
        <v>991398</v>
      </c>
      <c r="F12" s="29">
        <v>1369811</v>
      </c>
    </row>
    <row r="13" spans="1:6" x14ac:dyDescent="0.25">
      <c r="A13" s="21" t="s">
        <v>31</v>
      </c>
      <c r="B13" s="30">
        <v>113506</v>
      </c>
      <c r="C13" s="30">
        <v>211429</v>
      </c>
      <c r="D13" s="30">
        <v>228064</v>
      </c>
      <c r="E13" s="30">
        <v>164484</v>
      </c>
      <c r="F13" s="30">
        <v>253122</v>
      </c>
    </row>
    <row r="14" spans="1:6" x14ac:dyDescent="0.25">
      <c r="A14" s="21" t="s">
        <v>32</v>
      </c>
      <c r="B14" s="29">
        <v>213698</v>
      </c>
      <c r="C14" s="29">
        <v>345537</v>
      </c>
      <c r="D14" s="29">
        <v>397320</v>
      </c>
      <c r="E14" s="29">
        <v>343579</v>
      </c>
      <c r="F14" s="29">
        <v>464884</v>
      </c>
    </row>
    <row r="15" spans="1:6" x14ac:dyDescent="0.25">
      <c r="A15" s="21" t="s">
        <v>33</v>
      </c>
      <c r="B15" s="30">
        <v>118271</v>
      </c>
      <c r="C15" s="30">
        <v>197454</v>
      </c>
      <c r="D15" s="30">
        <v>287671</v>
      </c>
      <c r="E15" s="30">
        <v>189263</v>
      </c>
      <c r="F15" s="30">
        <v>288974</v>
      </c>
    </row>
    <row r="16" spans="1:6" x14ac:dyDescent="0.25">
      <c r="A16" s="21" t="s">
        <v>34</v>
      </c>
      <c r="B16" s="29">
        <v>174</v>
      </c>
      <c r="C16" s="29">
        <v>476</v>
      </c>
      <c r="D16" s="29">
        <v>1429</v>
      </c>
      <c r="E16" s="29">
        <v>915</v>
      </c>
      <c r="F16" s="29">
        <v>1906</v>
      </c>
    </row>
    <row r="17" spans="1:6" x14ac:dyDescent="0.25">
      <c r="A17" s="21" t="s">
        <v>35</v>
      </c>
      <c r="B17" s="30">
        <v>10225</v>
      </c>
      <c r="C17" s="30">
        <v>-18867</v>
      </c>
      <c r="D17" s="30">
        <v>-25144</v>
      </c>
      <c r="E17" s="30">
        <v>42122</v>
      </c>
      <c r="F17" s="30">
        <v>-33998</v>
      </c>
    </row>
    <row r="18" spans="1:6" x14ac:dyDescent="0.25">
      <c r="A18" s="21" t="s">
        <v>36</v>
      </c>
      <c r="B18" s="29">
        <v>23229</v>
      </c>
      <c r="C18" s="29">
        <v>46307</v>
      </c>
      <c r="D18" s="29">
        <v>56323</v>
      </c>
      <c r="E18" s="29">
        <v>46600</v>
      </c>
      <c r="F18" s="29">
        <v>49629</v>
      </c>
    </row>
    <row r="19" spans="1:6" x14ac:dyDescent="0.25">
      <c r="A19" s="21" t="s">
        <v>37</v>
      </c>
      <c r="B19" s="30">
        <v>84200</v>
      </c>
      <c r="C19" s="30">
        <v>117841</v>
      </c>
      <c r="D19" s="30">
        <v>168475</v>
      </c>
      <c r="E19" s="30">
        <v>150624</v>
      </c>
      <c r="F19" s="30">
        <v>248510</v>
      </c>
    </row>
    <row r="21" spans="1:6" x14ac:dyDescent="0.25">
      <c r="A21" s="26" t="s">
        <v>12</v>
      </c>
      <c r="C21" s="25" t="s">
        <v>18</v>
      </c>
    </row>
    <row r="22" spans="1:6" x14ac:dyDescent="0.25">
      <c r="A22" s="26" t="s">
        <v>13</v>
      </c>
      <c r="C22" s="25" t="s">
        <v>19</v>
      </c>
    </row>
    <row r="23" spans="1:6" x14ac:dyDescent="0.25">
      <c r="A23" s="26" t="s">
        <v>14</v>
      </c>
      <c r="C23" s="25" t="s">
        <v>24</v>
      </c>
    </row>
    <row r="24" spans="1:6" x14ac:dyDescent="0.25">
      <c r="A24" s="26" t="s">
        <v>15</v>
      </c>
      <c r="C24" s="25" t="s">
        <v>21</v>
      </c>
    </row>
    <row r="25" spans="1:6" x14ac:dyDescent="0.25">
      <c r="A25" s="26" t="s">
        <v>16</v>
      </c>
      <c r="C25" s="25" t="s">
        <v>82</v>
      </c>
    </row>
    <row r="27" spans="1:6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</row>
    <row r="28" spans="1:6" x14ac:dyDescent="0.25">
      <c r="A28" s="21" t="s">
        <v>30</v>
      </c>
      <c r="B28" s="29">
        <v>544391</v>
      </c>
      <c r="C28" s="29">
        <v>988991</v>
      </c>
      <c r="D28" s="29">
        <v>1188240</v>
      </c>
      <c r="E28" s="29">
        <v>991398</v>
      </c>
      <c r="F28" s="29">
        <v>1369811</v>
      </c>
    </row>
    <row r="29" spans="1:6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</row>
    <row r="30" spans="1:6" x14ac:dyDescent="0.25">
      <c r="A30" s="21" t="s">
        <v>32</v>
      </c>
      <c r="B30" s="29">
        <v>213698</v>
      </c>
      <c r="C30" s="29">
        <v>345537</v>
      </c>
      <c r="D30" s="29">
        <v>397320</v>
      </c>
      <c r="E30" s="29">
        <v>343579</v>
      </c>
      <c r="F30" s="29">
        <v>464884</v>
      </c>
    </row>
    <row r="31" spans="1:6" x14ac:dyDescent="0.25">
      <c r="A31" s="21" t="s">
        <v>33</v>
      </c>
      <c r="B31" s="30">
        <v>55021</v>
      </c>
      <c r="C31" s="30">
        <v>99708</v>
      </c>
      <c r="D31" s="30">
        <v>164459</v>
      </c>
      <c r="E31" s="30">
        <v>103868</v>
      </c>
      <c r="F31" s="30">
        <v>102441</v>
      </c>
    </row>
    <row r="32" spans="1:6" x14ac:dyDescent="0.25">
      <c r="A32" s="21" t="s">
        <v>34</v>
      </c>
      <c r="B32" s="29">
        <v>5886</v>
      </c>
      <c r="C32" s="29">
        <v>5953</v>
      </c>
      <c r="D32" s="29">
        <v>7501</v>
      </c>
      <c r="E32" s="29">
        <v>7726</v>
      </c>
      <c r="F32" s="29">
        <v>6434</v>
      </c>
    </row>
    <row r="33" spans="1:6" x14ac:dyDescent="0.25">
      <c r="A33" s="21" t="s">
        <v>35</v>
      </c>
      <c r="B33" s="30">
        <v>10225</v>
      </c>
      <c r="C33" s="30">
        <v>-18867</v>
      </c>
      <c r="D33" s="30">
        <v>-25144</v>
      </c>
      <c r="E33" s="30">
        <v>42122</v>
      </c>
      <c r="F33" s="30">
        <v>-33998</v>
      </c>
    </row>
    <row r="34" spans="1:6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</row>
    <row r="35" spans="1:6" x14ac:dyDescent="0.25">
      <c r="A35" s="21" t="s">
        <v>37</v>
      </c>
      <c r="B35" s="30">
        <v>26988</v>
      </c>
      <c r="C35" s="30">
        <v>34894</v>
      </c>
      <c r="D35" s="30">
        <v>44763</v>
      </c>
      <c r="E35" s="30">
        <v>58800</v>
      </c>
      <c r="F35" s="30">
        <v>129864</v>
      </c>
    </row>
    <row r="37" spans="1:6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</row>
    <row r="38" spans="1:6" x14ac:dyDescent="0.25">
      <c r="A38" s="6" t="s">
        <v>30</v>
      </c>
      <c r="B38" s="7">
        <f>B12</f>
        <v>544391</v>
      </c>
      <c r="C38" s="7">
        <f t="shared" ref="C38:F40" si="0">C12</f>
        <v>988991</v>
      </c>
      <c r="D38" s="7">
        <f t="shared" si="0"/>
        <v>1188240</v>
      </c>
      <c r="E38" s="7">
        <f t="shared" si="0"/>
        <v>991398</v>
      </c>
      <c r="F38" s="7">
        <f t="shared" si="0"/>
        <v>1369811</v>
      </c>
    </row>
    <row r="39" spans="1:6" x14ac:dyDescent="0.25">
      <c r="A39" s="6" t="s">
        <v>31</v>
      </c>
      <c r="B39" s="8">
        <f>B13</f>
        <v>113506</v>
      </c>
      <c r="C39" s="8">
        <f t="shared" si="0"/>
        <v>211429</v>
      </c>
      <c r="D39" s="8">
        <f t="shared" si="0"/>
        <v>228064</v>
      </c>
      <c r="E39" s="8">
        <f t="shared" si="0"/>
        <v>164484</v>
      </c>
      <c r="F39" s="8">
        <f t="shared" si="0"/>
        <v>253122</v>
      </c>
    </row>
    <row r="40" spans="1:6" x14ac:dyDescent="0.25">
      <c r="A40" s="6" t="s">
        <v>32</v>
      </c>
      <c r="B40" s="7">
        <f>B14</f>
        <v>213698</v>
      </c>
      <c r="C40" s="7">
        <f t="shared" si="0"/>
        <v>345537</v>
      </c>
      <c r="D40" s="7">
        <f t="shared" si="0"/>
        <v>397320</v>
      </c>
      <c r="E40" s="7">
        <f t="shared" si="0"/>
        <v>343579</v>
      </c>
      <c r="F40" s="7">
        <f t="shared" si="0"/>
        <v>464884</v>
      </c>
    </row>
    <row r="41" spans="1:6" x14ac:dyDescent="0.25">
      <c r="A41" s="6" t="s">
        <v>33</v>
      </c>
      <c r="B41" s="8">
        <f>B15-B31</f>
        <v>63250</v>
      </c>
      <c r="C41" s="8">
        <f t="shared" ref="C41:F42" si="1">C15-C31</f>
        <v>97746</v>
      </c>
      <c r="D41" s="8">
        <f t="shared" si="1"/>
        <v>123212</v>
      </c>
      <c r="E41" s="8">
        <f t="shared" si="1"/>
        <v>85395</v>
      </c>
      <c r="F41" s="8">
        <f t="shared" si="1"/>
        <v>186533</v>
      </c>
    </row>
    <row r="42" spans="1:6" x14ac:dyDescent="0.25">
      <c r="A42" s="6" t="s">
        <v>34</v>
      </c>
      <c r="B42" s="8">
        <f>B16-B32</f>
        <v>-5712</v>
      </c>
      <c r="C42" s="8">
        <f t="shared" si="1"/>
        <v>-5477</v>
      </c>
      <c r="D42" s="8">
        <f t="shared" si="1"/>
        <v>-6072</v>
      </c>
      <c r="E42" s="8">
        <f t="shared" si="1"/>
        <v>-6811</v>
      </c>
      <c r="F42" s="8">
        <f t="shared" si="1"/>
        <v>-4528</v>
      </c>
    </row>
    <row r="43" spans="1:6" x14ac:dyDescent="0.25">
      <c r="A43" s="6" t="s">
        <v>35</v>
      </c>
      <c r="B43" s="8">
        <f>B17</f>
        <v>10225</v>
      </c>
      <c r="C43" s="8">
        <f t="shared" ref="C43:F44" si="2">C17</f>
        <v>-18867</v>
      </c>
      <c r="D43" s="8">
        <f t="shared" si="2"/>
        <v>-25144</v>
      </c>
      <c r="E43" s="8">
        <f t="shared" si="2"/>
        <v>42122</v>
      </c>
      <c r="F43" s="8">
        <f t="shared" si="2"/>
        <v>-33998</v>
      </c>
    </row>
    <row r="44" spans="1:6" x14ac:dyDescent="0.25">
      <c r="A44" s="6" t="s">
        <v>36</v>
      </c>
      <c r="B44" s="8">
        <f>B18</f>
        <v>23229</v>
      </c>
      <c r="C44" s="8">
        <f t="shared" si="2"/>
        <v>46307</v>
      </c>
      <c r="D44" s="8">
        <f t="shared" si="2"/>
        <v>56323</v>
      </c>
      <c r="E44" s="8">
        <f t="shared" si="2"/>
        <v>46600</v>
      </c>
      <c r="F44" s="8">
        <f t="shared" si="2"/>
        <v>49629</v>
      </c>
    </row>
    <row r="45" spans="1:6" x14ac:dyDescent="0.25">
      <c r="A45" s="6" t="s">
        <v>37</v>
      </c>
      <c r="B45" s="8">
        <f>B19-B35</f>
        <v>57212</v>
      </c>
      <c r="C45" s="8">
        <f t="shared" ref="C45:F45" si="3">C19-C35</f>
        <v>82947</v>
      </c>
      <c r="D45" s="8">
        <f t="shared" si="3"/>
        <v>123712</v>
      </c>
      <c r="E45" s="8">
        <f t="shared" si="3"/>
        <v>91824</v>
      </c>
      <c r="F45" s="8">
        <f t="shared" si="3"/>
        <v>118646</v>
      </c>
    </row>
    <row r="46" spans="1:6" x14ac:dyDescent="0.25">
      <c r="A46" s="17" t="s">
        <v>53</v>
      </c>
      <c r="B46" s="18">
        <f>B40-B41-B43-B44-B39</f>
        <v>3488</v>
      </c>
      <c r="C46" s="18">
        <f t="shared" ref="C46:F46" si="4">C40-C41-C43-C44-C39</f>
        <v>8922</v>
      </c>
      <c r="D46" s="18">
        <f t="shared" si="4"/>
        <v>14865</v>
      </c>
      <c r="E46" s="18">
        <f t="shared" si="4"/>
        <v>4978</v>
      </c>
      <c r="F46" s="18">
        <f t="shared" si="4"/>
        <v>9598</v>
      </c>
    </row>
    <row r="47" spans="1:6" x14ac:dyDescent="0.25">
      <c r="A47" s="19" t="s">
        <v>54</v>
      </c>
      <c r="B47" s="18">
        <f>B41-B45</f>
        <v>6038</v>
      </c>
      <c r="C47" s="18">
        <f t="shared" ref="C47:F47" si="5">C41-C45</f>
        <v>14799</v>
      </c>
      <c r="D47" s="18">
        <f t="shared" si="5"/>
        <v>-500</v>
      </c>
      <c r="E47" s="18">
        <f t="shared" si="5"/>
        <v>-6429</v>
      </c>
      <c r="F47" s="18">
        <f t="shared" si="5"/>
        <v>67887</v>
      </c>
    </row>
    <row r="49" spans="1:6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</row>
    <row r="50" spans="1:6" x14ac:dyDescent="0.25">
      <c r="A50" s="6" t="s">
        <v>55</v>
      </c>
      <c r="B50" s="20">
        <f>B40/B38</f>
        <v>0.39254506411751849</v>
      </c>
      <c r="C50" s="20">
        <f t="shared" ref="C50:F50" si="6">C40/C38</f>
        <v>0.34938336142593818</v>
      </c>
      <c r="D50" s="20">
        <f t="shared" si="6"/>
        <v>0.33437689355685718</v>
      </c>
      <c r="E50" s="20">
        <f t="shared" si="6"/>
        <v>0.34656011006679455</v>
      </c>
      <c r="F50" s="20">
        <f t="shared" si="6"/>
        <v>0.33937820619048903</v>
      </c>
    </row>
    <row r="51" spans="1:6" x14ac:dyDescent="0.25">
      <c r="A51" s="21" t="s">
        <v>56</v>
      </c>
      <c r="B51" s="20">
        <f>B39/B40</f>
        <v>0.53115143801065057</v>
      </c>
      <c r="C51" s="20">
        <f t="shared" ref="C51:F51" si="7">C39/C40</f>
        <v>0.61188526843724411</v>
      </c>
      <c r="D51" s="20">
        <f t="shared" si="7"/>
        <v>0.57400583912211822</v>
      </c>
      <c r="E51" s="20">
        <f t="shared" si="7"/>
        <v>0.47873705901699465</v>
      </c>
      <c r="F51" s="20">
        <f t="shared" si="7"/>
        <v>0.54448421541717928</v>
      </c>
    </row>
    <row r="52" spans="1:6" x14ac:dyDescent="0.25">
      <c r="A52" s="22" t="s">
        <v>57</v>
      </c>
      <c r="B52" s="23">
        <f>B47/B40</f>
        <v>2.8254826905258823E-2</v>
      </c>
      <c r="C52" s="23">
        <f t="shared" ref="C52:F52" si="8">C47/C40</f>
        <v>4.2828987923145712E-2</v>
      </c>
      <c r="D52" s="23">
        <f t="shared" si="8"/>
        <v>-1.2584314909896304E-3</v>
      </c>
      <c r="E52" s="23">
        <f t="shared" si="8"/>
        <v>-1.8711853751247894E-2</v>
      </c>
      <c r="F52" s="23">
        <f t="shared" si="8"/>
        <v>0.14602997737069892</v>
      </c>
    </row>
    <row r="53" spans="1:6" x14ac:dyDescent="0.25">
      <c r="A53" s="21" t="s">
        <v>58</v>
      </c>
      <c r="B53" s="23">
        <f>B45/B40</f>
        <v>0.2677236099542345</v>
      </c>
      <c r="C53" s="23">
        <f t="shared" ref="C53:F53" si="9">C45/C40</f>
        <v>0.2400524401149515</v>
      </c>
      <c r="D53" s="23">
        <f t="shared" si="9"/>
        <v>0.31136615322661837</v>
      </c>
      <c r="E53" s="23">
        <f t="shared" si="9"/>
        <v>0.26725731200102448</v>
      </c>
      <c r="F53" s="23">
        <f t="shared" si="9"/>
        <v>0.25521635504771084</v>
      </c>
    </row>
    <row r="54" spans="1:6" x14ac:dyDescent="0.25">
      <c r="A54" s="21" t="s">
        <v>65</v>
      </c>
      <c r="B54" s="23">
        <f>B43/B40</f>
        <v>4.7847897500210575E-2</v>
      </c>
      <c r="C54" s="23">
        <f t="shared" ref="C54:F54" si="10">C43/C40</f>
        <v>-5.4601967372524506E-2</v>
      </c>
      <c r="D54" s="23">
        <f t="shared" si="10"/>
        <v>-6.3284002818886534E-2</v>
      </c>
      <c r="E54" s="23">
        <f t="shared" si="10"/>
        <v>0.12259771406285018</v>
      </c>
      <c r="F54" s="23">
        <f t="shared" si="10"/>
        <v>-7.3132222231782548E-2</v>
      </c>
    </row>
    <row r="55" spans="1:6" x14ac:dyDescent="0.25">
      <c r="A55" s="21" t="s">
        <v>59</v>
      </c>
      <c r="B55" s="20">
        <f>B44/B40</f>
        <v>0.10870012821832679</v>
      </c>
      <c r="C55" s="20">
        <f t="shared" ref="C55:F55" si="11">C44/C40</f>
        <v>0.13401459178033032</v>
      </c>
      <c r="D55" s="20">
        <f t="shared" si="11"/>
        <v>0.14175727373401792</v>
      </c>
      <c r="E55" s="20">
        <f t="shared" si="11"/>
        <v>0.13563110667415645</v>
      </c>
      <c r="F55" s="20">
        <f t="shared" si="11"/>
        <v>0.10675566377849098</v>
      </c>
    </row>
    <row r="56" spans="1:6" x14ac:dyDescent="0.25">
      <c r="A56" s="21" t="s">
        <v>60</v>
      </c>
      <c r="B56" s="23">
        <f>B46/B40</f>
        <v>1.6322099411318777E-2</v>
      </c>
      <c r="C56" s="23">
        <f t="shared" ref="C56:F56" si="12">C46/C40</f>
        <v>2.5820679116852898E-2</v>
      </c>
      <c r="D56" s="23">
        <f t="shared" si="12"/>
        <v>3.7413168227121714E-2</v>
      </c>
      <c r="E56" s="23">
        <f t="shared" si="12"/>
        <v>1.448866199622212E-2</v>
      </c>
      <c r="F56" s="23">
        <f t="shared" si="12"/>
        <v>2.0646010617702482E-2</v>
      </c>
    </row>
    <row r="58" spans="1:6" x14ac:dyDescent="0.25">
      <c r="A58" s="22" t="s">
        <v>61</v>
      </c>
      <c r="B58" s="24">
        <f>SUM(B51:B56)</f>
        <v>1</v>
      </c>
      <c r="C58" s="24">
        <f t="shared" ref="C58:F58" si="13">SUM(C51:C56)</f>
        <v>1</v>
      </c>
      <c r="D58" s="24">
        <f t="shared" si="13"/>
        <v>1.0000000000000002</v>
      </c>
      <c r="E58" s="24">
        <f t="shared" si="13"/>
        <v>0.99999999999999989</v>
      </c>
      <c r="F58" s="24">
        <f t="shared" si="13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D056-51BA-4CFC-AA4F-B7F72CA846FC}">
  <dimension ref="A1:J58"/>
  <sheetViews>
    <sheetView topLeftCell="A18" workbookViewId="0">
      <selection activeCell="M52" sqref="M52"/>
    </sheetView>
  </sheetViews>
  <sheetFormatPr baseColWidth="10" defaultRowHeight="15" x14ac:dyDescent="0.25"/>
  <sheetData>
    <row r="1" spans="1:10" x14ac:dyDescent="0.25">
      <c r="A1" s="25" t="s">
        <v>83</v>
      </c>
    </row>
    <row r="2" spans="1:10" x14ac:dyDescent="0.25">
      <c r="A2" s="25" t="s">
        <v>49</v>
      </c>
      <c r="B2" s="26" t="s">
        <v>84</v>
      </c>
    </row>
    <row r="3" spans="1:10" x14ac:dyDescent="0.25">
      <c r="A3" s="25" t="s">
        <v>50</v>
      </c>
      <c r="B3" s="25" t="s">
        <v>6</v>
      </c>
    </row>
    <row r="5" spans="1:10" x14ac:dyDescent="0.25">
      <c r="A5" s="26" t="s">
        <v>12</v>
      </c>
      <c r="C5" s="25" t="s">
        <v>18</v>
      </c>
    </row>
    <row r="6" spans="1:10" x14ac:dyDescent="0.25">
      <c r="A6" s="26" t="s">
        <v>13</v>
      </c>
      <c r="C6" s="25" t="s">
        <v>19</v>
      </c>
    </row>
    <row r="7" spans="1:10" x14ac:dyDescent="0.25">
      <c r="A7" s="26" t="s">
        <v>14</v>
      </c>
      <c r="C7" s="25" t="s">
        <v>20</v>
      </c>
    </row>
    <row r="8" spans="1:10" x14ac:dyDescent="0.25">
      <c r="A8" s="26" t="s">
        <v>15</v>
      </c>
      <c r="C8" s="25" t="s">
        <v>21</v>
      </c>
    </row>
    <row r="9" spans="1:10" x14ac:dyDescent="0.25">
      <c r="A9" s="26" t="s">
        <v>16</v>
      </c>
      <c r="C9" s="25" t="s">
        <v>85</v>
      </c>
    </row>
    <row r="11" spans="1:10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x14ac:dyDescent="0.25">
      <c r="A12" s="21" t="s">
        <v>30</v>
      </c>
      <c r="B12" s="29">
        <v>113614</v>
      </c>
      <c r="C12" s="29">
        <v>165618</v>
      </c>
      <c r="D12" s="29">
        <v>210284</v>
      </c>
      <c r="E12" s="29">
        <v>218149</v>
      </c>
      <c r="F12" s="29">
        <v>287566</v>
      </c>
      <c r="G12" s="29">
        <v>287295</v>
      </c>
      <c r="H12" s="29">
        <v>329267</v>
      </c>
      <c r="I12" s="29">
        <v>339781</v>
      </c>
      <c r="J12" s="29">
        <v>330377</v>
      </c>
    </row>
    <row r="13" spans="1:10" x14ac:dyDescent="0.25">
      <c r="A13" s="21" t="s">
        <v>31</v>
      </c>
      <c r="B13" s="30">
        <v>25277</v>
      </c>
      <c r="C13" s="30">
        <v>43048</v>
      </c>
      <c r="D13" s="30">
        <v>55054</v>
      </c>
      <c r="E13" s="30">
        <v>51056</v>
      </c>
      <c r="F13" s="30">
        <v>71643</v>
      </c>
      <c r="G13" s="30">
        <v>72179</v>
      </c>
      <c r="H13" s="30">
        <v>85238</v>
      </c>
      <c r="I13" s="30">
        <v>89884</v>
      </c>
      <c r="J13" s="30">
        <v>87180</v>
      </c>
    </row>
    <row r="14" spans="1:10" x14ac:dyDescent="0.25">
      <c r="A14" s="21" t="s">
        <v>32</v>
      </c>
      <c r="B14" s="29">
        <v>51691</v>
      </c>
      <c r="C14" s="29">
        <v>64759</v>
      </c>
      <c r="D14" s="29">
        <v>83209</v>
      </c>
      <c r="E14" s="29">
        <v>85169</v>
      </c>
      <c r="F14" s="29">
        <v>105529</v>
      </c>
      <c r="G14" s="29">
        <v>109752</v>
      </c>
      <c r="H14" s="29">
        <v>129394</v>
      </c>
      <c r="I14" s="29">
        <v>130436</v>
      </c>
      <c r="J14" s="29">
        <v>124697</v>
      </c>
    </row>
    <row r="15" spans="1:10" x14ac:dyDescent="0.25">
      <c r="A15" s="21" t="s">
        <v>33</v>
      </c>
      <c r="B15" s="30">
        <v>42140</v>
      </c>
      <c r="C15" s="30">
        <v>59269</v>
      </c>
      <c r="D15" s="30">
        <v>94100</v>
      </c>
      <c r="E15" s="30">
        <v>53497</v>
      </c>
      <c r="F15" s="30">
        <v>70684</v>
      </c>
      <c r="G15" s="30">
        <v>70558</v>
      </c>
      <c r="H15" s="30">
        <v>85163</v>
      </c>
      <c r="I15" s="30">
        <v>98344</v>
      </c>
      <c r="J15" s="30">
        <v>104474</v>
      </c>
    </row>
    <row r="16" spans="1:10" x14ac:dyDescent="0.25">
      <c r="A16" s="21" t="s">
        <v>34</v>
      </c>
      <c r="B16" s="29">
        <v>207</v>
      </c>
      <c r="C16" s="29">
        <v>28</v>
      </c>
      <c r="D16" s="29">
        <v>114</v>
      </c>
      <c r="E16" s="29">
        <v>188</v>
      </c>
      <c r="F16" s="29">
        <v>533</v>
      </c>
      <c r="G16" s="29">
        <v>602</v>
      </c>
      <c r="H16" s="29">
        <v>905</v>
      </c>
      <c r="I16" s="29">
        <v>770</v>
      </c>
      <c r="J16" s="29">
        <v>672</v>
      </c>
    </row>
    <row r="17" spans="1:10" x14ac:dyDescent="0.25">
      <c r="A17" s="21" t="s">
        <v>35</v>
      </c>
      <c r="B17" s="30">
        <v>10590</v>
      </c>
      <c r="C17" s="30">
        <v>6332</v>
      </c>
      <c r="D17" s="30">
        <v>3597</v>
      </c>
      <c r="E17" s="30">
        <v>10453</v>
      </c>
      <c r="F17" s="30">
        <v>-9093</v>
      </c>
      <c r="G17" s="30">
        <v>3064</v>
      </c>
      <c r="H17" s="30">
        <v>746</v>
      </c>
      <c r="I17" s="30">
        <v>-14780</v>
      </c>
      <c r="J17" s="30">
        <v>-14099</v>
      </c>
    </row>
    <row r="18" spans="1:10" x14ac:dyDescent="0.25">
      <c r="A18" s="21" t="s">
        <v>36</v>
      </c>
      <c r="B18" s="29">
        <v>3801</v>
      </c>
      <c r="C18" s="29">
        <v>7995</v>
      </c>
      <c r="D18" s="29">
        <v>11310</v>
      </c>
      <c r="E18" s="29">
        <v>9445</v>
      </c>
      <c r="F18" s="29">
        <v>11446</v>
      </c>
      <c r="G18" s="29">
        <v>12629</v>
      </c>
      <c r="H18" s="29">
        <v>15281</v>
      </c>
      <c r="I18" s="29">
        <v>17036</v>
      </c>
      <c r="J18" s="29">
        <v>15987</v>
      </c>
    </row>
    <row r="19" spans="1:10" x14ac:dyDescent="0.25">
      <c r="A19" s="21" t="s">
        <v>37</v>
      </c>
      <c r="B19" s="30">
        <v>14528</v>
      </c>
      <c r="C19" s="30">
        <v>40786</v>
      </c>
      <c r="D19" s="30">
        <v>72266</v>
      </c>
      <c r="E19" s="30">
        <v>40735</v>
      </c>
      <c r="F19" s="30">
        <v>61623</v>
      </c>
      <c r="G19" s="30">
        <v>59313</v>
      </c>
      <c r="H19" s="30">
        <v>75277</v>
      </c>
      <c r="I19" s="30">
        <v>79319</v>
      </c>
      <c r="J19" s="30">
        <v>63630</v>
      </c>
    </row>
    <row r="21" spans="1:10" x14ac:dyDescent="0.25">
      <c r="A21" s="26" t="s">
        <v>12</v>
      </c>
      <c r="C21" s="25" t="s">
        <v>18</v>
      </c>
    </row>
    <row r="22" spans="1:10" x14ac:dyDescent="0.25">
      <c r="A22" s="26" t="s">
        <v>13</v>
      </c>
      <c r="C22" s="25" t="s">
        <v>19</v>
      </c>
    </row>
    <row r="23" spans="1:10" x14ac:dyDescent="0.25">
      <c r="A23" s="26" t="s">
        <v>14</v>
      </c>
      <c r="C23" s="25" t="s">
        <v>24</v>
      </c>
    </row>
    <row r="24" spans="1:10" x14ac:dyDescent="0.25">
      <c r="A24" s="26" t="s">
        <v>15</v>
      </c>
      <c r="C24" s="25" t="s">
        <v>21</v>
      </c>
    </row>
    <row r="25" spans="1:10" x14ac:dyDescent="0.25">
      <c r="A25" s="26" t="s">
        <v>16</v>
      </c>
      <c r="C25" s="25" t="s">
        <v>85</v>
      </c>
    </row>
    <row r="27" spans="1:10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x14ac:dyDescent="0.25">
      <c r="A28" s="21" t="s">
        <v>30</v>
      </c>
      <c r="B28" s="29">
        <v>113614</v>
      </c>
      <c r="C28" s="29">
        <v>165618</v>
      </c>
      <c r="D28" s="29">
        <v>210284</v>
      </c>
      <c r="E28" s="29">
        <v>218149</v>
      </c>
      <c r="F28" s="29">
        <v>287566</v>
      </c>
      <c r="G28" s="29">
        <v>287295</v>
      </c>
      <c r="H28" s="29">
        <v>329267</v>
      </c>
      <c r="I28" s="29">
        <v>339781</v>
      </c>
      <c r="J28" s="29">
        <v>330377</v>
      </c>
    </row>
    <row r="29" spans="1:10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x14ac:dyDescent="0.25">
      <c r="A30" s="21" t="s">
        <v>32</v>
      </c>
      <c r="B30" s="29">
        <v>51691</v>
      </c>
      <c r="C30" s="29">
        <v>64759</v>
      </c>
      <c r="D30" s="29">
        <v>83209</v>
      </c>
      <c r="E30" s="29">
        <v>85169</v>
      </c>
      <c r="F30" s="29">
        <v>105529</v>
      </c>
      <c r="G30" s="29">
        <v>109752</v>
      </c>
      <c r="H30" s="29">
        <v>129394</v>
      </c>
      <c r="I30" s="29">
        <v>130436</v>
      </c>
      <c r="J30" s="29">
        <v>124697</v>
      </c>
    </row>
    <row r="31" spans="1:10" x14ac:dyDescent="0.25">
      <c r="A31" s="21" t="s">
        <v>33</v>
      </c>
      <c r="B31" s="30">
        <v>30382</v>
      </c>
      <c r="C31" s="30">
        <v>54259</v>
      </c>
      <c r="D31" s="30">
        <v>84626</v>
      </c>
      <c r="E31" s="30">
        <v>42964</v>
      </c>
      <c r="F31" s="30">
        <v>45700</v>
      </c>
      <c r="G31" s="30">
        <v>51024</v>
      </c>
      <c r="H31" s="30">
        <v>63761</v>
      </c>
      <c r="I31" s="30">
        <v>72392</v>
      </c>
      <c r="J31" s="30">
        <v>74042</v>
      </c>
    </row>
    <row r="32" spans="1:10" x14ac:dyDescent="0.25">
      <c r="A32" s="21" t="s">
        <v>34</v>
      </c>
      <c r="B32" s="29">
        <v>757</v>
      </c>
      <c r="C32" s="29">
        <v>2821</v>
      </c>
      <c r="D32" s="29">
        <v>432</v>
      </c>
      <c r="E32" s="29">
        <v>325</v>
      </c>
      <c r="F32" s="29">
        <v>1496</v>
      </c>
      <c r="G32" s="29">
        <v>3074</v>
      </c>
      <c r="H32" s="29">
        <v>2203</v>
      </c>
      <c r="I32" s="29">
        <v>3447</v>
      </c>
      <c r="J32" s="29">
        <v>3123</v>
      </c>
    </row>
    <row r="33" spans="1:10" x14ac:dyDescent="0.25">
      <c r="A33" s="21" t="s">
        <v>35</v>
      </c>
      <c r="B33" s="30">
        <v>10590</v>
      </c>
      <c r="C33" s="30">
        <v>6332</v>
      </c>
      <c r="D33" s="30">
        <v>3597</v>
      </c>
      <c r="E33" s="30">
        <v>10453</v>
      </c>
      <c r="F33" s="30">
        <v>-9093</v>
      </c>
      <c r="G33" s="30">
        <v>3064</v>
      </c>
      <c r="H33" s="30">
        <v>746</v>
      </c>
      <c r="I33" s="30">
        <v>-14780</v>
      </c>
      <c r="J33" s="30">
        <v>-14099</v>
      </c>
    </row>
    <row r="34" spans="1:10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x14ac:dyDescent="0.25">
      <c r="A35" s="21" t="s">
        <v>37</v>
      </c>
      <c r="B35" s="30">
        <v>8754</v>
      </c>
      <c r="C35" s="30">
        <v>35008</v>
      </c>
      <c r="D35" s="30">
        <v>55985</v>
      </c>
      <c r="E35" s="30">
        <v>28711</v>
      </c>
      <c r="F35" s="30">
        <v>35359</v>
      </c>
      <c r="G35" s="30">
        <v>37977</v>
      </c>
      <c r="H35" s="30">
        <v>44627</v>
      </c>
      <c r="I35" s="30">
        <v>53092</v>
      </c>
      <c r="J35" s="30">
        <v>44621</v>
      </c>
    </row>
    <row r="37" spans="1:10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x14ac:dyDescent="0.25">
      <c r="A38" s="6" t="s">
        <v>30</v>
      </c>
      <c r="B38" s="7">
        <f>B12</f>
        <v>113614</v>
      </c>
      <c r="C38" s="7">
        <f t="shared" ref="C38:J40" si="0">C12</f>
        <v>165618</v>
      </c>
      <c r="D38" s="7">
        <f t="shared" si="0"/>
        <v>210284</v>
      </c>
      <c r="E38" s="7">
        <f t="shared" si="0"/>
        <v>218149</v>
      </c>
      <c r="F38" s="7">
        <f t="shared" si="0"/>
        <v>287566</v>
      </c>
      <c r="G38" s="7">
        <f t="shared" si="0"/>
        <v>287295</v>
      </c>
      <c r="H38" s="7">
        <f t="shared" si="0"/>
        <v>329267</v>
      </c>
      <c r="I38" s="7">
        <f t="shared" si="0"/>
        <v>339781</v>
      </c>
      <c r="J38" s="7">
        <f t="shared" si="0"/>
        <v>330377</v>
      </c>
    </row>
    <row r="39" spans="1:10" x14ac:dyDescent="0.25">
      <c r="A39" s="6" t="s">
        <v>31</v>
      </c>
      <c r="B39" s="8">
        <f>B13</f>
        <v>25277</v>
      </c>
      <c r="C39" s="8">
        <f t="shared" si="0"/>
        <v>43048</v>
      </c>
      <c r="D39" s="8">
        <f t="shared" si="0"/>
        <v>55054</v>
      </c>
      <c r="E39" s="8">
        <f t="shared" si="0"/>
        <v>51056</v>
      </c>
      <c r="F39" s="8">
        <f t="shared" si="0"/>
        <v>71643</v>
      </c>
      <c r="G39" s="8">
        <f t="shared" si="0"/>
        <v>72179</v>
      </c>
      <c r="H39" s="8">
        <f t="shared" si="0"/>
        <v>85238</v>
      </c>
      <c r="I39" s="8">
        <f t="shared" si="0"/>
        <v>89884</v>
      </c>
      <c r="J39" s="8">
        <f t="shared" si="0"/>
        <v>87180</v>
      </c>
    </row>
    <row r="40" spans="1:10" x14ac:dyDescent="0.25">
      <c r="A40" s="6" t="s">
        <v>32</v>
      </c>
      <c r="B40" s="7">
        <f>B14</f>
        <v>51691</v>
      </c>
      <c r="C40" s="7">
        <f t="shared" si="0"/>
        <v>64759</v>
      </c>
      <c r="D40" s="7">
        <f t="shared" si="0"/>
        <v>83209</v>
      </c>
      <c r="E40" s="7">
        <f t="shared" si="0"/>
        <v>85169</v>
      </c>
      <c r="F40" s="7">
        <f t="shared" si="0"/>
        <v>105529</v>
      </c>
      <c r="G40" s="7">
        <f t="shared" si="0"/>
        <v>109752</v>
      </c>
      <c r="H40" s="7">
        <f t="shared" si="0"/>
        <v>129394</v>
      </c>
      <c r="I40" s="7">
        <f t="shared" si="0"/>
        <v>130436</v>
      </c>
      <c r="J40" s="7">
        <f t="shared" si="0"/>
        <v>124697</v>
      </c>
    </row>
    <row r="41" spans="1:10" x14ac:dyDescent="0.25">
      <c r="A41" s="6" t="s">
        <v>33</v>
      </c>
      <c r="B41" s="8">
        <f t="shared" ref="B41" si="1">B15-B31</f>
        <v>11758</v>
      </c>
      <c r="C41" s="8">
        <f t="shared" ref="C41:J42" si="2">C15-C31</f>
        <v>5010</v>
      </c>
      <c r="D41" s="8">
        <f t="shared" si="2"/>
        <v>9474</v>
      </c>
      <c r="E41" s="8">
        <f t="shared" si="2"/>
        <v>10533</v>
      </c>
      <c r="F41" s="8">
        <f t="shared" si="2"/>
        <v>24984</v>
      </c>
      <c r="G41" s="8">
        <f t="shared" si="2"/>
        <v>19534</v>
      </c>
      <c r="H41" s="8">
        <f t="shared" si="2"/>
        <v>21402</v>
      </c>
      <c r="I41" s="8">
        <f t="shared" si="2"/>
        <v>25952</v>
      </c>
      <c r="J41" s="8">
        <f t="shared" si="2"/>
        <v>30432</v>
      </c>
    </row>
    <row r="42" spans="1:10" x14ac:dyDescent="0.25">
      <c r="A42" s="6" t="s">
        <v>34</v>
      </c>
      <c r="B42" s="8">
        <f t="shared" ref="B42" si="3">B16-B32</f>
        <v>-550</v>
      </c>
      <c r="C42" s="8">
        <f t="shared" si="2"/>
        <v>-2793</v>
      </c>
      <c r="D42" s="8">
        <f t="shared" si="2"/>
        <v>-318</v>
      </c>
      <c r="E42" s="8">
        <f t="shared" si="2"/>
        <v>-137</v>
      </c>
      <c r="F42" s="8">
        <f t="shared" si="2"/>
        <v>-963</v>
      </c>
      <c r="G42" s="8">
        <f t="shared" si="2"/>
        <v>-2472</v>
      </c>
      <c r="H42" s="8">
        <f t="shared" si="2"/>
        <v>-1298</v>
      </c>
      <c r="I42" s="8">
        <f t="shared" si="2"/>
        <v>-2677</v>
      </c>
      <c r="J42" s="8">
        <f t="shared" si="2"/>
        <v>-2451</v>
      </c>
    </row>
    <row r="43" spans="1:10" x14ac:dyDescent="0.25">
      <c r="A43" s="6" t="s">
        <v>35</v>
      </c>
      <c r="B43" s="8">
        <f>B17</f>
        <v>10590</v>
      </c>
      <c r="C43" s="8">
        <f t="shared" ref="C43:J44" si="4">C17</f>
        <v>6332</v>
      </c>
      <c r="D43" s="8">
        <f t="shared" si="4"/>
        <v>3597</v>
      </c>
      <c r="E43" s="8">
        <f t="shared" si="4"/>
        <v>10453</v>
      </c>
      <c r="F43" s="8">
        <f t="shared" si="4"/>
        <v>-9093</v>
      </c>
      <c r="G43" s="8">
        <f t="shared" si="4"/>
        <v>3064</v>
      </c>
      <c r="H43" s="8">
        <f t="shared" si="4"/>
        <v>746</v>
      </c>
      <c r="I43" s="8">
        <f t="shared" si="4"/>
        <v>-14780</v>
      </c>
      <c r="J43" s="8">
        <f t="shared" si="4"/>
        <v>-14099</v>
      </c>
    </row>
    <row r="44" spans="1:10" x14ac:dyDescent="0.25">
      <c r="A44" s="6" t="s">
        <v>36</v>
      </c>
      <c r="B44" s="8">
        <f>B18</f>
        <v>3801</v>
      </c>
      <c r="C44" s="8">
        <f t="shared" si="4"/>
        <v>7995</v>
      </c>
      <c r="D44" s="8">
        <f t="shared" si="4"/>
        <v>11310</v>
      </c>
      <c r="E44" s="8">
        <f t="shared" si="4"/>
        <v>9445</v>
      </c>
      <c r="F44" s="8">
        <f t="shared" si="4"/>
        <v>11446</v>
      </c>
      <c r="G44" s="8">
        <f t="shared" si="4"/>
        <v>12629</v>
      </c>
      <c r="H44" s="8">
        <f t="shared" si="4"/>
        <v>15281</v>
      </c>
      <c r="I44" s="8">
        <f t="shared" si="4"/>
        <v>17036</v>
      </c>
      <c r="J44" s="8">
        <f t="shared" si="4"/>
        <v>15987</v>
      </c>
    </row>
    <row r="45" spans="1:10" x14ac:dyDescent="0.25">
      <c r="A45" s="6" t="s">
        <v>37</v>
      </c>
      <c r="B45" s="8">
        <f>B19-B35</f>
        <v>5774</v>
      </c>
      <c r="C45" s="8">
        <f t="shared" ref="C45:J45" si="5">C19-C35</f>
        <v>5778</v>
      </c>
      <c r="D45" s="8">
        <f t="shared" si="5"/>
        <v>16281</v>
      </c>
      <c r="E45" s="8">
        <f t="shared" si="5"/>
        <v>12024</v>
      </c>
      <c r="F45" s="8">
        <f t="shared" si="5"/>
        <v>26264</v>
      </c>
      <c r="G45" s="8">
        <f t="shared" si="5"/>
        <v>21336</v>
      </c>
      <c r="H45" s="8">
        <f t="shared" si="5"/>
        <v>30650</v>
      </c>
      <c r="I45" s="8">
        <f t="shared" si="5"/>
        <v>26227</v>
      </c>
      <c r="J45" s="8">
        <f t="shared" si="5"/>
        <v>19009</v>
      </c>
    </row>
    <row r="46" spans="1:10" x14ac:dyDescent="0.25">
      <c r="A46" s="17" t="s">
        <v>53</v>
      </c>
      <c r="B46" s="18">
        <f>B40-B41-B43-B44-B39</f>
        <v>265</v>
      </c>
      <c r="C46" s="18">
        <f t="shared" ref="C46:J46" si="6">C40-C41-C43-C44-C39</f>
        <v>2374</v>
      </c>
      <c r="D46" s="18">
        <f t="shared" si="6"/>
        <v>3774</v>
      </c>
      <c r="E46" s="18">
        <f t="shared" si="6"/>
        <v>3682</v>
      </c>
      <c r="F46" s="18">
        <f t="shared" si="6"/>
        <v>6549</v>
      </c>
      <c r="G46" s="18">
        <f t="shared" si="6"/>
        <v>2346</v>
      </c>
      <c r="H46" s="18">
        <f t="shared" si="6"/>
        <v>6727</v>
      </c>
      <c r="I46" s="18">
        <f t="shared" si="6"/>
        <v>12344</v>
      </c>
      <c r="J46" s="18">
        <f t="shared" si="6"/>
        <v>5197</v>
      </c>
    </row>
    <row r="47" spans="1:10" x14ac:dyDescent="0.25">
      <c r="A47" s="19" t="s">
        <v>54</v>
      </c>
      <c r="B47" s="18">
        <f>B41-B45</f>
        <v>5984</v>
      </c>
      <c r="C47" s="18">
        <f t="shared" ref="C47:J47" si="7">C41-C45</f>
        <v>-768</v>
      </c>
      <c r="D47" s="18">
        <f t="shared" si="7"/>
        <v>-6807</v>
      </c>
      <c r="E47" s="18">
        <f t="shared" si="7"/>
        <v>-1491</v>
      </c>
      <c r="F47" s="18">
        <f t="shared" si="7"/>
        <v>-1280</v>
      </c>
      <c r="G47" s="18">
        <f t="shared" si="7"/>
        <v>-1802</v>
      </c>
      <c r="H47" s="18">
        <f t="shared" si="7"/>
        <v>-9248</v>
      </c>
      <c r="I47" s="18">
        <f t="shared" si="7"/>
        <v>-275</v>
      </c>
      <c r="J47" s="18">
        <f t="shared" si="7"/>
        <v>11423</v>
      </c>
    </row>
    <row r="49" spans="1:10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x14ac:dyDescent="0.25">
      <c r="A50" s="6" t="s">
        <v>55</v>
      </c>
      <c r="B50" s="20">
        <f t="shared" ref="B50" si="8">B40/B38</f>
        <v>0.45497033816255039</v>
      </c>
      <c r="C50" s="20">
        <f t="shared" ref="C50:J50" si="9">C40/C38</f>
        <v>0.39101426173483561</v>
      </c>
      <c r="D50" s="20">
        <f t="shared" si="9"/>
        <v>0.39569819862661926</v>
      </c>
      <c r="E50" s="20">
        <f t="shared" si="9"/>
        <v>0.3904166418365429</v>
      </c>
      <c r="F50" s="20">
        <f t="shared" si="9"/>
        <v>0.36697314703407219</v>
      </c>
      <c r="G50" s="20">
        <f t="shared" si="9"/>
        <v>0.38201848274421762</v>
      </c>
      <c r="H50" s="20">
        <f t="shared" si="9"/>
        <v>0.39297591316469616</v>
      </c>
      <c r="I50" s="20">
        <f t="shared" si="9"/>
        <v>0.38388255964871493</v>
      </c>
      <c r="J50" s="20">
        <f t="shared" si="9"/>
        <v>0.37743850207490232</v>
      </c>
    </row>
    <row r="51" spans="1:10" x14ac:dyDescent="0.25">
      <c r="A51" s="21" t="s">
        <v>56</v>
      </c>
      <c r="B51" s="20">
        <f t="shared" ref="B51" si="10">B39/B40</f>
        <v>0.48900195391847712</v>
      </c>
      <c r="C51" s="20">
        <f t="shared" ref="C51:J51" si="11">C39/C40</f>
        <v>0.66474158032088204</v>
      </c>
      <c r="D51" s="20">
        <f t="shared" si="11"/>
        <v>0.66163515965821007</v>
      </c>
      <c r="E51" s="20">
        <f t="shared" si="11"/>
        <v>0.59946694219727836</v>
      </c>
      <c r="F51" s="20">
        <f t="shared" si="11"/>
        <v>0.67889395332088809</v>
      </c>
      <c r="G51" s="20">
        <f t="shared" si="11"/>
        <v>0.65765544135869958</v>
      </c>
      <c r="H51" s="20">
        <f t="shared" si="11"/>
        <v>0.65874770082074907</v>
      </c>
      <c r="I51" s="20">
        <f t="shared" si="11"/>
        <v>0.6891042350271398</v>
      </c>
      <c r="J51" s="20">
        <f t="shared" si="11"/>
        <v>0.69913470251890586</v>
      </c>
    </row>
    <row r="52" spans="1:10" x14ac:dyDescent="0.25">
      <c r="A52" s="22" t="s">
        <v>57</v>
      </c>
      <c r="B52" s="23">
        <f t="shared" ref="B52" si="12">B47/B40</f>
        <v>0.11576483333655763</v>
      </c>
      <c r="C52" s="23">
        <f t="shared" ref="C52:J52" si="13">C47/C40</f>
        <v>-1.1859355456384441E-2</v>
      </c>
      <c r="D52" s="23">
        <f t="shared" si="13"/>
        <v>-8.1806054633513203E-2</v>
      </c>
      <c r="E52" s="23">
        <f t="shared" si="13"/>
        <v>-1.7506369688501684E-2</v>
      </c>
      <c r="F52" s="23">
        <f t="shared" si="13"/>
        <v>-1.2129367282926969E-2</v>
      </c>
      <c r="G52" s="23">
        <f t="shared" si="13"/>
        <v>-1.6418835192069391E-2</v>
      </c>
      <c r="H52" s="23">
        <f t="shared" si="13"/>
        <v>-7.1471629287293073E-2</v>
      </c>
      <c r="I52" s="23">
        <f t="shared" si="13"/>
        <v>-2.108313655739213E-3</v>
      </c>
      <c r="J52" s="23">
        <f t="shared" si="13"/>
        <v>9.1606053072648103E-2</v>
      </c>
    </row>
    <row r="53" spans="1:10" x14ac:dyDescent="0.25">
      <c r="A53" s="21" t="s">
        <v>58</v>
      </c>
      <c r="B53" s="23">
        <f t="shared" ref="B53" si="14">B45/B40</f>
        <v>0.11170223056238029</v>
      </c>
      <c r="C53" s="23">
        <f t="shared" ref="C53:J53" si="15">C45/C40</f>
        <v>8.9223119566392312E-2</v>
      </c>
      <c r="D53" s="23">
        <f t="shared" si="15"/>
        <v>0.19566393058443196</v>
      </c>
      <c r="E53" s="23">
        <f t="shared" si="15"/>
        <v>0.14117812819218259</v>
      </c>
      <c r="F53" s="23">
        <f t="shared" si="15"/>
        <v>0.24887945493655772</v>
      </c>
      <c r="G53" s="23">
        <f t="shared" si="15"/>
        <v>0.19440192433850864</v>
      </c>
      <c r="H53" s="23">
        <f t="shared" si="15"/>
        <v>0.2368734253520256</v>
      </c>
      <c r="I53" s="23">
        <f t="shared" si="15"/>
        <v>0.2010717899966267</v>
      </c>
      <c r="J53" s="23">
        <f t="shared" si="15"/>
        <v>0.15244151824021429</v>
      </c>
    </row>
    <row r="54" spans="1:10" x14ac:dyDescent="0.25">
      <c r="A54" s="21" t="s">
        <v>65</v>
      </c>
      <c r="B54" s="23">
        <f t="shared" ref="B54" si="16">B43/B40</f>
        <v>0.20487125418351357</v>
      </c>
      <c r="C54" s="23">
        <f t="shared" ref="C54:J54" si="17">C43/C40</f>
        <v>9.7777915038836302E-2</v>
      </c>
      <c r="D54" s="23">
        <f t="shared" si="17"/>
        <v>4.3228496917400765E-2</v>
      </c>
      <c r="E54" s="23">
        <f t="shared" si="17"/>
        <v>0.12273244960020664</v>
      </c>
      <c r="F54" s="23">
        <f t="shared" si="17"/>
        <v>-8.616588804973041E-2</v>
      </c>
      <c r="G54" s="23">
        <f t="shared" si="17"/>
        <v>2.7917486697281144E-2</v>
      </c>
      <c r="H54" s="23">
        <f t="shared" si="17"/>
        <v>5.7653368780623522E-3</v>
      </c>
      <c r="I54" s="23">
        <f t="shared" si="17"/>
        <v>-0.11331227575209298</v>
      </c>
      <c r="J54" s="23">
        <f t="shared" si="17"/>
        <v>-0.11306607215891321</v>
      </c>
    </row>
    <row r="55" spans="1:10" x14ac:dyDescent="0.25">
      <c r="A55" s="21" t="s">
        <v>59</v>
      </c>
      <c r="B55" s="20">
        <f t="shared" ref="B55" si="18">B44/B40</f>
        <v>7.353311021260954E-2</v>
      </c>
      <c r="C55" s="20">
        <f t="shared" ref="C55:J55" si="19">C44/C40</f>
        <v>0.12345774332525208</v>
      </c>
      <c r="D55" s="20">
        <f t="shared" si="19"/>
        <v>0.13592279681284478</v>
      </c>
      <c r="E55" s="20">
        <f t="shared" si="19"/>
        <v>0.11089715741643086</v>
      </c>
      <c r="F55" s="20">
        <f t="shared" si="19"/>
        <v>0.1084630765002985</v>
      </c>
      <c r="G55" s="20">
        <f t="shared" si="19"/>
        <v>0.11506851811356512</v>
      </c>
      <c r="H55" s="20">
        <f t="shared" si="19"/>
        <v>0.11809666599687775</v>
      </c>
      <c r="I55" s="20">
        <f t="shared" si="19"/>
        <v>0.13060811432426631</v>
      </c>
      <c r="J55" s="20">
        <f t="shared" si="19"/>
        <v>0.12820677321828111</v>
      </c>
    </row>
    <row r="56" spans="1:10" x14ac:dyDescent="0.25">
      <c r="A56" s="21" t="s">
        <v>60</v>
      </c>
      <c r="B56" s="23">
        <f t="shared" ref="B56" si="20">B46/B40</f>
        <v>5.12661778646186E-3</v>
      </c>
      <c r="C56" s="23">
        <f t="shared" ref="C56:J56" si="21">C46/C40</f>
        <v>3.6658997205021693E-2</v>
      </c>
      <c r="D56" s="23">
        <f t="shared" si="21"/>
        <v>4.5355670660625652E-2</v>
      </c>
      <c r="E56" s="23">
        <f t="shared" si="21"/>
        <v>4.3231692282403221E-2</v>
      </c>
      <c r="F56" s="23">
        <f t="shared" si="21"/>
        <v>6.2058770574913054E-2</v>
      </c>
      <c r="G56" s="23">
        <f t="shared" si="21"/>
        <v>2.1375464684014869E-2</v>
      </c>
      <c r="H56" s="23">
        <f t="shared" si="21"/>
        <v>5.1988500239578343E-2</v>
      </c>
      <c r="I56" s="23">
        <f t="shared" si="21"/>
        <v>9.463645005979944E-2</v>
      </c>
      <c r="J56" s="23">
        <f t="shared" si="21"/>
        <v>4.1677025108863883E-2</v>
      </c>
    </row>
    <row r="58" spans="1:10" x14ac:dyDescent="0.25">
      <c r="A58" s="22" t="s">
        <v>61</v>
      </c>
      <c r="B58" s="24">
        <f>SUM(B51:B56)</f>
        <v>1</v>
      </c>
      <c r="C58" s="24">
        <f t="shared" ref="C58:J58" si="22">SUM(C51:C56)</f>
        <v>1</v>
      </c>
      <c r="D58" s="24">
        <f t="shared" si="22"/>
        <v>1</v>
      </c>
      <c r="E58" s="24">
        <f t="shared" si="22"/>
        <v>1</v>
      </c>
      <c r="F58" s="24">
        <f t="shared" si="22"/>
        <v>0.99999999999999989</v>
      </c>
      <c r="G58" s="24">
        <f t="shared" si="22"/>
        <v>0.99999999999999989</v>
      </c>
      <c r="H58" s="24">
        <f t="shared" si="22"/>
        <v>1</v>
      </c>
      <c r="I58" s="24">
        <f t="shared" si="22"/>
        <v>1</v>
      </c>
      <c r="J58" s="24">
        <f t="shared" si="22"/>
        <v>1.0000000000000002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25</v>
      </c>
    </row>
    <row r="2" spans="1:3" x14ac:dyDescent="0.25">
      <c r="B2" s="14" t="s">
        <v>26</v>
      </c>
      <c r="C2" s="14" t="s">
        <v>27</v>
      </c>
    </row>
    <row r="3" spans="1:3" x14ac:dyDescent="0.25">
      <c r="B3" s="15" t="s">
        <v>28</v>
      </c>
      <c r="C3" s="15" t="s">
        <v>28</v>
      </c>
    </row>
    <row r="4" spans="1:3" x14ac:dyDescent="0.25">
      <c r="B4" s="2" t="s">
        <v>12</v>
      </c>
      <c r="C4" s="2" t="s">
        <v>18</v>
      </c>
    </row>
    <row r="5" spans="1:3" x14ac:dyDescent="0.25">
      <c r="B5" s="11" t="s">
        <v>13</v>
      </c>
      <c r="C5" s="11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1" t="s">
        <v>14</v>
      </c>
      <c r="C7" s="11" t="s">
        <v>24</v>
      </c>
    </row>
    <row r="8" spans="1:3" x14ac:dyDescent="0.25">
      <c r="B8" s="2" t="s">
        <v>29</v>
      </c>
      <c r="C8" s="2" t="s">
        <v>30</v>
      </c>
    </row>
    <row r="9" spans="1:3" x14ac:dyDescent="0.25">
      <c r="B9" s="11" t="s">
        <v>29</v>
      </c>
      <c r="C9" s="11" t="s">
        <v>31</v>
      </c>
    </row>
    <row r="10" spans="1:3" x14ac:dyDescent="0.25">
      <c r="B10" s="2" t="s">
        <v>29</v>
      </c>
      <c r="C10" s="2" t="s">
        <v>32</v>
      </c>
    </row>
    <row r="11" spans="1:3" x14ac:dyDescent="0.25">
      <c r="B11" s="11" t="s">
        <v>29</v>
      </c>
      <c r="C11" s="11" t="s">
        <v>33</v>
      </c>
    </row>
    <row r="12" spans="1:3" x14ac:dyDescent="0.25">
      <c r="B12" s="2" t="s">
        <v>29</v>
      </c>
      <c r="C12" s="2" t="s">
        <v>34</v>
      </c>
    </row>
    <row r="13" spans="1:3" x14ac:dyDescent="0.25">
      <c r="B13" s="11" t="s">
        <v>29</v>
      </c>
      <c r="C13" s="11" t="s">
        <v>35</v>
      </c>
    </row>
    <row r="14" spans="1:3" x14ac:dyDescent="0.25">
      <c r="B14" s="2" t="s">
        <v>29</v>
      </c>
      <c r="C14" s="2" t="s">
        <v>36</v>
      </c>
    </row>
    <row r="15" spans="1:3" x14ac:dyDescent="0.25">
      <c r="B15" s="11" t="s">
        <v>29</v>
      </c>
      <c r="C15" s="11" t="s">
        <v>37</v>
      </c>
    </row>
    <row r="16" spans="1:3" x14ac:dyDescent="0.25">
      <c r="B16" s="2" t="s">
        <v>15</v>
      </c>
      <c r="C16" s="2" t="s">
        <v>21</v>
      </c>
    </row>
    <row r="17" spans="2:3" x14ac:dyDescent="0.25">
      <c r="B17" s="11" t="s">
        <v>16</v>
      </c>
      <c r="C17" s="11" t="s">
        <v>22</v>
      </c>
    </row>
    <row r="18" spans="2:3" x14ac:dyDescent="0.25">
      <c r="B18" s="2" t="s">
        <v>38</v>
      </c>
      <c r="C18" s="2" t="s">
        <v>39</v>
      </c>
    </row>
    <row r="19" spans="2:3" x14ac:dyDescent="0.25">
      <c r="B19" s="11" t="s">
        <v>38</v>
      </c>
      <c r="C19" s="11" t="s">
        <v>40</v>
      </c>
    </row>
    <row r="20" spans="2:3" x14ac:dyDescent="0.25">
      <c r="B20" s="2" t="s">
        <v>38</v>
      </c>
      <c r="C20" s="2" t="s">
        <v>41</v>
      </c>
    </row>
    <row r="21" spans="2:3" x14ac:dyDescent="0.25">
      <c r="B21" s="11" t="s">
        <v>38</v>
      </c>
      <c r="C21" s="11" t="s">
        <v>42</v>
      </c>
    </row>
    <row r="22" spans="2:3" x14ac:dyDescent="0.25">
      <c r="B22" s="2" t="s">
        <v>38</v>
      </c>
      <c r="C22" s="2" t="s">
        <v>43</v>
      </c>
    </row>
    <row r="23" spans="2:3" x14ac:dyDescent="0.25">
      <c r="B23" s="11" t="s">
        <v>38</v>
      </c>
      <c r="C23" s="11" t="s">
        <v>44</v>
      </c>
    </row>
    <row r="24" spans="2:3" x14ac:dyDescent="0.25">
      <c r="B24" s="2" t="s">
        <v>38</v>
      </c>
      <c r="C24" s="2" t="s">
        <v>45</v>
      </c>
    </row>
    <row r="25" spans="2:3" x14ac:dyDescent="0.25">
      <c r="B25" s="11" t="s">
        <v>38</v>
      </c>
      <c r="C25" s="11" t="s">
        <v>46</v>
      </c>
    </row>
    <row r="26" spans="2:3" x14ac:dyDescent="0.25">
      <c r="B26" s="2" t="s">
        <v>38</v>
      </c>
      <c r="C26" s="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8915F-19DF-49D2-82E1-197F21A43579}">
  <dimension ref="B2:C5"/>
  <sheetViews>
    <sheetView workbookViewId="0">
      <selection activeCell="C6" sqref="C6"/>
    </sheetView>
  </sheetViews>
  <sheetFormatPr baseColWidth="10" defaultRowHeight="15" x14ac:dyDescent="0.25"/>
  <sheetData>
    <row r="2" spans="2:3" x14ac:dyDescent="0.25">
      <c r="B2" t="s">
        <v>22</v>
      </c>
    </row>
    <row r="3" spans="2:3" x14ac:dyDescent="0.25">
      <c r="C3" t="str">
        <f>belgique!A50</f>
        <v>taux de marge</v>
      </c>
    </row>
    <row r="5" spans="2:3" x14ac:dyDescent="0.25">
      <c r="C5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E7F1-84C0-436F-BA6B-6ABFDEC19CF3}">
  <dimension ref="B1:L39"/>
  <sheetViews>
    <sheetView topLeftCell="A7" workbookViewId="0">
      <selection activeCell="N20" sqref="N20"/>
    </sheetView>
  </sheetViews>
  <sheetFormatPr baseColWidth="10" defaultRowHeight="15" x14ac:dyDescent="0.25"/>
  <cols>
    <col min="1" max="1" width="2.42578125" customWidth="1"/>
    <col min="3" max="3" width="64.5703125" customWidth="1"/>
    <col min="4" max="12" width="8.7109375" customWidth="1"/>
  </cols>
  <sheetData>
    <row r="1" spans="2:12" ht="4.5" customHeight="1" x14ac:dyDescent="0.25"/>
    <row r="2" spans="2:12" ht="15" customHeight="1" x14ac:dyDescent="0.25">
      <c r="B2" s="32" t="str">
        <f>belgique!C9</f>
        <v>Belgique</v>
      </c>
      <c r="C2" s="37"/>
      <c r="D2" s="39" t="s">
        <v>39</v>
      </c>
      <c r="E2" s="40" t="s">
        <v>40</v>
      </c>
      <c r="F2" s="40" t="s">
        <v>41</v>
      </c>
      <c r="G2" s="40" t="s">
        <v>42</v>
      </c>
      <c r="H2" s="40" t="s">
        <v>43</v>
      </c>
      <c r="I2" s="40" t="s">
        <v>44</v>
      </c>
      <c r="J2" s="40" t="s">
        <v>45</v>
      </c>
      <c r="K2" s="40" t="s">
        <v>46</v>
      </c>
      <c r="L2" s="41" t="s">
        <v>47</v>
      </c>
    </row>
    <row r="3" spans="2:12" ht="15" customHeight="1" x14ac:dyDescent="0.25">
      <c r="B3" s="33"/>
      <c r="C3" s="36" t="str">
        <f>belgique!A50</f>
        <v>taux de marge</v>
      </c>
      <c r="D3" s="42">
        <f>belgique!B50</f>
        <v>0.36529090940176784</v>
      </c>
      <c r="E3" s="43">
        <f>belgique!C50</f>
        <v>0.36619044165639275</v>
      </c>
      <c r="F3" s="43">
        <f>belgique!D50</f>
        <v>0.41584831466549538</v>
      </c>
      <c r="G3" s="43">
        <f>belgique!E50</f>
        <v>0.39714372685302624</v>
      </c>
      <c r="H3" s="43">
        <f>belgique!F50</f>
        <v>0.41740692683900588</v>
      </c>
      <c r="I3" s="43">
        <f>belgique!G50</f>
        <v>0.43186148223593551</v>
      </c>
      <c r="J3" s="43">
        <f>belgique!H50</f>
        <v>0.4376807055619078</v>
      </c>
      <c r="K3" s="43">
        <f>belgique!I50</f>
        <v>0.4520459971831971</v>
      </c>
      <c r="L3" s="44">
        <f>belgique!J50</f>
        <v>0.42431886676894531</v>
      </c>
    </row>
    <row r="4" spans="2:12" ht="15" customHeight="1" x14ac:dyDescent="0.25">
      <c r="B4" s="33"/>
      <c r="C4" s="35" t="str">
        <f>belgique!A51</f>
        <v>Ratio d'investissement</v>
      </c>
      <c r="D4" s="45">
        <f>belgique!B51</f>
        <v>0.58725515433760034</v>
      </c>
      <c r="E4" s="46">
        <f>belgique!C51</f>
        <v>0.68307125599081076</v>
      </c>
      <c r="F4" s="46">
        <f>belgique!D51</f>
        <v>0.60054573347081452</v>
      </c>
      <c r="G4" s="46">
        <f>belgique!E51</f>
        <v>0.59020707451361121</v>
      </c>
      <c r="H4" s="46">
        <f>belgique!F51</f>
        <v>0.6453941801861458</v>
      </c>
      <c r="I4" s="46">
        <f>belgique!G51</f>
        <v>0.61438361865653002</v>
      </c>
      <c r="J4" s="46">
        <f>belgique!H51</f>
        <v>0.60236282707267352</v>
      </c>
      <c r="K4" s="46">
        <f>belgique!I51</f>
        <v>0.57832994577563346</v>
      </c>
      <c r="L4" s="47">
        <f>belgique!J51</f>
        <v>0.64556835396004231</v>
      </c>
    </row>
    <row r="5" spans="2:12" ht="15" customHeight="1" x14ac:dyDescent="0.25">
      <c r="B5" s="33"/>
      <c r="C5" s="35" t="str">
        <f>belgique!A52</f>
        <v>Ratio des autres revenus de la propriété</v>
      </c>
      <c r="D5" s="45">
        <f>belgique!B52</f>
        <v>5.0384966417823127E-2</v>
      </c>
      <c r="E5" s="46">
        <f>belgique!C52</f>
        <v>3.8895710381431456E-2</v>
      </c>
      <c r="F5" s="46">
        <f>belgique!D52</f>
        <v>5.6182883585242566E-2</v>
      </c>
      <c r="G5" s="46">
        <f>belgique!E52</f>
        <v>2.6251580843371956E-2</v>
      </c>
      <c r="H5" s="46">
        <f>belgique!F52</f>
        <v>5.0840598903726594E-2</v>
      </c>
      <c r="I5" s="46">
        <f>belgique!G52</f>
        <v>2.6432858873690148E-2</v>
      </c>
      <c r="J5" s="46">
        <f>belgique!H52</f>
        <v>5.7556470735055536E-2</v>
      </c>
      <c r="K5" s="46">
        <f>belgique!I52</f>
        <v>6.6841553728540587E-2</v>
      </c>
      <c r="L5" s="47">
        <f>belgique!J52</f>
        <v>-1.365507188384257E-2</v>
      </c>
    </row>
    <row r="6" spans="2:12" ht="15" customHeight="1" x14ac:dyDescent="0.25">
      <c r="B6" s="33"/>
      <c r="C6" s="35" t="str">
        <f>belgique!A53</f>
        <v>Ratio des revenus distribués des sociétés</v>
      </c>
      <c r="D6" s="45">
        <f>belgique!B53</f>
        <v>0.21026889143712996</v>
      </c>
      <c r="E6" s="46">
        <f>belgique!C53</f>
        <v>0.17340674139501722</v>
      </c>
      <c r="F6" s="46">
        <f>belgique!D53</f>
        <v>0.28340416970550514</v>
      </c>
      <c r="G6" s="46">
        <f>belgique!E53</f>
        <v>0.22962149180516345</v>
      </c>
      <c r="H6" s="46">
        <f>belgique!F53</f>
        <v>0.15043409483868594</v>
      </c>
      <c r="I6" s="46">
        <f>belgique!G53</f>
        <v>0.18305078475440009</v>
      </c>
      <c r="J6" s="46">
        <f>belgique!H53</f>
        <v>0.15733599567369691</v>
      </c>
      <c r="K6" s="46">
        <f>belgique!I53</f>
        <v>0.11915997946366405</v>
      </c>
      <c r="L6" s="47">
        <f>belgique!J53</f>
        <v>0.22960671106410951</v>
      </c>
    </row>
    <row r="7" spans="2:12" ht="15" customHeight="1" x14ac:dyDescent="0.25">
      <c r="B7" s="33"/>
      <c r="C7" s="35" t="str">
        <f>belgique!A54</f>
        <v>Ratio de capacité de financement (+)/besoin de financement (-)</v>
      </c>
      <c r="D7" s="45">
        <f>belgique!B54</f>
        <v>5.5627062320095483E-2</v>
      </c>
      <c r="E7" s="46">
        <f>belgique!C54</f>
        <v>-3.5271517408008872E-2</v>
      </c>
      <c r="F7" s="46">
        <f>belgique!D54</f>
        <v>-8.4400070417222042E-2</v>
      </c>
      <c r="G7" s="46">
        <f>belgique!E54</f>
        <v>0.10091848596722065</v>
      </c>
      <c r="H7" s="46">
        <f>belgique!F54</f>
        <v>3.5638082625170146E-2</v>
      </c>
      <c r="I7" s="46">
        <f>belgique!G54</f>
        <v>0.10427938551464536</v>
      </c>
      <c r="J7" s="46">
        <f>belgique!H54</f>
        <v>6.7016098839386001E-2</v>
      </c>
      <c r="K7" s="46">
        <f>belgique!I54</f>
        <v>1.7884898056784376E-2</v>
      </c>
      <c r="L7" s="47">
        <f>belgique!J54</f>
        <v>8.546031383085146E-3</v>
      </c>
    </row>
    <row r="8" spans="2:12" ht="15" customHeight="1" x14ac:dyDescent="0.25">
      <c r="B8" s="33"/>
      <c r="C8" s="35" t="str">
        <f>belgique!A55</f>
        <v>Ratio de l'Impôts sur le revenu</v>
      </c>
      <c r="D8" s="45">
        <f>belgique!B55</f>
        <v>8.8717792703189718E-2</v>
      </c>
      <c r="E8" s="46">
        <f>belgique!C55</f>
        <v>0.11607319681546323</v>
      </c>
      <c r="F8" s="46">
        <f>belgique!D55</f>
        <v>0.11828835852425622</v>
      </c>
      <c r="G8" s="46">
        <f>belgique!E55</f>
        <v>9.532325851739247E-2</v>
      </c>
      <c r="H8" s="46">
        <f>belgique!F55</f>
        <v>0.12967663613287717</v>
      </c>
      <c r="I8" s="46">
        <f>belgique!G55</f>
        <v>0.10900548449451088</v>
      </c>
      <c r="J8" s="46">
        <f>belgique!H55</f>
        <v>0.13129497899247056</v>
      </c>
      <c r="K8" s="46">
        <f>belgique!I55</f>
        <v>0.12814814293852461</v>
      </c>
      <c r="L8" s="47">
        <f>belgique!J55</f>
        <v>0.12672564095235372</v>
      </c>
    </row>
    <row r="9" spans="2:12" ht="15" customHeight="1" x14ac:dyDescent="0.25">
      <c r="B9" s="33"/>
      <c r="C9" s="35" t="str">
        <f>belgique!A56</f>
        <v>Ratio du reste</v>
      </c>
      <c r="D9" s="45">
        <f>belgique!B56</f>
        <v>7.7461327841613819E-3</v>
      </c>
      <c r="E9" s="46">
        <f>belgique!C56</f>
        <v>2.3824612825286171E-2</v>
      </c>
      <c r="F9" s="46">
        <f>belgique!D56</f>
        <v>2.5978925131403565E-2</v>
      </c>
      <c r="G9" s="46">
        <f>belgique!E56</f>
        <v>-4.232189164675975E-2</v>
      </c>
      <c r="H9" s="46">
        <f>belgique!F56</f>
        <v>-1.1983592686605598E-2</v>
      </c>
      <c r="I9" s="46">
        <f>belgique!G56</f>
        <v>-3.7152132293776535E-2</v>
      </c>
      <c r="J9" s="46">
        <f>belgique!H56</f>
        <v>-1.5566371313282583E-2</v>
      </c>
      <c r="K9" s="46">
        <f>belgique!I56</f>
        <v>8.9635480036852871E-2</v>
      </c>
      <c r="L9" s="47">
        <f>belgique!J56</f>
        <v>3.2083345242518648E-3</v>
      </c>
    </row>
    <row r="10" spans="2:12" ht="15" customHeight="1" x14ac:dyDescent="0.25">
      <c r="B10" s="34"/>
      <c r="C10" s="38" t="s">
        <v>93</v>
      </c>
      <c r="D10" s="48">
        <f>belgique!B58</f>
        <v>1</v>
      </c>
      <c r="E10" s="49">
        <f>belgique!C58</f>
        <v>1</v>
      </c>
      <c r="F10" s="49">
        <f>belgique!D58</f>
        <v>1</v>
      </c>
      <c r="G10" s="49">
        <f>belgique!E58</f>
        <v>1</v>
      </c>
      <c r="H10" s="49">
        <f>belgique!F58</f>
        <v>1</v>
      </c>
      <c r="I10" s="49">
        <f>belgique!G58</f>
        <v>0.99999999999999989</v>
      </c>
      <c r="J10" s="49">
        <f>belgique!H58</f>
        <v>1</v>
      </c>
      <c r="K10" s="49">
        <f>belgique!I58</f>
        <v>1</v>
      </c>
      <c r="L10" s="50">
        <f>belgique!J58</f>
        <v>1</v>
      </c>
    </row>
    <row r="11" spans="2:12" ht="15" customHeight="1" x14ac:dyDescent="0.25">
      <c r="B11" s="32" t="str">
        <f>Allemagne!C9</f>
        <v>Allemagne</v>
      </c>
      <c r="C11" s="37"/>
      <c r="D11" s="51"/>
      <c r="E11" s="52"/>
      <c r="F11" s="52"/>
      <c r="G11" s="52"/>
      <c r="H11" s="52"/>
      <c r="I11" s="52"/>
      <c r="J11" s="52"/>
      <c r="K11" s="52"/>
      <c r="L11" s="53"/>
    </row>
    <row r="12" spans="2:12" ht="15" customHeight="1" x14ac:dyDescent="0.25">
      <c r="B12" s="33"/>
      <c r="C12" s="36" t="s">
        <v>95</v>
      </c>
      <c r="D12" s="42">
        <f>Allemagne!B50</f>
        <v>0.35019197943574937</v>
      </c>
      <c r="E12" s="43">
        <f>Allemagne!C50</f>
        <v>0.36172552651649387</v>
      </c>
      <c r="F12" s="43">
        <f>Allemagne!D50</f>
        <v>0.43161755822325026</v>
      </c>
      <c r="G12" s="43">
        <f>Allemagne!E50</f>
        <v>0.39951102705913022</v>
      </c>
      <c r="H12" s="43">
        <f>Allemagne!F50</f>
        <v>0.35092160841058889</v>
      </c>
      <c r="I12" s="43">
        <f>Allemagne!G50</f>
        <v>0.3547449974140684</v>
      </c>
      <c r="J12" s="43">
        <f>Allemagne!H50</f>
        <v>0.37901892960283751</v>
      </c>
      <c r="K12" s="43">
        <f>Allemagne!I50</f>
        <v>0.37099201424048295</v>
      </c>
      <c r="L12" s="44">
        <f>Allemagne!J50</f>
        <v>0.36895291156929033</v>
      </c>
    </row>
    <row r="13" spans="2:12" ht="15" customHeight="1" x14ac:dyDescent="0.25">
      <c r="B13" s="33"/>
      <c r="C13" s="35" t="str">
        <f t="shared" ref="C13:C19" si="0">C4</f>
        <v>Ratio d'investissement</v>
      </c>
      <c r="D13" s="45">
        <f>Allemagne!B51</f>
        <v>0.6056167721527288</v>
      </c>
      <c r="E13" s="46">
        <f>Allemagne!C51</f>
        <v>0.61887164553229135</v>
      </c>
      <c r="F13" s="46">
        <f>Allemagne!D51</f>
        <v>0.45410103037085631</v>
      </c>
      <c r="G13" s="46">
        <f>Allemagne!E51</f>
        <v>0.45698673502630949</v>
      </c>
      <c r="H13" s="46">
        <f>Allemagne!F51</f>
        <v>0.56586855597325025</v>
      </c>
      <c r="I13" s="46">
        <f>Allemagne!G51</f>
        <v>0.53973321342925662</v>
      </c>
      <c r="J13" s="46">
        <f>Allemagne!H51</f>
        <v>0.49338981588406261</v>
      </c>
      <c r="K13" s="46">
        <f>Allemagne!I51</f>
        <v>0.51374092016360517</v>
      </c>
      <c r="L13" s="47">
        <f>Allemagne!J51</f>
        <v>0.512290016745648</v>
      </c>
    </row>
    <row r="14" spans="2:12" ht="15" customHeight="1" x14ac:dyDescent="0.25">
      <c r="B14" s="33"/>
      <c r="C14" s="35" t="str">
        <f t="shared" si="0"/>
        <v>Ratio des autres revenus de la propriété</v>
      </c>
      <c r="D14" s="45">
        <f>Allemagne!B52</f>
        <v>5.6052311993935754E-2</v>
      </c>
      <c r="E14" s="46">
        <f>Allemagne!C52</f>
        <v>8.528319448540253E-2</v>
      </c>
      <c r="F14" s="46">
        <f>Allemagne!D52</f>
        <v>-4.2031412804383897E-2</v>
      </c>
      <c r="G14" s="46">
        <f>Allemagne!E52</f>
        <v>-2.8349726704027536E-2</v>
      </c>
      <c r="H14" s="46">
        <f>Allemagne!F52</f>
        <v>-5.7553099944728681E-2</v>
      </c>
      <c r="I14" s="46">
        <f>Allemagne!G52</f>
        <v>-1.4701874863745367E-2</v>
      </c>
      <c r="J14" s="46">
        <f>Allemagne!H52</f>
        <v>-4.1280407733413078E-2</v>
      </c>
      <c r="K14" s="46">
        <f>Allemagne!I52</f>
        <v>-5.1338914025652362E-2</v>
      </c>
      <c r="L14" s="47">
        <f>Allemagne!J52</f>
        <v>-3.3643056792797811E-2</v>
      </c>
    </row>
    <row r="15" spans="2:12" ht="15" customHeight="1" x14ac:dyDescent="0.25">
      <c r="B15" s="33"/>
      <c r="C15" s="35" t="str">
        <f t="shared" si="0"/>
        <v>Ratio des revenus distribués des sociétés</v>
      </c>
      <c r="D15" s="45">
        <f>Allemagne!B53</f>
        <v>0.33653682219849917</v>
      </c>
      <c r="E15" s="46">
        <f>Allemagne!C53</f>
        <v>0.36608163152462403</v>
      </c>
      <c r="F15" s="46">
        <f>Allemagne!D53</f>
        <v>0.45376606336587816</v>
      </c>
      <c r="G15" s="46">
        <f>Allemagne!E53</f>
        <v>0.36444947562055136</v>
      </c>
      <c r="H15" s="46">
        <f>Allemagne!F53</f>
        <v>0.32908783589370244</v>
      </c>
      <c r="I15" s="46">
        <f>Allemagne!G53</f>
        <v>0.28003869631567474</v>
      </c>
      <c r="J15" s="46">
        <f>Allemagne!H53</f>
        <v>0.28432361002927747</v>
      </c>
      <c r="K15" s="46">
        <f>Allemagne!I53</f>
        <v>0.35117669827539627</v>
      </c>
      <c r="L15" s="47">
        <f>Allemagne!J53</f>
        <v>0.31547512008323969</v>
      </c>
    </row>
    <row r="16" spans="2:12" ht="15" customHeight="1" x14ac:dyDescent="0.25">
      <c r="B16" s="33"/>
      <c r="C16" s="35" t="str">
        <f t="shared" si="0"/>
        <v>Ratio de capacité de financement (+)/besoin de financement (-)</v>
      </c>
      <c r="D16" s="45">
        <f>Allemagne!B54</f>
        <v>0.25280720575159149</v>
      </c>
      <c r="E16" s="46">
        <f>Allemagne!C54</f>
        <v>-0.20753925833087586</v>
      </c>
      <c r="F16" s="46">
        <f>Allemagne!D54</f>
        <v>1.2086597460733994E-3</v>
      </c>
      <c r="G16" s="46">
        <f>Allemagne!E54</f>
        <v>0.12386181523810151</v>
      </c>
      <c r="H16" s="46">
        <f>Allemagne!F54</f>
        <v>4.0637132422315696E-2</v>
      </c>
      <c r="I16" s="46">
        <f>Allemagne!G54</f>
        <v>9.8010682363200347E-2</v>
      </c>
      <c r="J16" s="46">
        <f>Allemagne!H54</f>
        <v>0.11631205506103118</v>
      </c>
      <c r="K16" s="46">
        <f>Allemagne!I54</f>
        <v>4.1855192392731944E-2</v>
      </c>
      <c r="L16" s="47">
        <f>Allemagne!J54</f>
        <v>8.9390161126189013E-2</v>
      </c>
    </row>
    <row r="17" spans="2:12" ht="15" customHeight="1" x14ac:dyDescent="0.25">
      <c r="B17" s="33"/>
      <c r="C17" s="35" t="str">
        <f t="shared" si="0"/>
        <v>Ratio de l'Impôts sur le revenu</v>
      </c>
      <c r="D17" s="45">
        <f>Allemagne!B55</f>
        <v>6.012312098853511E-2</v>
      </c>
      <c r="E17" s="46">
        <f>Allemagne!C55</f>
        <v>0.11015832350339133</v>
      </c>
      <c r="F17" s="46">
        <f>Allemagne!D55</f>
        <v>9.1537066337359627E-2</v>
      </c>
      <c r="G17" s="46">
        <f>Allemagne!E55</f>
        <v>7.2371603544785335E-2</v>
      </c>
      <c r="H17" s="46">
        <f>Allemagne!F55</f>
        <v>0.10999527584134856</v>
      </c>
      <c r="I17" s="46">
        <f>Allemagne!G55</f>
        <v>8.7916939175931977E-2</v>
      </c>
      <c r="J17" s="46">
        <f>Allemagne!H55</f>
        <v>0.11545276067528483</v>
      </c>
      <c r="K17" s="46">
        <f>Allemagne!I55</f>
        <v>0.12673560376569915</v>
      </c>
      <c r="L17" s="47">
        <f>Allemagne!J55</f>
        <v>0.1251194075928157</v>
      </c>
    </row>
    <row r="18" spans="2:12" ht="15" customHeight="1" x14ac:dyDescent="0.25">
      <c r="B18" s="33"/>
      <c r="C18" s="35" t="str">
        <f t="shared" si="0"/>
        <v>Ratio du reste</v>
      </c>
      <c r="D18" s="45">
        <f>Allemagne!B56</f>
        <v>-0.31113623308529026</v>
      </c>
      <c r="E18" s="46">
        <f>Allemagne!C56</f>
        <v>2.7144463285166617E-2</v>
      </c>
      <c r="F18" s="46">
        <f>Allemagne!D56</f>
        <v>4.1418592984216414E-2</v>
      </c>
      <c r="G18" s="46">
        <f>Allemagne!E56</f>
        <v>1.0680097274279904E-2</v>
      </c>
      <c r="H18" s="46">
        <f>Allemagne!F56</f>
        <v>1.1964299814111718E-2</v>
      </c>
      <c r="I18" s="46">
        <f>Allemagne!G56</f>
        <v>9.0023435796817083E-3</v>
      </c>
      <c r="J18" s="46">
        <f>Allemagne!H56</f>
        <v>3.1802166083756973E-2</v>
      </c>
      <c r="K18" s="46">
        <f>Allemagne!I56</f>
        <v>1.7830499428219806E-2</v>
      </c>
      <c r="L18" s="47">
        <f>Allemagne!J56</f>
        <v>-8.6316487550946366E-3</v>
      </c>
    </row>
    <row r="19" spans="2:12" ht="15" customHeight="1" x14ac:dyDescent="0.25">
      <c r="B19" s="34"/>
      <c r="C19" s="38" t="str">
        <f t="shared" si="0"/>
        <v>Total des ratios</v>
      </c>
      <c r="D19" s="48">
        <f>SUM(D13:D18)</f>
        <v>1.0000000000000002</v>
      </c>
      <c r="E19" s="49">
        <f t="shared" ref="E19:L19" si="1">SUM(E13:E18)</f>
        <v>1</v>
      </c>
      <c r="F19" s="49">
        <f t="shared" si="1"/>
        <v>1</v>
      </c>
      <c r="G19" s="49">
        <f t="shared" si="1"/>
        <v>1</v>
      </c>
      <c r="H19" s="49">
        <f t="shared" si="1"/>
        <v>1</v>
      </c>
      <c r="I19" s="49">
        <f t="shared" si="1"/>
        <v>0.99999999999999989</v>
      </c>
      <c r="J19" s="49">
        <f t="shared" si="1"/>
        <v>1</v>
      </c>
      <c r="K19" s="49">
        <f t="shared" si="1"/>
        <v>1</v>
      </c>
      <c r="L19" s="50">
        <f t="shared" si="1"/>
        <v>1</v>
      </c>
    </row>
    <row r="20" spans="2:12" ht="15" customHeight="1" x14ac:dyDescent="0.25">
      <c r="B20" s="32" t="str">
        <f>Espagne!C9</f>
        <v>Espagne</v>
      </c>
      <c r="C20" s="37"/>
      <c r="D20" s="51"/>
      <c r="E20" s="52"/>
      <c r="F20" s="52"/>
      <c r="G20" s="52"/>
      <c r="H20" s="52"/>
      <c r="I20" s="52"/>
      <c r="J20" s="52"/>
      <c r="K20" s="52"/>
      <c r="L20" s="53"/>
    </row>
    <row r="21" spans="2:12" ht="15" customHeight="1" x14ac:dyDescent="0.25">
      <c r="B21" s="33"/>
      <c r="C21" s="36" t="str">
        <f>C3</f>
        <v>taux de marge</v>
      </c>
      <c r="D21" s="42">
        <f>Espagne!B50</f>
        <v>0.39457600256278397</v>
      </c>
      <c r="E21" s="43">
        <f>Espagne!C50</f>
        <v>0.36806696921378634</v>
      </c>
      <c r="F21" s="43">
        <f>Espagne!D50</f>
        <v>0.38350683058847435</v>
      </c>
      <c r="G21" s="43">
        <f>Espagne!E50</f>
        <v>0.40788250505820239</v>
      </c>
      <c r="H21" s="43">
        <f>Espagne!F50</f>
        <v>0.41530154815271553</v>
      </c>
      <c r="I21" s="43">
        <f>Espagne!G50</f>
        <v>0.37612249897066258</v>
      </c>
      <c r="J21" s="43">
        <f>Espagne!H50</f>
        <v>0.37805790796258371</v>
      </c>
      <c r="K21" s="43">
        <f>Espagne!I50</f>
        <v>0.40271356177936862</v>
      </c>
      <c r="L21" s="44">
        <f>Espagne!J50</f>
        <v>0.39686123711654414</v>
      </c>
    </row>
    <row r="22" spans="2:12" ht="15" customHeight="1" x14ac:dyDescent="0.25">
      <c r="B22" s="33"/>
      <c r="C22" s="35" t="str">
        <f t="shared" ref="C22:C28" si="2">C13</f>
        <v>Ratio d'investissement</v>
      </c>
      <c r="D22" s="45">
        <f>Espagne!B51</f>
        <v>0.57325072107680808</v>
      </c>
      <c r="E22" s="46">
        <f>Espagne!C51</f>
        <v>0.7707399570121799</v>
      </c>
      <c r="F22" s="46">
        <f>Espagne!D51</f>
        <v>0.78677540246052469</v>
      </c>
      <c r="G22" s="46">
        <f>Espagne!E51</f>
        <v>0.47295105717708419</v>
      </c>
      <c r="H22" s="46">
        <f>Espagne!F51</f>
        <v>0.66576563759662355</v>
      </c>
      <c r="I22" s="46">
        <f>Espagne!G51</f>
        <v>0.72711904333005395</v>
      </c>
      <c r="J22" s="46">
        <f>Espagne!H51</f>
        <v>0.68313353495699347</v>
      </c>
      <c r="K22" s="46">
        <f>Espagne!I51</f>
        <v>0.58943367463258434</v>
      </c>
      <c r="L22" s="47">
        <f>Espagne!J51</f>
        <v>0.58020326009740608</v>
      </c>
    </row>
    <row r="23" spans="2:12" ht="15" customHeight="1" x14ac:dyDescent="0.25">
      <c r="B23" s="33"/>
      <c r="C23" s="35" t="str">
        <f t="shared" si="2"/>
        <v>Ratio des autres revenus de la propriété</v>
      </c>
      <c r="D23" s="45">
        <f>Espagne!B52</f>
        <v>4.0711462450592886E-2</v>
      </c>
      <c r="E23" s="46">
        <f>Espagne!C52</f>
        <v>0.11837479380842095</v>
      </c>
      <c r="F23" s="46">
        <f>Espagne!D52</f>
        <v>0.20088825518550274</v>
      </c>
      <c r="G23" s="46">
        <f>Espagne!E52</f>
        <v>0.1220781130394544</v>
      </c>
      <c r="H23" s="46">
        <f>Espagne!F52</f>
        <v>3.246258175835641E-2</v>
      </c>
      <c r="I23" s="46">
        <f>Espagne!G52</f>
        <v>4.7533267744721733E-2</v>
      </c>
      <c r="J23" s="46">
        <f>Espagne!H52</f>
        <v>1.8301980573363772E-2</v>
      </c>
      <c r="K23" s="46">
        <f>Espagne!I52</f>
        <v>2.994450059038305E-2</v>
      </c>
      <c r="L23" s="47">
        <f>Espagne!J52</f>
        <v>4.473194114672998E-2</v>
      </c>
    </row>
    <row r="24" spans="2:12" ht="15" customHeight="1" x14ac:dyDescent="0.25">
      <c r="B24" s="33"/>
      <c r="C24" s="35" t="str">
        <f t="shared" si="2"/>
        <v>Ratio des revenus distribués des sociétés</v>
      </c>
      <c r="D24" s="45">
        <f>Espagne!B53</f>
        <v>7.7416942634333935E-2</v>
      </c>
      <c r="E24" s="46">
        <f>Espagne!C53</f>
        <v>0.10823599980005665</v>
      </c>
      <c r="F24" s="46">
        <f>Espagne!D53</f>
        <v>0.13910538637173769</v>
      </c>
      <c r="G24" s="46">
        <f>Espagne!E53</f>
        <v>9.090555250422741E-2</v>
      </c>
      <c r="H24" s="46">
        <f>Espagne!F53</f>
        <v>0.12951836895498867</v>
      </c>
      <c r="I24" s="46">
        <f>Espagne!G53</f>
        <v>0.12390243001187061</v>
      </c>
      <c r="J24" s="46">
        <f>Espagne!H53</f>
        <v>0.10753308677960961</v>
      </c>
      <c r="K24" s="46">
        <f>Espagne!I53</f>
        <v>9.1106143046240429E-2</v>
      </c>
      <c r="L24" s="47">
        <f>Espagne!J53</f>
        <v>0.11194345068574683</v>
      </c>
    </row>
    <row r="25" spans="2:12" ht="15" customHeight="1" x14ac:dyDescent="0.25">
      <c r="B25" s="33"/>
      <c r="C25" s="35" t="str">
        <f t="shared" si="2"/>
        <v>Ratio de capacité de financement (+)/besoin de financement (-)</v>
      </c>
      <c r="D25" s="45">
        <f>Espagne!B54</f>
        <v>0.26418117722465551</v>
      </c>
      <c r="E25" s="46">
        <f>Espagne!C54</f>
        <v>-0.14539213889398003</v>
      </c>
      <c r="F25" s="46">
        <f>Espagne!D54</f>
        <v>-0.34958910972167362</v>
      </c>
      <c r="G25" s="46">
        <f>Espagne!E54</f>
        <v>0.23000142715662827</v>
      </c>
      <c r="H25" s="46">
        <f>Espagne!F54</f>
        <v>5.9442383386045357E-2</v>
      </c>
      <c r="I25" s="46">
        <f>Espagne!G54</f>
        <v>1.942254308294188E-2</v>
      </c>
      <c r="J25" s="46">
        <f>Espagne!H54</f>
        <v>2.6423089559657296E-2</v>
      </c>
      <c r="K25" s="46">
        <f>Espagne!I54</f>
        <v>9.933067235612178E-2</v>
      </c>
      <c r="L25" s="47">
        <f>Espagne!J54</f>
        <v>9.5050975021279585E-2</v>
      </c>
    </row>
    <row r="26" spans="2:12" ht="15" customHeight="1" x14ac:dyDescent="0.25">
      <c r="B26" s="33"/>
      <c r="C26" s="35" t="str">
        <f t="shared" si="2"/>
        <v>Ratio de l'Impôts sur le revenu</v>
      </c>
      <c r="D26" s="45">
        <f>Espagne!B55</f>
        <v>6.7973507103941885E-2</v>
      </c>
      <c r="E26" s="46">
        <f>Espagne!C55</f>
        <v>0.1212156555642568</v>
      </c>
      <c r="F26" s="46">
        <f>Espagne!D55</f>
        <v>0.18886983496950838</v>
      </c>
      <c r="G26" s="46">
        <f>Espagne!E55</f>
        <v>5.3371333180526663E-2</v>
      </c>
      <c r="H26" s="46">
        <f>Espagne!F55</f>
        <v>6.7766870583771996E-2</v>
      </c>
      <c r="I26" s="46">
        <f>Espagne!G55</f>
        <v>7.8152063962753066E-2</v>
      </c>
      <c r="J26" s="46">
        <f>Espagne!H55</f>
        <v>9.6724598367353809E-2</v>
      </c>
      <c r="K26" s="46">
        <f>Espagne!I55</f>
        <v>9.3372397295467147E-2</v>
      </c>
      <c r="L26" s="47">
        <f>Espagne!J55</f>
        <v>0.10417719979776388</v>
      </c>
    </row>
    <row r="27" spans="2:12" ht="15" customHeight="1" x14ac:dyDescent="0.25">
      <c r="B27" s="33"/>
      <c r="C27" s="35" t="str">
        <f t="shared" si="2"/>
        <v>Ratio du reste</v>
      </c>
      <c r="D27" s="45">
        <f>Espagne!B56</f>
        <v>-2.3533810490332228E-2</v>
      </c>
      <c r="E27" s="46">
        <f>Espagne!C56</f>
        <v>2.6825732709065766E-2</v>
      </c>
      <c r="F27" s="46">
        <f>Espagne!D56</f>
        <v>3.3950230734400136E-2</v>
      </c>
      <c r="G27" s="46">
        <f>Espagne!E56</f>
        <v>3.0692516942079064E-2</v>
      </c>
      <c r="H27" s="46">
        <f>Espagne!F56</f>
        <v>4.5044157720214056E-2</v>
      </c>
      <c r="I27" s="46">
        <f>Espagne!G56</f>
        <v>3.8706518676588099E-3</v>
      </c>
      <c r="J27" s="46">
        <f>Espagne!H56</f>
        <v>6.7883709763021993E-2</v>
      </c>
      <c r="K27" s="46">
        <f>Espagne!I56</f>
        <v>9.6812612079203206E-2</v>
      </c>
      <c r="L27" s="47">
        <f>Espagne!J56</f>
        <v>6.3893173251073576E-2</v>
      </c>
    </row>
    <row r="28" spans="2:12" ht="15" customHeight="1" x14ac:dyDescent="0.25">
      <c r="B28" s="34"/>
      <c r="C28" s="38" t="str">
        <f t="shared" si="2"/>
        <v>Total des ratios</v>
      </c>
      <c r="D28" s="48">
        <f>SUM(D22:D27)</f>
        <v>1</v>
      </c>
      <c r="E28" s="49">
        <f t="shared" ref="E28:L28" si="3">SUM(E22:E27)</f>
        <v>1</v>
      </c>
      <c r="F28" s="49">
        <f t="shared" si="3"/>
        <v>1</v>
      </c>
      <c r="G28" s="49">
        <f t="shared" si="3"/>
        <v>1</v>
      </c>
      <c r="H28" s="49">
        <f t="shared" si="3"/>
        <v>1</v>
      </c>
      <c r="I28" s="49">
        <f t="shared" si="3"/>
        <v>1.0000000000000002</v>
      </c>
      <c r="J28" s="49">
        <f t="shared" si="3"/>
        <v>1</v>
      </c>
      <c r="K28" s="49">
        <f t="shared" si="3"/>
        <v>1</v>
      </c>
      <c r="L28" s="50">
        <f t="shared" si="3"/>
        <v>0.99999999999999989</v>
      </c>
    </row>
    <row r="29" spans="2:12" ht="15" customHeight="1" x14ac:dyDescent="0.25">
      <c r="B29" s="32" t="str">
        <f>France!C25</f>
        <v>France</v>
      </c>
      <c r="C29" s="37"/>
      <c r="D29" s="51"/>
      <c r="E29" s="52"/>
      <c r="F29" s="52"/>
      <c r="G29" s="52"/>
      <c r="H29" s="52"/>
      <c r="I29" s="52"/>
      <c r="J29" s="52"/>
      <c r="K29" s="52"/>
      <c r="L29" s="53"/>
    </row>
    <row r="30" spans="2:12" ht="15" customHeight="1" x14ac:dyDescent="0.25">
      <c r="B30" s="33"/>
      <c r="C30" s="36" t="str">
        <f>C21</f>
        <v>taux de marge</v>
      </c>
      <c r="D30" s="42">
        <f>France!B50</f>
        <v>0.32174411838058026</v>
      </c>
      <c r="E30" s="43">
        <f>France!C50</f>
        <v>0.3214499025362299</v>
      </c>
      <c r="F30" s="43">
        <f>France!D50</f>
        <v>0.33180920256257412</v>
      </c>
      <c r="G30" s="43">
        <f>France!E50</f>
        <v>0.31447545958417977</v>
      </c>
      <c r="H30" s="43">
        <f>France!F50</f>
        <v>0.30731775594931171</v>
      </c>
      <c r="I30" s="43">
        <f>France!G50</f>
        <v>0.31255399966970021</v>
      </c>
      <c r="J30" s="43">
        <f>France!H50</f>
        <v>0.33470497453287867</v>
      </c>
      <c r="K30" s="43">
        <f>France!I50</f>
        <v>0.31026795174384192</v>
      </c>
      <c r="L30" s="44">
        <f>France!J50</f>
        <v>0.32747288470199415</v>
      </c>
    </row>
    <row r="31" spans="2:12" ht="15" customHeight="1" x14ac:dyDescent="0.25">
      <c r="B31" s="33"/>
      <c r="C31" s="35" t="str">
        <f>C22</f>
        <v>Ratio d'investissement</v>
      </c>
      <c r="D31" s="45">
        <f>France!B51</f>
        <v>0.5832269666637383</v>
      </c>
      <c r="E31" s="46">
        <f>France!C51</f>
        <v>0.64041181215082321</v>
      </c>
      <c r="F31" s="46">
        <f>France!D51</f>
        <v>0.64322042471788177</v>
      </c>
      <c r="G31" s="46">
        <f>France!E51</f>
        <v>0.64396430998127452</v>
      </c>
      <c r="H31" s="46">
        <f>France!F51</f>
        <v>0.70280209928409698</v>
      </c>
      <c r="I31" s="46">
        <f>France!G51</f>
        <v>0.71125244727240367</v>
      </c>
      <c r="J31" s="46">
        <f>France!H51</f>
        <v>0.6849598347541046</v>
      </c>
      <c r="K31" s="46">
        <f>France!I51</f>
        <v>0.74503722230465064</v>
      </c>
      <c r="L31" s="47">
        <f>France!J51</f>
        <v>0.69482457319532198</v>
      </c>
    </row>
    <row r="32" spans="2:12" ht="15" customHeight="1" x14ac:dyDescent="0.25">
      <c r="B32" s="33"/>
      <c r="C32" s="35" t="str">
        <f t="shared" ref="C32:C36" si="4">C23</f>
        <v>Ratio des autres revenus de la propriété</v>
      </c>
      <c r="D32" s="45">
        <f>France!B52</f>
        <v>0.17160087435986213</v>
      </c>
      <c r="E32" s="46">
        <f>France!C52</f>
        <v>7.1594167402146053E-2</v>
      </c>
      <c r="F32" s="46">
        <f>France!D52</f>
        <v>3.897692470408623E-2</v>
      </c>
      <c r="G32" s="46">
        <f>France!E52</f>
        <v>2.935143567151657E-2</v>
      </c>
      <c r="H32" s="46">
        <f>France!F52</f>
        <v>7.8526836546389733E-6</v>
      </c>
      <c r="I32" s="46">
        <f>France!G52</f>
        <v>7.3187349826466144E-2</v>
      </c>
      <c r="J32" s="46">
        <f>France!H52</f>
        <v>-2.6861911435573718E-2</v>
      </c>
      <c r="K32" s="46">
        <f>France!I52</f>
        <v>-2.6431251192267746E-2</v>
      </c>
      <c r="L32" s="47">
        <f>France!J52</f>
        <v>1.8677034754464517E-2</v>
      </c>
    </row>
    <row r="33" spans="2:12" ht="15" customHeight="1" x14ac:dyDescent="0.25">
      <c r="B33" s="33"/>
      <c r="C33" s="35" t="str">
        <f t="shared" si="4"/>
        <v>Ratio des revenus distribués des sociétés</v>
      </c>
      <c r="D33" s="45">
        <f>France!B53</f>
        <v>9.4355417982254428E-2</v>
      </c>
      <c r="E33" s="46">
        <f>France!C53</f>
        <v>0.10774597034716035</v>
      </c>
      <c r="F33" s="46">
        <f>France!D53</f>
        <v>0.15373413899133334</v>
      </c>
      <c r="G33" s="46">
        <f>France!E53</f>
        <v>0.17748032551032453</v>
      </c>
      <c r="H33" s="46">
        <f>France!F53</f>
        <v>0.14119125211040873</v>
      </c>
      <c r="I33" s="46">
        <f>France!G53</f>
        <v>0.12218285574441577</v>
      </c>
      <c r="J33" s="46">
        <f>France!H53</f>
        <v>0.1785350497604738</v>
      </c>
      <c r="K33" s="46">
        <f>France!I53</f>
        <v>0.17474582617972687</v>
      </c>
      <c r="L33" s="47">
        <f>France!J53</f>
        <v>0.15235298375505393</v>
      </c>
    </row>
    <row r="34" spans="2:12" ht="15" customHeight="1" x14ac:dyDescent="0.25">
      <c r="B34" s="33"/>
      <c r="C34" s="35" t="str">
        <f t="shared" si="4"/>
        <v>Ratio de capacité de financement (+)/besoin de financement (-)</v>
      </c>
      <c r="D34" s="45">
        <f>France!B54</f>
        <v>5.2632122906471401E-2</v>
      </c>
      <c r="E34" s="46">
        <f>France!C54</f>
        <v>-1.0324863707576211E-2</v>
      </c>
      <c r="F34" s="46">
        <f>France!D54</f>
        <v>-3.0552464338597089E-2</v>
      </c>
      <c r="G34" s="46">
        <f>France!E54</f>
        <v>7.6570210892665178E-2</v>
      </c>
      <c r="H34" s="46">
        <f>France!F54</f>
        <v>4.033661837266219E-3</v>
      </c>
      <c r="I34" s="46">
        <f>France!G54</f>
        <v>-9.1466806087033906E-3</v>
      </c>
      <c r="J34" s="46">
        <f>France!H54</f>
        <v>9.6925982033762917E-2</v>
      </c>
      <c r="K34" s="46">
        <f>France!I54</f>
        <v>-2.9615342042481237E-2</v>
      </c>
      <c r="L34" s="47">
        <f>France!J54</f>
        <v>4.8238493594052134E-2</v>
      </c>
    </row>
    <row r="35" spans="2:12" ht="15" customHeight="1" x14ac:dyDescent="0.25">
      <c r="B35" s="33"/>
      <c r="C35" s="35" t="str">
        <f t="shared" si="4"/>
        <v>Ratio de l'Impôts sur le revenu</v>
      </c>
      <c r="D35" s="45">
        <f>France!B55</f>
        <v>9.5073715977737935E-2</v>
      </c>
      <c r="E35" s="46">
        <f>France!C55</f>
        <v>0.12856038883985693</v>
      </c>
      <c r="F35" s="46">
        <f>France!D55</f>
        <v>0.14053949655572007</v>
      </c>
      <c r="G35" s="46">
        <f>France!E55</f>
        <v>0.10527407114397548</v>
      </c>
      <c r="H35" s="46">
        <f>France!F55</f>
        <v>0.12575287604538851</v>
      </c>
      <c r="I35" s="46">
        <f>France!G55</f>
        <v>0.12837890451188039</v>
      </c>
      <c r="J35" s="46">
        <f>France!H55</f>
        <v>0.1260070853431712</v>
      </c>
      <c r="K35" s="46">
        <f>France!I55</f>
        <v>0.15876884960587456</v>
      </c>
      <c r="L35" s="47">
        <f>France!J55</f>
        <v>0.12723380934161954</v>
      </c>
    </row>
    <row r="36" spans="2:12" ht="15" customHeight="1" x14ac:dyDescent="0.25">
      <c r="B36" s="33"/>
      <c r="C36" s="35" t="str">
        <f t="shared" si="4"/>
        <v>Ratio du reste</v>
      </c>
      <c r="D36" s="45">
        <f>France!B56</f>
        <v>3.1109021099357667E-3</v>
      </c>
      <c r="E36" s="46">
        <f>France!C56</f>
        <v>6.201252496758964E-2</v>
      </c>
      <c r="F36" s="46">
        <f>France!D56</f>
        <v>5.4081479369575677E-2</v>
      </c>
      <c r="G36" s="46">
        <f>France!E56</f>
        <v>-3.2640353199756285E-2</v>
      </c>
      <c r="H36" s="46">
        <f>France!F56</f>
        <v>2.621225803918489E-2</v>
      </c>
      <c r="I36" s="46">
        <f>France!G56</f>
        <v>-2.5854876746462578E-2</v>
      </c>
      <c r="J36" s="46">
        <f>France!H56</f>
        <v>-5.956604045593876E-2</v>
      </c>
      <c r="K36" s="46">
        <f>France!I56</f>
        <v>-2.2505304855503037E-2</v>
      </c>
      <c r="L36" s="47">
        <f>France!J56</f>
        <v>-4.1326894640512063E-2</v>
      </c>
    </row>
    <row r="37" spans="2:12" ht="15" customHeight="1" x14ac:dyDescent="0.25">
      <c r="B37" s="34"/>
      <c r="C37" s="38" t="str">
        <f>C28</f>
        <v>Total des ratios</v>
      </c>
      <c r="D37" s="48">
        <f>SUM(D31:D36)</f>
        <v>1</v>
      </c>
      <c r="E37" s="49">
        <f t="shared" ref="E37:K37" si="5">SUM(E31:E36)</f>
        <v>1</v>
      </c>
      <c r="F37" s="49">
        <f t="shared" si="5"/>
        <v>1</v>
      </c>
      <c r="G37" s="49">
        <f t="shared" si="5"/>
        <v>1</v>
      </c>
      <c r="H37" s="49">
        <f t="shared" si="5"/>
        <v>1</v>
      </c>
      <c r="I37" s="49">
        <f t="shared" si="5"/>
        <v>1</v>
      </c>
      <c r="J37" s="49">
        <f t="shared" si="5"/>
        <v>1</v>
      </c>
      <c r="K37" s="49">
        <f t="shared" si="5"/>
        <v>1</v>
      </c>
      <c r="L37" s="50">
        <f>SUM(L31:L36)</f>
        <v>1</v>
      </c>
    </row>
    <row r="38" spans="2:12" ht="15" customHeight="1" x14ac:dyDescent="0.25"/>
    <row r="39" spans="2:12" x14ac:dyDescent="0.25">
      <c r="B39" s="3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8A352-D373-4F7D-9939-C2776B86E539}">
  <dimension ref="B1:L39"/>
  <sheetViews>
    <sheetView workbookViewId="0">
      <selection activeCell="O7" sqref="O7"/>
    </sheetView>
  </sheetViews>
  <sheetFormatPr baseColWidth="10" defaultRowHeight="15" x14ac:dyDescent="0.25"/>
  <cols>
    <col min="1" max="1" width="2.7109375" customWidth="1"/>
    <col min="3" max="3" width="64.28515625" customWidth="1"/>
    <col min="4" max="12" width="8.7109375" customWidth="1"/>
  </cols>
  <sheetData>
    <row r="1" spans="2:12" ht="4.5" customHeight="1" x14ac:dyDescent="0.25"/>
    <row r="2" spans="2:12" ht="15" customHeight="1" x14ac:dyDescent="0.25">
      <c r="B2" s="32" t="str">
        <f>Italie!C9</f>
        <v>Italie</v>
      </c>
      <c r="C2" s="37"/>
      <c r="D2" s="39" t="s">
        <v>39</v>
      </c>
      <c r="E2" s="40" t="s">
        <v>40</v>
      </c>
      <c r="F2" s="40" t="s">
        <v>41</v>
      </c>
      <c r="G2" s="40" t="s">
        <v>42</v>
      </c>
      <c r="H2" s="40" t="s">
        <v>43</v>
      </c>
      <c r="I2" s="40" t="s">
        <v>44</v>
      </c>
      <c r="J2" s="40" t="s">
        <v>45</v>
      </c>
      <c r="K2" s="40" t="s">
        <v>46</v>
      </c>
      <c r="L2" s="41" t="s">
        <v>47</v>
      </c>
    </row>
    <row r="3" spans="2:12" ht="15" customHeight="1" x14ac:dyDescent="0.25">
      <c r="B3" s="33"/>
      <c r="C3" s="36" t="s">
        <v>95</v>
      </c>
      <c r="D3" s="42">
        <f>Italie!B50</f>
        <v>0.44172049559463422</v>
      </c>
      <c r="E3" s="43">
        <f>Italie!C50</f>
        <v>0.42527957713379771</v>
      </c>
      <c r="F3" s="43">
        <f>Italie!D50</f>
        <v>0.39270188080938029</v>
      </c>
      <c r="G3" s="43">
        <f>Italie!E50</f>
        <v>0.37473315440231997</v>
      </c>
      <c r="H3" s="43">
        <f>Italie!F50</f>
        <v>0.37346559789115374</v>
      </c>
      <c r="I3" s="43">
        <f>Italie!G50</f>
        <v>0.36948469522773386</v>
      </c>
      <c r="J3" s="43">
        <f>Italie!H50</f>
        <v>0.38759374328632562</v>
      </c>
      <c r="K3" s="43">
        <f>Italie!I50</f>
        <v>0.39625573872055259</v>
      </c>
      <c r="L3" s="44">
        <f>Italie!J50</f>
        <v>0.39331171890689448</v>
      </c>
    </row>
    <row r="4" spans="2:12" ht="15" customHeight="1" x14ac:dyDescent="0.25">
      <c r="B4" s="33"/>
      <c r="C4" s="35" t="str">
        <f>belgique!A51</f>
        <v>Ratio d'investissement</v>
      </c>
      <c r="D4" s="45">
        <f>Italie!B51</f>
        <v>0.43199463016682155</v>
      </c>
      <c r="E4" s="46">
        <f>Italie!C51</f>
        <v>0.50289352263275011</v>
      </c>
      <c r="F4" s="46">
        <f>Italie!D51</f>
        <v>0.53926908058538581</v>
      </c>
      <c r="G4" s="46">
        <f>Italie!E51</f>
        <v>0.5155783789712044</v>
      </c>
      <c r="H4" s="46">
        <f>Italie!F51</f>
        <v>0.52169676156613098</v>
      </c>
      <c r="I4" s="46">
        <f>Italie!G51</f>
        <v>0.53233657099203313</v>
      </c>
      <c r="J4" s="46">
        <f>Italie!H51</f>
        <v>0.51269348104920509</v>
      </c>
      <c r="K4" s="46">
        <f>Italie!I51</f>
        <v>0.50704968811559825</v>
      </c>
      <c r="L4" s="47">
        <f>Italie!J51</f>
        <v>0.49375555461509163</v>
      </c>
    </row>
    <row r="5" spans="2:12" ht="15" customHeight="1" x14ac:dyDescent="0.25">
      <c r="B5" s="33"/>
      <c r="C5" s="35" t="str">
        <f>belgique!A52</f>
        <v>Ratio des autres revenus de la propriété</v>
      </c>
      <c r="D5" s="45">
        <f>Italie!B52</f>
        <v>0.13436317721388272</v>
      </c>
      <c r="E5" s="46">
        <f>Italie!C52</f>
        <v>6.8708721091433889E-2</v>
      </c>
      <c r="F5" s="46">
        <f>Italie!D52</f>
        <v>6.359041055886222E-2</v>
      </c>
      <c r="G5" s="46">
        <f>Italie!E52</f>
        <v>3.389212710434724E-2</v>
      </c>
      <c r="H5" s="46">
        <f>Italie!F52</f>
        <v>2.9140659722893196E-2</v>
      </c>
      <c r="I5" s="46">
        <f>Italie!G52</f>
        <v>2.4249699879951982E-2</v>
      </c>
      <c r="J5" s="46">
        <f>Italie!H52</f>
        <v>4.1519538456035281E-3</v>
      </c>
      <c r="K5" s="46">
        <f>Italie!I52</f>
        <v>-1.4979885309200197E-2</v>
      </c>
      <c r="L5" s="47">
        <f>Italie!J52</f>
        <v>2.6272800372423716E-2</v>
      </c>
    </row>
    <row r="6" spans="2:12" ht="15" customHeight="1" x14ac:dyDescent="0.25">
      <c r="B6" s="33"/>
      <c r="C6" s="35" t="str">
        <f>belgique!A53</f>
        <v>Ratio des revenus distribués des sociétés</v>
      </c>
      <c r="D6" s="45">
        <f>Italie!B53</f>
        <v>0.45181701260784257</v>
      </c>
      <c r="E6" s="46">
        <f>Italie!C53</f>
        <v>0.47978799792405746</v>
      </c>
      <c r="F6" s="46">
        <f>Italie!D53</f>
        <v>0.47538663945062126</v>
      </c>
      <c r="G6" s="46">
        <f>Italie!E53</f>
        <v>0.44390396531758347</v>
      </c>
      <c r="H6" s="46">
        <f>Italie!F53</f>
        <v>0.38389699731947891</v>
      </c>
      <c r="I6" s="46">
        <f>Italie!G53</f>
        <v>0.35544815328728896</v>
      </c>
      <c r="J6" s="46">
        <f>Italie!H53</f>
        <v>0.33879176865568678</v>
      </c>
      <c r="K6" s="46">
        <f>Italie!I53</f>
        <v>0.31713151705874026</v>
      </c>
      <c r="L6" s="47">
        <f>Italie!J53</f>
        <v>0.3034428033348851</v>
      </c>
    </row>
    <row r="7" spans="2:12" ht="15" customHeight="1" x14ac:dyDescent="0.25">
      <c r="B7" s="33"/>
      <c r="C7" s="35" t="str">
        <f>belgique!A54</f>
        <v>Ratio de capacité de financement (+)/besoin de financement (-)</v>
      </c>
      <c r="D7" s="45">
        <f>Italie!B54</f>
        <v>-9.6262708761652632E-2</v>
      </c>
      <c r="E7" s="46">
        <f>Italie!C54</f>
        <v>-9.4227884458157676E-2</v>
      </c>
      <c r="F7" s="46">
        <f>Italie!D54</f>
        <v>-0.2082810237327529</v>
      </c>
      <c r="G7" s="46">
        <f>Italie!E54</f>
        <v>-0.11696283704231758</v>
      </c>
      <c r="H7" s="46">
        <f>Italie!F54</f>
        <v>2.6253095297907756E-3</v>
      </c>
      <c r="I7" s="46">
        <f>Italie!G54</f>
        <v>8.5206030464133706E-2</v>
      </c>
      <c r="J7" s="46">
        <f>Italie!H54</f>
        <v>8.052235411950473E-2</v>
      </c>
      <c r="K7" s="46">
        <f>Italie!I54</f>
        <v>3.8567196095211781E-2</v>
      </c>
      <c r="L7" s="47">
        <f>Italie!J54</f>
        <v>0.12394303609970798</v>
      </c>
    </row>
    <row r="8" spans="2:12" ht="15" customHeight="1" x14ac:dyDescent="0.25">
      <c r="B8" s="33"/>
      <c r="C8" s="35" t="str">
        <f>belgique!A55</f>
        <v>Ratio de l'Impôts sur le revenu</v>
      </c>
      <c r="D8" s="45">
        <f>Italie!B55</f>
        <v>8.9311027872438303E-2</v>
      </c>
      <c r="E8" s="46">
        <f>Italie!C55</f>
        <v>7.0326107821042386E-2</v>
      </c>
      <c r="F8" s="46">
        <f>Italie!D55</f>
        <v>0.12757521292641733</v>
      </c>
      <c r="G8" s="46">
        <f>Italie!E55</f>
        <v>0.1014989693980575</v>
      </c>
      <c r="H8" s="46">
        <f>Italie!F55</f>
        <v>7.7690942268035551E-2</v>
      </c>
      <c r="I8" s="46">
        <f>Italie!G55</f>
        <v>8.5243448028562069E-2</v>
      </c>
      <c r="J8" s="46">
        <f>Italie!H55</f>
        <v>6.9619962083079953E-2</v>
      </c>
      <c r="K8" s="46">
        <f>Italie!I55</f>
        <v>9.2341143359007366E-2</v>
      </c>
      <c r="L8" s="47">
        <f>Italie!J55</f>
        <v>9.5748867916543232E-2</v>
      </c>
    </row>
    <row r="9" spans="2:12" ht="15" customHeight="1" x14ac:dyDescent="0.25">
      <c r="B9" s="33"/>
      <c r="C9" s="35" t="str">
        <f>belgique!A56</f>
        <v>Ratio du reste</v>
      </c>
      <c r="D9" s="45">
        <f>Italie!B56</f>
        <v>-1.1223139099332527E-2</v>
      </c>
      <c r="E9" s="46">
        <f>Italie!C56</f>
        <v>-2.7488465011126197E-2</v>
      </c>
      <c r="F9" s="46">
        <f>Italie!D56</f>
        <v>2.4596802114662643E-3</v>
      </c>
      <c r="G9" s="46">
        <f>Italie!E56</f>
        <v>2.2089396251124951E-2</v>
      </c>
      <c r="H9" s="46">
        <f>Italie!F56</f>
        <v>-1.5050670406329453E-2</v>
      </c>
      <c r="I9" s="46">
        <f>Italie!G56</f>
        <v>-8.2483902651969879E-2</v>
      </c>
      <c r="J9" s="46">
        <f>Italie!H56</f>
        <v>-5.7795197530801107E-3</v>
      </c>
      <c r="K9" s="46">
        <f>Italie!I56</f>
        <v>5.9890340680642501E-2</v>
      </c>
      <c r="L9" s="47">
        <f>Italie!J56</f>
        <v>-4.3163062338651657E-2</v>
      </c>
    </row>
    <row r="10" spans="2:12" ht="15" customHeight="1" x14ac:dyDescent="0.25">
      <c r="B10" s="34"/>
      <c r="C10" s="38" t="s">
        <v>93</v>
      </c>
      <c r="D10" s="48">
        <f>SUM(D4:D9)</f>
        <v>1.0000000000000002</v>
      </c>
      <c r="E10" s="49">
        <f t="shared" ref="E10:L10" si="0">SUM(E4:E9)</f>
        <v>1</v>
      </c>
      <c r="F10" s="49">
        <f t="shared" si="0"/>
        <v>0.99999999999999978</v>
      </c>
      <c r="G10" s="49">
        <f t="shared" si="0"/>
        <v>0.99999999999999989</v>
      </c>
      <c r="H10" s="49">
        <f t="shared" si="0"/>
        <v>0.99999999999999989</v>
      </c>
      <c r="I10" s="49">
        <f t="shared" si="0"/>
        <v>0.99999999999999978</v>
      </c>
      <c r="J10" s="49">
        <f t="shared" si="0"/>
        <v>0.99999999999999978</v>
      </c>
      <c r="K10" s="49">
        <f t="shared" si="0"/>
        <v>0.99999999999999989</v>
      </c>
      <c r="L10" s="50">
        <f t="shared" si="0"/>
        <v>1</v>
      </c>
    </row>
    <row r="11" spans="2:12" ht="15" customHeight="1" x14ac:dyDescent="0.25">
      <c r="B11" s="32" t="str">
        <f>'Pays-Bas'!C9</f>
        <v>Pays-Bas</v>
      </c>
      <c r="C11" s="37"/>
      <c r="D11" s="51"/>
      <c r="E11" s="52"/>
      <c r="F11" s="52"/>
      <c r="G11" s="52"/>
      <c r="H11" s="52"/>
      <c r="I11" s="52"/>
      <c r="J11" s="52"/>
      <c r="K11" s="52"/>
      <c r="L11" s="53"/>
    </row>
    <row r="12" spans="2:12" ht="15" customHeight="1" x14ac:dyDescent="0.25">
      <c r="B12" s="33"/>
      <c r="C12" s="36" t="str">
        <f>'pub1'!C30</f>
        <v>taux de marge</v>
      </c>
      <c r="D12" s="42">
        <f>'Pays-Bas'!B50</f>
        <v>0.36681993212035663</v>
      </c>
      <c r="E12" s="43">
        <f>'Pays-Bas'!C50</f>
        <v>0.37358630806845966</v>
      </c>
      <c r="F12" s="43">
        <f>'Pays-Bas'!D50</f>
        <v>0.42709025392714373</v>
      </c>
      <c r="G12" s="43">
        <f>'Pays-Bas'!E50</f>
        <v>0.40004835361498853</v>
      </c>
      <c r="H12" s="43">
        <f>'Pays-Bas'!F50</f>
        <v>0.40135769972967267</v>
      </c>
      <c r="I12" s="43">
        <f>'Pays-Bas'!G50</f>
        <v>0.4037542038702468</v>
      </c>
      <c r="J12" s="43">
        <f>'Pays-Bas'!H50</f>
        <v>0.43369413407821228</v>
      </c>
      <c r="K12" s="43">
        <f>'Pays-Bas'!I50</f>
        <v>0.44349156514319438</v>
      </c>
      <c r="L12" s="44">
        <f>'Pays-Bas'!J50</f>
        <v>0.44015635278770204</v>
      </c>
    </row>
    <row r="13" spans="2:12" ht="15" customHeight="1" x14ac:dyDescent="0.25">
      <c r="B13" s="33"/>
      <c r="C13" s="35" t="str">
        <f t="shared" ref="C13:C19" si="1">C4</f>
        <v>Ratio d'investissement</v>
      </c>
      <c r="D13" s="45">
        <f>'Pays-Bas'!B51</f>
        <v>0.49674608114990665</v>
      </c>
      <c r="E13" s="46">
        <f>'Pays-Bas'!C51</f>
        <v>0.50513099750780122</v>
      </c>
      <c r="F13" s="46">
        <f>'Pays-Bas'!D51</f>
        <v>0.45746188476774918</v>
      </c>
      <c r="G13" s="46">
        <f>'Pays-Bas'!E51</f>
        <v>0.40673256597456187</v>
      </c>
      <c r="H13" s="46">
        <f>'Pays-Bas'!F51</f>
        <v>0.44276017981695343</v>
      </c>
      <c r="I13" s="46">
        <f>'Pays-Bas'!G51</f>
        <v>0.4326582750086489</v>
      </c>
      <c r="J13" s="46">
        <f>'Pays-Bas'!H51</f>
        <v>0.3929545840825126</v>
      </c>
      <c r="K13" s="46">
        <f>'Pays-Bas'!I51</f>
        <v>0.38412666200959256</v>
      </c>
      <c r="L13" s="47">
        <f>'Pays-Bas'!J51</f>
        <v>0.37948504532542021</v>
      </c>
    </row>
    <row r="14" spans="2:12" ht="15" customHeight="1" x14ac:dyDescent="0.25">
      <c r="B14" s="33"/>
      <c r="C14" s="35" t="str">
        <f t="shared" si="1"/>
        <v>Ratio des autres revenus de la propriété</v>
      </c>
      <c r="D14" s="45">
        <f>'Pays-Bas'!B52</f>
        <v>0.13499518985909117</v>
      </c>
      <c r="E14" s="46">
        <f>'Pays-Bas'!C52</f>
        <v>0.14647427171249661</v>
      </c>
      <c r="F14" s="46">
        <f>'Pays-Bas'!D52</f>
        <v>0.18114045784419061</v>
      </c>
      <c r="G14" s="46">
        <f>'Pays-Bas'!E52</f>
        <v>6.1615621331369781E-2</v>
      </c>
      <c r="H14" s="46">
        <f>'Pays-Bas'!F52</f>
        <v>0.26849088153021516</v>
      </c>
      <c r="I14" s="46">
        <f>'Pays-Bas'!G52</f>
        <v>0.17803975836282832</v>
      </c>
      <c r="J14" s="46">
        <f>'Pays-Bas'!H52</f>
        <v>0.14767553158181931</v>
      </c>
      <c r="K14" s="46">
        <f>'Pays-Bas'!I52</f>
        <v>0.17277875125370257</v>
      </c>
      <c r="L14" s="47">
        <f>'Pays-Bas'!J52</f>
        <v>0.1811533102936653</v>
      </c>
    </row>
    <row r="15" spans="2:12" ht="15" customHeight="1" x14ac:dyDescent="0.25">
      <c r="B15" s="33"/>
      <c r="C15" s="35" t="str">
        <f t="shared" si="1"/>
        <v>Ratio des revenus distribués des sociétés</v>
      </c>
      <c r="D15" s="45">
        <f>'Pays-Bas'!B53</f>
        <v>0.12910984098240055</v>
      </c>
      <c r="E15" s="46">
        <f>'Pays-Bas'!C53</f>
        <v>0.12366751136149448</v>
      </c>
      <c r="F15" s="46">
        <f>'Pays-Bas'!D53</f>
        <v>1.6109576761078631E-2</v>
      </c>
      <c r="G15" s="46">
        <f>'Pays-Bas'!E53</f>
        <v>0.13504727106010822</v>
      </c>
      <c r="H15" s="46">
        <f>'Pays-Bas'!F53</f>
        <v>8.746021575950785E-3</v>
      </c>
      <c r="I15" s="46">
        <f>'Pays-Bas'!G53</f>
        <v>0.10293530617132821</v>
      </c>
      <c r="J15" s="46">
        <f>'Pays-Bas'!H53</f>
        <v>3.2395852901448266E-2</v>
      </c>
      <c r="K15" s="46">
        <f>'Pays-Bas'!I53</f>
        <v>0.13433057161031997</v>
      </c>
      <c r="L15" s="47">
        <f>'Pays-Bas'!J53</f>
        <v>7.0906689344455098E-2</v>
      </c>
    </row>
    <row r="16" spans="2:12" ht="15" customHeight="1" x14ac:dyDescent="0.25">
      <c r="B16" s="33"/>
      <c r="C16" s="35" t="str">
        <f t="shared" si="1"/>
        <v>Ratio de capacité de financement (+)/besoin de financement (-)</v>
      </c>
      <c r="D16" s="45">
        <f>'Pays-Bas'!B54</f>
        <v>0.34054382887216345</v>
      </c>
      <c r="E16" s="46">
        <f>'Pays-Bas'!C54</f>
        <v>8.6179815284089717E-2</v>
      </c>
      <c r="F16" s="46">
        <f>'Pays-Bas'!D54</f>
        <v>0.21570617819406634</v>
      </c>
      <c r="G16" s="46">
        <f>'Pays-Bas'!E54</f>
        <v>0.30153448599234495</v>
      </c>
      <c r="H16" s="46">
        <f>'Pays-Bas'!F54</f>
        <v>0.10740572893063087</v>
      </c>
      <c r="I16" s="46">
        <f>'Pays-Bas'!G54</f>
        <v>0.17447374723900258</v>
      </c>
      <c r="J16" s="46">
        <f>'Pays-Bas'!H54</f>
        <v>0.2456458148833964</v>
      </c>
      <c r="K16" s="46">
        <f>'Pays-Bas'!I54</f>
        <v>0.50039220889709302</v>
      </c>
      <c r="L16" s="47">
        <f>'Pays-Bas'!J54</f>
        <v>0.22415184468127455</v>
      </c>
    </row>
    <row r="17" spans="2:12" ht="15" customHeight="1" x14ac:dyDescent="0.25">
      <c r="B17" s="33"/>
      <c r="C17" s="35" t="str">
        <f t="shared" si="1"/>
        <v>Ratio de l'Impôts sur le revenu</v>
      </c>
      <c r="D17" s="45">
        <f>'Pays-Bas'!B55</f>
        <v>0.11377397996717786</v>
      </c>
      <c r="E17" s="46">
        <f>'Pays-Bas'!C55</f>
        <v>0.14903977046639721</v>
      </c>
      <c r="F17" s="46">
        <f>'Pays-Bas'!D55</f>
        <v>0.10685447989928219</v>
      </c>
      <c r="G17" s="46">
        <f>'Pays-Bas'!E55</f>
        <v>6.5734906951381317E-2</v>
      </c>
      <c r="H17" s="46">
        <f>'Pays-Bas'!F55</f>
        <v>0.11769884306647289</v>
      </c>
      <c r="I17" s="46">
        <f>'Pays-Bas'!G55</f>
        <v>0.10345157942358357</v>
      </c>
      <c r="J17" s="46">
        <f>'Pays-Bas'!H55</f>
        <v>0.11557487767132724</v>
      </c>
      <c r="K17" s="46">
        <f>'Pays-Bas'!I55</f>
        <v>0.14099226899676476</v>
      </c>
      <c r="L17" s="47">
        <f>'Pays-Bas'!J55</f>
        <v>0.15023793583874645</v>
      </c>
    </row>
    <row r="18" spans="2:12" ht="15" customHeight="1" x14ac:dyDescent="0.25">
      <c r="B18" s="33"/>
      <c r="C18" s="35" t="str">
        <f t="shared" si="1"/>
        <v>Ratio du reste</v>
      </c>
      <c r="D18" s="45">
        <f>'Pays-Bas'!B56</f>
        <v>-0.21516892083073963</v>
      </c>
      <c r="E18" s="46">
        <f>'Pays-Bas'!C56</f>
        <v>-1.0492366332279211E-2</v>
      </c>
      <c r="F18" s="46">
        <f>'Pays-Bas'!D56</f>
        <v>2.2727422533633027E-2</v>
      </c>
      <c r="G18" s="46">
        <f>'Pays-Bas'!E56</f>
        <v>2.9335148690233889E-2</v>
      </c>
      <c r="H18" s="46">
        <f>'Pays-Bas'!F56</f>
        <v>5.4898345079776846E-2</v>
      </c>
      <c r="I18" s="46">
        <f>'Pays-Bas'!G56</f>
        <v>8.4413337946084039E-3</v>
      </c>
      <c r="J18" s="46">
        <f>'Pays-Bas'!H56</f>
        <v>6.5753338879496193E-2</v>
      </c>
      <c r="K18" s="46">
        <f>'Pays-Bas'!I56</f>
        <v>-0.33262046276747281</v>
      </c>
      <c r="L18" s="47">
        <f>'Pays-Bas'!J56</f>
        <v>-5.934825483561619E-3</v>
      </c>
    </row>
    <row r="19" spans="2:12" ht="15" customHeight="1" x14ac:dyDescent="0.25">
      <c r="B19" s="34"/>
      <c r="C19" s="38" t="str">
        <f t="shared" si="1"/>
        <v>Total des ratios</v>
      </c>
      <c r="D19" s="48">
        <f>SUM(D13:D18)</f>
        <v>0.99999999999999978</v>
      </c>
      <c r="E19" s="49">
        <f t="shared" ref="E19:L19" si="2">SUM(E13:E18)</f>
        <v>0.99999999999999989</v>
      </c>
      <c r="F19" s="49">
        <f t="shared" si="2"/>
        <v>1</v>
      </c>
      <c r="G19" s="49">
        <f t="shared" si="2"/>
        <v>1</v>
      </c>
      <c r="H19" s="49">
        <f t="shared" si="2"/>
        <v>1</v>
      </c>
      <c r="I19" s="49">
        <f t="shared" si="2"/>
        <v>0.99999999999999989</v>
      </c>
      <c r="J19" s="49">
        <f t="shared" si="2"/>
        <v>1</v>
      </c>
      <c r="K19" s="49">
        <f t="shared" si="2"/>
        <v>0.99999999999999989</v>
      </c>
      <c r="L19" s="50">
        <f t="shared" si="2"/>
        <v>1</v>
      </c>
    </row>
    <row r="20" spans="2:12" ht="15" customHeight="1" x14ac:dyDescent="0.25">
      <c r="B20" s="32" t="s">
        <v>94</v>
      </c>
      <c r="C20" s="37"/>
      <c r="D20" s="51"/>
      <c r="E20" s="52"/>
      <c r="F20" s="52"/>
      <c r="G20" s="52"/>
      <c r="H20" s="52"/>
      <c r="I20" s="52"/>
      <c r="J20" s="52"/>
      <c r="K20" s="52"/>
      <c r="L20" s="53"/>
    </row>
    <row r="21" spans="2:12" ht="15" customHeight="1" x14ac:dyDescent="0.25">
      <c r="B21" s="33"/>
      <c r="C21" s="36" t="str">
        <f t="shared" ref="C21:C28" si="3">C12</f>
        <v>taux de marge</v>
      </c>
      <c r="D21" s="42">
        <f>UK!B50</f>
        <v>0.39254506411751849</v>
      </c>
      <c r="E21" s="43">
        <f>UK!C50</f>
        <v>0.34938336142593818</v>
      </c>
      <c r="F21" s="43">
        <f>UK!D50</f>
        <v>0.33437689355685718</v>
      </c>
      <c r="G21" s="43">
        <f>UK!E50</f>
        <v>0.34656011006679455</v>
      </c>
      <c r="H21" s="43">
        <f>UK!F50</f>
        <v>0.33937820619048903</v>
      </c>
      <c r="I21" s="43"/>
      <c r="J21" s="43"/>
      <c r="K21" s="43"/>
      <c r="L21" s="44"/>
    </row>
    <row r="22" spans="2:12" ht="15" customHeight="1" x14ac:dyDescent="0.25">
      <c r="B22" s="33"/>
      <c r="C22" s="35" t="str">
        <f t="shared" si="3"/>
        <v>Ratio d'investissement</v>
      </c>
      <c r="D22" s="45">
        <f>UK!B51</f>
        <v>0.53115143801065057</v>
      </c>
      <c r="E22" s="46">
        <f>UK!C51</f>
        <v>0.61188526843724411</v>
      </c>
      <c r="F22" s="46">
        <f>UK!D51</f>
        <v>0.57400583912211822</v>
      </c>
      <c r="G22" s="46">
        <f>UK!E51</f>
        <v>0.47873705901699465</v>
      </c>
      <c r="H22" s="46">
        <f>UK!F51</f>
        <v>0.54448421541717928</v>
      </c>
      <c r="I22" s="46"/>
      <c r="J22" s="46"/>
      <c r="K22" s="46"/>
      <c r="L22" s="47"/>
    </row>
    <row r="23" spans="2:12" ht="15" customHeight="1" x14ac:dyDescent="0.25">
      <c r="B23" s="33"/>
      <c r="C23" s="35" t="str">
        <f t="shared" si="3"/>
        <v>Ratio des autres revenus de la propriété</v>
      </c>
      <c r="D23" s="45">
        <f>UK!B52</f>
        <v>2.8254826905258823E-2</v>
      </c>
      <c r="E23" s="46">
        <f>UK!C52</f>
        <v>4.2828987923145712E-2</v>
      </c>
      <c r="F23" s="46">
        <f>UK!D52</f>
        <v>-1.2584314909896304E-3</v>
      </c>
      <c r="G23" s="46">
        <f>UK!E52</f>
        <v>-1.8711853751247894E-2</v>
      </c>
      <c r="H23" s="46">
        <f>UK!F52</f>
        <v>0.14602997737069892</v>
      </c>
      <c r="I23" s="46"/>
      <c r="J23" s="46"/>
      <c r="K23" s="46"/>
      <c r="L23" s="47"/>
    </row>
    <row r="24" spans="2:12" ht="15" customHeight="1" x14ac:dyDescent="0.25">
      <c r="B24" s="33"/>
      <c r="C24" s="35" t="str">
        <f t="shared" si="3"/>
        <v>Ratio des revenus distribués des sociétés</v>
      </c>
      <c r="D24" s="45">
        <f>UK!B53</f>
        <v>0.2677236099542345</v>
      </c>
      <c r="E24" s="46">
        <f>UK!C53</f>
        <v>0.2400524401149515</v>
      </c>
      <c r="F24" s="46">
        <f>UK!D53</f>
        <v>0.31136615322661837</v>
      </c>
      <c r="G24" s="46">
        <f>UK!E53</f>
        <v>0.26725731200102448</v>
      </c>
      <c r="H24" s="46">
        <f>UK!F53</f>
        <v>0.25521635504771084</v>
      </c>
      <c r="I24" s="46"/>
      <c r="J24" s="46"/>
      <c r="K24" s="46"/>
      <c r="L24" s="47"/>
    </row>
    <row r="25" spans="2:12" ht="15" customHeight="1" x14ac:dyDescent="0.25">
      <c r="B25" s="33"/>
      <c r="C25" s="35" t="str">
        <f t="shared" si="3"/>
        <v>Ratio de capacité de financement (+)/besoin de financement (-)</v>
      </c>
      <c r="D25" s="45">
        <f>UK!B54</f>
        <v>4.7847897500210575E-2</v>
      </c>
      <c r="E25" s="46">
        <f>UK!C54</f>
        <v>-5.4601967372524506E-2</v>
      </c>
      <c r="F25" s="46">
        <f>UK!D54</f>
        <v>-6.3284002818886534E-2</v>
      </c>
      <c r="G25" s="46">
        <f>UK!E54</f>
        <v>0.12259771406285018</v>
      </c>
      <c r="H25" s="46">
        <f>UK!F54</f>
        <v>-7.3132222231782548E-2</v>
      </c>
      <c r="I25" s="46"/>
      <c r="J25" s="46"/>
      <c r="K25" s="46"/>
      <c r="L25" s="47"/>
    </row>
    <row r="26" spans="2:12" ht="15" customHeight="1" x14ac:dyDescent="0.25">
      <c r="B26" s="33"/>
      <c r="C26" s="35" t="str">
        <f t="shared" si="3"/>
        <v>Ratio de l'Impôts sur le revenu</v>
      </c>
      <c r="D26" s="45">
        <f>UK!B55</f>
        <v>0.10870012821832679</v>
      </c>
      <c r="E26" s="46">
        <f>UK!C55</f>
        <v>0.13401459178033032</v>
      </c>
      <c r="F26" s="46">
        <f>UK!D55</f>
        <v>0.14175727373401792</v>
      </c>
      <c r="G26" s="46">
        <f>UK!E55</f>
        <v>0.13563110667415645</v>
      </c>
      <c r="H26" s="46">
        <f>UK!F55</f>
        <v>0.10675566377849098</v>
      </c>
      <c r="I26" s="46"/>
      <c r="J26" s="46"/>
      <c r="K26" s="46"/>
      <c r="L26" s="47"/>
    </row>
    <row r="27" spans="2:12" ht="15" customHeight="1" x14ac:dyDescent="0.25">
      <c r="B27" s="33"/>
      <c r="C27" s="35" t="str">
        <f t="shared" si="3"/>
        <v>Ratio du reste</v>
      </c>
      <c r="D27" s="45">
        <f>UK!B56</f>
        <v>1.6322099411318777E-2</v>
      </c>
      <c r="E27" s="46">
        <f>UK!C56</f>
        <v>2.5820679116852898E-2</v>
      </c>
      <c r="F27" s="46">
        <f>UK!D56</f>
        <v>3.7413168227121714E-2</v>
      </c>
      <c r="G27" s="46">
        <f>UK!E56</f>
        <v>1.448866199622212E-2</v>
      </c>
      <c r="H27" s="46">
        <f>UK!F56</f>
        <v>2.0646010617702482E-2</v>
      </c>
      <c r="I27" s="46"/>
      <c r="J27" s="46"/>
      <c r="K27" s="46"/>
      <c r="L27" s="47"/>
    </row>
    <row r="28" spans="2:12" ht="15" customHeight="1" x14ac:dyDescent="0.25">
      <c r="B28" s="34"/>
      <c r="C28" s="38" t="str">
        <f t="shared" si="3"/>
        <v>Total des ratios</v>
      </c>
      <c r="D28" s="48">
        <f>SUM(D22:D27)</f>
        <v>1</v>
      </c>
      <c r="E28" s="49">
        <f t="shared" ref="E28:H28" si="4">SUM(E22:E27)</f>
        <v>1</v>
      </c>
      <c r="F28" s="49">
        <f t="shared" si="4"/>
        <v>1.0000000000000002</v>
      </c>
      <c r="G28" s="49">
        <f t="shared" si="4"/>
        <v>0.99999999999999989</v>
      </c>
      <c r="H28" s="49">
        <f t="shared" si="4"/>
        <v>1</v>
      </c>
      <c r="I28" s="49"/>
      <c r="J28" s="49"/>
      <c r="K28" s="49"/>
      <c r="L28" s="50"/>
    </row>
    <row r="29" spans="2:12" ht="15" customHeight="1" x14ac:dyDescent="0.25">
      <c r="B29" s="32" t="str">
        <f>Suède!C9</f>
        <v>Suède</v>
      </c>
      <c r="C29" s="37"/>
      <c r="D29" s="51"/>
      <c r="E29" s="52"/>
      <c r="F29" s="52"/>
      <c r="G29" s="52"/>
      <c r="H29" s="52"/>
      <c r="I29" s="52"/>
      <c r="J29" s="52"/>
      <c r="K29" s="52"/>
      <c r="L29" s="53"/>
    </row>
    <row r="30" spans="2:12" ht="15" customHeight="1" x14ac:dyDescent="0.25">
      <c r="B30" s="33"/>
      <c r="C30" s="36" t="str">
        <f>C21</f>
        <v>taux de marge</v>
      </c>
      <c r="D30" s="42">
        <f>Suède!B50</f>
        <v>0.45497033816255039</v>
      </c>
      <c r="E30" s="43">
        <f>Suède!C50</f>
        <v>0.39101426173483561</v>
      </c>
      <c r="F30" s="43">
        <f>Suède!D50</f>
        <v>0.39569819862661926</v>
      </c>
      <c r="G30" s="43">
        <f>Suède!E50</f>
        <v>0.3904166418365429</v>
      </c>
      <c r="H30" s="43">
        <f>Suède!F50</f>
        <v>0.36697314703407219</v>
      </c>
      <c r="I30" s="43">
        <f>Suède!G50</f>
        <v>0.38201848274421762</v>
      </c>
      <c r="J30" s="43">
        <f>Suède!H50</f>
        <v>0.39297591316469616</v>
      </c>
      <c r="K30" s="43">
        <f>Suède!I50</f>
        <v>0.38388255964871493</v>
      </c>
      <c r="L30" s="44">
        <f>Suède!J50</f>
        <v>0.37743850207490232</v>
      </c>
    </row>
    <row r="31" spans="2:12" ht="15" customHeight="1" x14ac:dyDescent="0.25">
      <c r="B31" s="33"/>
      <c r="C31" s="35" t="str">
        <f>C22</f>
        <v>Ratio d'investissement</v>
      </c>
      <c r="D31" s="45">
        <f>Suède!B51</f>
        <v>0.48900195391847712</v>
      </c>
      <c r="E31" s="46">
        <f>Suède!C51</f>
        <v>0.66474158032088204</v>
      </c>
      <c r="F31" s="46">
        <f>Suède!D51</f>
        <v>0.66163515965821007</v>
      </c>
      <c r="G31" s="46">
        <f>Suède!E51</f>
        <v>0.59946694219727836</v>
      </c>
      <c r="H31" s="46">
        <f>Suède!F51</f>
        <v>0.67889395332088809</v>
      </c>
      <c r="I31" s="46">
        <f>Suède!G51</f>
        <v>0.65765544135869958</v>
      </c>
      <c r="J31" s="46">
        <f>Suède!H51</f>
        <v>0.65874770082074907</v>
      </c>
      <c r="K31" s="46">
        <f>Suède!I51</f>
        <v>0.6891042350271398</v>
      </c>
      <c r="L31" s="47">
        <f>Suède!J51</f>
        <v>0.69913470251890586</v>
      </c>
    </row>
    <row r="32" spans="2:12" ht="15" customHeight="1" x14ac:dyDescent="0.25">
      <c r="B32" s="33"/>
      <c r="C32" s="35" t="str">
        <f t="shared" ref="C32:C36" si="5">C23</f>
        <v>Ratio des autres revenus de la propriété</v>
      </c>
      <c r="D32" s="45">
        <f>Suède!B52</f>
        <v>0.11576483333655763</v>
      </c>
      <c r="E32" s="46">
        <f>Suède!C52</f>
        <v>-1.1859355456384441E-2</v>
      </c>
      <c r="F32" s="46">
        <f>Suède!D52</f>
        <v>-8.1806054633513203E-2</v>
      </c>
      <c r="G32" s="46">
        <f>Suède!E52</f>
        <v>-1.7506369688501684E-2</v>
      </c>
      <c r="H32" s="46">
        <f>Suède!F52</f>
        <v>-1.2129367282926969E-2</v>
      </c>
      <c r="I32" s="46">
        <f>Suède!G52</f>
        <v>-1.6418835192069391E-2</v>
      </c>
      <c r="J32" s="46">
        <f>Suède!H52</f>
        <v>-7.1471629287293073E-2</v>
      </c>
      <c r="K32" s="46">
        <f>Suède!I52</f>
        <v>-2.108313655739213E-3</v>
      </c>
      <c r="L32" s="47">
        <f>Suède!J52</f>
        <v>9.1606053072648103E-2</v>
      </c>
    </row>
    <row r="33" spans="2:12" ht="15" customHeight="1" x14ac:dyDescent="0.25">
      <c r="B33" s="33"/>
      <c r="C33" s="35" t="str">
        <f t="shared" si="5"/>
        <v>Ratio des revenus distribués des sociétés</v>
      </c>
      <c r="D33" s="45">
        <f>Suède!B53</f>
        <v>0.11170223056238029</v>
      </c>
      <c r="E33" s="46">
        <f>Suède!C53</f>
        <v>8.9223119566392312E-2</v>
      </c>
      <c r="F33" s="46">
        <f>Suède!D53</f>
        <v>0.19566393058443196</v>
      </c>
      <c r="G33" s="46">
        <f>Suède!E53</f>
        <v>0.14117812819218259</v>
      </c>
      <c r="H33" s="46">
        <f>Suède!F53</f>
        <v>0.24887945493655772</v>
      </c>
      <c r="I33" s="46">
        <f>Suède!G53</f>
        <v>0.19440192433850864</v>
      </c>
      <c r="J33" s="46">
        <f>Suède!H53</f>
        <v>0.2368734253520256</v>
      </c>
      <c r="K33" s="46">
        <f>Suède!I53</f>
        <v>0.2010717899966267</v>
      </c>
      <c r="L33" s="47">
        <f>Suède!J53</f>
        <v>0.15244151824021429</v>
      </c>
    </row>
    <row r="34" spans="2:12" ht="15" customHeight="1" x14ac:dyDescent="0.25">
      <c r="B34" s="33"/>
      <c r="C34" s="35" t="str">
        <f t="shared" si="5"/>
        <v>Ratio de capacité de financement (+)/besoin de financement (-)</v>
      </c>
      <c r="D34" s="45">
        <f>Suède!B54</f>
        <v>0.20487125418351357</v>
      </c>
      <c r="E34" s="46">
        <f>Suède!C54</f>
        <v>9.7777915038836302E-2</v>
      </c>
      <c r="F34" s="46">
        <f>Suède!D54</f>
        <v>4.3228496917400765E-2</v>
      </c>
      <c r="G34" s="46">
        <f>Suède!E54</f>
        <v>0.12273244960020664</v>
      </c>
      <c r="H34" s="46">
        <f>Suède!F54</f>
        <v>-8.616588804973041E-2</v>
      </c>
      <c r="I34" s="46">
        <f>Suède!G54</f>
        <v>2.7917486697281144E-2</v>
      </c>
      <c r="J34" s="46">
        <f>Suède!H54</f>
        <v>5.7653368780623522E-3</v>
      </c>
      <c r="K34" s="46">
        <f>Suède!I54</f>
        <v>-0.11331227575209298</v>
      </c>
      <c r="L34" s="47">
        <f>Suède!J54</f>
        <v>-0.11306607215891321</v>
      </c>
    </row>
    <row r="35" spans="2:12" ht="15" customHeight="1" x14ac:dyDescent="0.25">
      <c r="B35" s="33"/>
      <c r="C35" s="35" t="str">
        <f t="shared" si="5"/>
        <v>Ratio de l'Impôts sur le revenu</v>
      </c>
      <c r="D35" s="45">
        <f>Suède!B55</f>
        <v>7.353311021260954E-2</v>
      </c>
      <c r="E35" s="46">
        <f>Suède!C55</f>
        <v>0.12345774332525208</v>
      </c>
      <c r="F35" s="46">
        <f>Suède!D55</f>
        <v>0.13592279681284478</v>
      </c>
      <c r="G35" s="46">
        <f>Suède!E55</f>
        <v>0.11089715741643086</v>
      </c>
      <c r="H35" s="46">
        <f>Suède!F55</f>
        <v>0.1084630765002985</v>
      </c>
      <c r="I35" s="46">
        <f>Suède!G55</f>
        <v>0.11506851811356512</v>
      </c>
      <c r="J35" s="46">
        <f>Suède!H55</f>
        <v>0.11809666599687775</v>
      </c>
      <c r="K35" s="46">
        <f>Suède!I55</f>
        <v>0.13060811432426631</v>
      </c>
      <c r="L35" s="47">
        <f>Suède!J55</f>
        <v>0.12820677321828111</v>
      </c>
    </row>
    <row r="36" spans="2:12" ht="15" customHeight="1" x14ac:dyDescent="0.25">
      <c r="B36" s="33"/>
      <c r="C36" s="35" t="str">
        <f t="shared" si="5"/>
        <v>Ratio du reste</v>
      </c>
      <c r="D36" s="45">
        <f>Suède!B56</f>
        <v>5.12661778646186E-3</v>
      </c>
      <c r="E36" s="46">
        <f>Suède!C56</f>
        <v>3.6658997205021693E-2</v>
      </c>
      <c r="F36" s="46">
        <f>Suède!D56</f>
        <v>4.5355670660625652E-2</v>
      </c>
      <c r="G36" s="46">
        <f>Suède!E56</f>
        <v>4.3231692282403221E-2</v>
      </c>
      <c r="H36" s="46">
        <f>Suède!F56</f>
        <v>6.2058770574913054E-2</v>
      </c>
      <c r="I36" s="46">
        <f>Suède!G56</f>
        <v>2.1375464684014869E-2</v>
      </c>
      <c r="J36" s="46">
        <f>Suède!H56</f>
        <v>5.1988500239578343E-2</v>
      </c>
      <c r="K36" s="46">
        <f>Suède!I56</f>
        <v>9.463645005979944E-2</v>
      </c>
      <c r="L36" s="47">
        <f>Suède!J56</f>
        <v>4.1677025108863883E-2</v>
      </c>
    </row>
    <row r="37" spans="2:12" ht="15" customHeight="1" x14ac:dyDescent="0.25">
      <c r="B37" s="34"/>
      <c r="C37" s="38" t="str">
        <f>C28</f>
        <v>Total des ratios</v>
      </c>
      <c r="D37" s="48">
        <f>SUM(D31:D36)</f>
        <v>1</v>
      </c>
      <c r="E37" s="49">
        <f t="shared" ref="E37:K37" si="6">SUM(E31:E36)</f>
        <v>1</v>
      </c>
      <c r="F37" s="49">
        <f t="shared" si="6"/>
        <v>1</v>
      </c>
      <c r="G37" s="49">
        <f t="shared" si="6"/>
        <v>1</v>
      </c>
      <c r="H37" s="49">
        <f t="shared" si="6"/>
        <v>0.99999999999999989</v>
      </c>
      <c r="I37" s="49">
        <f t="shared" si="6"/>
        <v>0.99999999999999989</v>
      </c>
      <c r="J37" s="49">
        <f t="shared" si="6"/>
        <v>1</v>
      </c>
      <c r="K37" s="49">
        <f t="shared" si="6"/>
        <v>1</v>
      </c>
      <c r="L37" s="50">
        <f>SUM(L31:L36)</f>
        <v>1.0000000000000002</v>
      </c>
    </row>
    <row r="38" spans="2:12" ht="15" customHeight="1" x14ac:dyDescent="0.25"/>
    <row r="39" spans="2:12" x14ac:dyDescent="0.25">
      <c r="B39" s="3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EA47-C000-400A-8759-3FB548982008}">
  <dimension ref="B2:M65"/>
  <sheetViews>
    <sheetView tabSelected="1" topLeftCell="A44" workbookViewId="0">
      <selection activeCell="B74" sqref="B74"/>
    </sheetView>
  </sheetViews>
  <sheetFormatPr baseColWidth="10" defaultRowHeight="15" x14ac:dyDescent="0.25"/>
  <cols>
    <col min="2" max="2" width="16.85546875" customWidth="1"/>
  </cols>
  <sheetData>
    <row r="2" spans="2:13" x14ac:dyDescent="0.25">
      <c r="B2" s="21" t="s">
        <v>37</v>
      </c>
    </row>
    <row r="3" spans="2:13" s="16" customFormat="1" x14ac:dyDescent="0.25">
      <c r="B3" s="59"/>
    </row>
    <row r="4" spans="2:13" s="16" customFormat="1" ht="18" customHeight="1" x14ac:dyDescent="0.25">
      <c r="B4" s="78" t="s">
        <v>101</v>
      </c>
      <c r="C4" s="80" t="s">
        <v>39</v>
      </c>
      <c r="D4" s="81" t="s">
        <v>40</v>
      </c>
      <c r="E4" s="81" t="s">
        <v>41</v>
      </c>
      <c r="F4" s="81" t="s">
        <v>42</v>
      </c>
      <c r="G4" s="81" t="s">
        <v>43</v>
      </c>
      <c r="H4" s="81" t="s">
        <v>44</v>
      </c>
      <c r="I4" s="81" t="s">
        <v>45</v>
      </c>
      <c r="J4" s="81" t="s">
        <v>46</v>
      </c>
      <c r="K4" s="82" t="s">
        <v>47</v>
      </c>
      <c r="M4" s="64" t="s">
        <v>99</v>
      </c>
    </row>
    <row r="5" spans="2:13" ht="18" customHeight="1" x14ac:dyDescent="0.3">
      <c r="B5" s="60" t="str">
        <f>belgique!C25</f>
        <v>Belgique</v>
      </c>
      <c r="C5" s="65">
        <f>belgique!B19/belgique!B12</f>
        <v>0.12635709278667784</v>
      </c>
      <c r="D5" s="66">
        <f>belgique!C19/belgique!C12</f>
        <v>0.13757342809485823</v>
      </c>
      <c r="E5" s="66">
        <f>belgique!D19/belgique!D12</f>
        <v>0.18086363588826487</v>
      </c>
      <c r="F5" s="66">
        <f>belgique!E19/belgique!E12</f>
        <v>0.16286844908934098</v>
      </c>
      <c r="G5" s="66">
        <f>belgique!F19/belgique!F12</f>
        <v>0.21273042757222815</v>
      </c>
      <c r="H5" s="66">
        <f>belgique!G19/belgique!G12</f>
        <v>0.18411918598845686</v>
      </c>
      <c r="I5" s="66">
        <f>belgique!H19/belgique!H12</f>
        <v>0.1706042575504883</v>
      </c>
      <c r="J5" s="66">
        <f>belgique!I19/belgique!I12</f>
        <v>0.15923520304189279</v>
      </c>
      <c r="K5" s="67">
        <f>belgique!J19/belgique!J12</f>
        <v>0.20323633033976315</v>
      </c>
    </row>
    <row r="6" spans="2:13" ht="18" customHeight="1" x14ac:dyDescent="0.3">
      <c r="B6" s="61" t="str">
        <f>Allemagne!C9</f>
        <v>Allemagne</v>
      </c>
      <c r="C6" s="68">
        <f>Allemagne!B19/Allemagne!B12</f>
        <v>0.13855154114993046</v>
      </c>
      <c r="D6" s="69">
        <f>Allemagne!C19/Allemagne!C12</f>
        <v>0.16969071381417022</v>
      </c>
      <c r="E6" s="69">
        <f>Allemagne!D19/Allemagne!D12</f>
        <v>0.24328320984392079</v>
      </c>
      <c r="F6" s="69">
        <f>Allemagne!E19/Allemagne!E12</f>
        <v>0.19883629986016638</v>
      </c>
      <c r="G6" s="69">
        <f>Allemagne!F19/Allemagne!F12</f>
        <v>0.17200520930603178</v>
      </c>
      <c r="H6" s="69">
        <f>Allemagne!G19/Allemagne!G12</f>
        <v>0.14712438766728467</v>
      </c>
      <c r="I6" s="69">
        <f>Allemagne!H19/Allemagne!H12</f>
        <v>0.16152586489890292</v>
      </c>
      <c r="J6" s="69">
        <f>Allemagne!I19/Allemagne!I12</f>
        <v>0.18967990150014447</v>
      </c>
      <c r="K6" s="70">
        <f>Allemagne!J19/Allemagne!J12</f>
        <v>0.17791597173164994</v>
      </c>
    </row>
    <row r="7" spans="2:13" ht="18" customHeight="1" x14ac:dyDescent="0.3">
      <c r="B7" s="61" t="str">
        <f>Espagne!C9</f>
        <v>Espagne</v>
      </c>
      <c r="C7" s="68">
        <f>Espagne!B19/Espagne!B12</f>
        <v>3.8504986469512142E-2</v>
      </c>
      <c r="D7" s="69">
        <f>Espagne!C19/Espagne!C12</f>
        <v>6.1649086225929108E-2</v>
      </c>
      <c r="E7" s="69">
        <f>Espagne!D19/Espagne!D12</f>
        <v>0.10431634076277214</v>
      </c>
      <c r="F7" s="69">
        <f>Espagne!E19/Espagne!E12</f>
        <v>9.417517344298211E-2</v>
      </c>
      <c r="G7" s="69">
        <f>Espagne!F19/Espagne!F12</f>
        <v>0.12848955500646136</v>
      </c>
      <c r="H7" s="69">
        <f>Espagne!G19/Espagne!G12</f>
        <v>0.12591272261050393</v>
      </c>
      <c r="I7" s="69">
        <f>Espagne!H19/Espagne!H12</f>
        <v>8.4398419012615411E-2</v>
      </c>
      <c r="J7" s="69">
        <f>Espagne!I19/Espagne!I12</f>
        <v>8.3552817297072118E-2</v>
      </c>
      <c r="K7" s="70">
        <f>Espagne!J19/Espagne!J12</f>
        <v>0.10410391088128172</v>
      </c>
    </row>
    <row r="8" spans="2:13" ht="18" customHeight="1" x14ac:dyDescent="0.3">
      <c r="B8" s="74" t="str">
        <f>France!C9</f>
        <v>France</v>
      </c>
      <c r="C8" s="75">
        <f>France!B19/France!B12</f>
        <v>0.10177903400116385</v>
      </c>
      <c r="D8" s="76">
        <f>France!C19/France!C12</f>
        <v>0.14012656715769584</v>
      </c>
      <c r="E8" s="76">
        <f>France!D19/France!D12</f>
        <v>0.23455202761948746</v>
      </c>
      <c r="F8" s="76">
        <f>France!E19/France!E12</f>
        <v>0.21318787149198706</v>
      </c>
      <c r="G8" s="76">
        <f>France!F19/France!F12</f>
        <v>0.19638540551367639</v>
      </c>
      <c r="H8" s="76">
        <f>France!G19/France!G12</f>
        <v>0.17651046963414951</v>
      </c>
      <c r="I8" s="76">
        <f>France!H19/France!H12</f>
        <v>0.18354362791978035</v>
      </c>
      <c r="J8" s="76">
        <f>France!I19/France!I12</f>
        <v>0.19188472302397463</v>
      </c>
      <c r="K8" s="77">
        <f>France!J19/France!J12</f>
        <v>0.17930399271281658</v>
      </c>
    </row>
    <row r="9" spans="2:13" ht="18" customHeight="1" x14ac:dyDescent="0.3">
      <c r="B9" s="61" t="str">
        <f>Italie!C9</f>
        <v>Italie</v>
      </c>
      <c r="C9" s="68">
        <f>Italie!B19/Italie!B12</f>
        <v>0.24041054208970444</v>
      </c>
      <c r="D9" s="69">
        <f>Italie!C19/Italie!C12</f>
        <v>0.25795504766715072</v>
      </c>
      <c r="E9" s="69">
        <f>Italie!D19/Italie!D12</f>
        <v>0.25634582863005262</v>
      </c>
      <c r="F9" s="69">
        <f>Italie!E19/Italie!E12</f>
        <v>0.22105131786337298</v>
      </c>
      <c r="G9" s="69">
        <f>Italie!F19/Italie!F12</f>
        <v>0.19238916058782654</v>
      </c>
      <c r="H9" s="69">
        <f>Italie!G19/Italie!G12</f>
        <v>0.17607905928644557</v>
      </c>
      <c r="I9" s="69">
        <f>Italie!H19/Italie!H12</f>
        <v>0.17399316425883907</v>
      </c>
      <c r="J9" s="69">
        <f>Italie!I19/Italie!I12</f>
        <v>0.16652641035039986</v>
      </c>
      <c r="K9" s="70">
        <f>Italie!J19/Italie!J12</f>
        <v>0.16191509740008961</v>
      </c>
    </row>
    <row r="10" spans="2:13" ht="18" customHeight="1" x14ac:dyDescent="0.3">
      <c r="B10" s="61" t="str">
        <f>'Pays-Bas'!C9</f>
        <v>Pays-Bas</v>
      </c>
      <c r="C10" s="68">
        <f>'Pays-Bas'!B19/'Pays-Bas'!B12</f>
        <v>7.2866825121695539E-2</v>
      </c>
      <c r="D10" s="69">
        <f>'Pays-Bas'!C19/'Pays-Bas'!C12</f>
        <v>9.5839608801955994E-2</v>
      </c>
      <c r="E10" s="69">
        <f>'Pays-Bas'!D19/'Pays-Bas'!D12</f>
        <v>0.18721637295197344</v>
      </c>
      <c r="F10" s="69">
        <f>'Pays-Bas'!E19/'Pays-Bas'!E12</f>
        <v>0.18168731884762776</v>
      </c>
      <c r="G10" s="69">
        <f>'Pays-Bas'!F19/'Pays-Bas'!F12</f>
        <v>0.22600243775467324</v>
      </c>
      <c r="H10" s="69">
        <f>'Pays-Bas'!G19/'Pays-Bas'!G12</f>
        <v>0.21632767086785074</v>
      </c>
      <c r="I10" s="69">
        <f>'Pays-Bas'!H19/'Pays-Bas'!H12</f>
        <v>0.20156540968342646</v>
      </c>
      <c r="J10" s="69">
        <f>'Pays-Bas'!I19/'Pays-Bas'!I12</f>
        <v>0.21375226945849726</v>
      </c>
      <c r="K10" s="70">
        <f>'Pays-Bas'!J19/'Pays-Bas'!J12</f>
        <v>0.18594449603463462</v>
      </c>
    </row>
    <row r="11" spans="2:13" ht="18" customHeight="1" x14ac:dyDescent="0.3">
      <c r="B11" s="61" t="s">
        <v>94</v>
      </c>
      <c r="C11" s="68">
        <f>UK!B19/UK!B12</f>
        <v>0.15466824396435649</v>
      </c>
      <c r="D11" s="69">
        <f>UK!C19/UK!C12</f>
        <v>0.11915275265396753</v>
      </c>
      <c r="E11" s="69">
        <f>UK!D19/UK!D12</f>
        <v>0.14178532956305123</v>
      </c>
      <c r="F11" s="69">
        <f>UK!E19/UK!E12</f>
        <v>0.15193090968511133</v>
      </c>
      <c r="G11" s="69">
        <f>UK!F19/UK!F12</f>
        <v>0.18141918848658684</v>
      </c>
      <c r="H11" s="69"/>
      <c r="I11" s="69"/>
      <c r="J11" s="69"/>
      <c r="K11" s="70"/>
    </row>
    <row r="12" spans="2:13" ht="18" customHeight="1" x14ac:dyDescent="0.3">
      <c r="B12" s="62" t="str">
        <f>Suède!C9</f>
        <v>Suède</v>
      </c>
      <c r="C12" s="71">
        <f>Suède!B19/Suède!B12</f>
        <v>0.1278715651240164</v>
      </c>
      <c r="D12" s="72">
        <f>Suède!C19/Suède!C12</f>
        <v>0.24626550254199422</v>
      </c>
      <c r="E12" s="72">
        <f>Suède!D19/Suède!D12</f>
        <v>0.34365905156835519</v>
      </c>
      <c r="F12" s="72">
        <f>Suède!E19/Suède!E12</f>
        <v>0.18673017066317057</v>
      </c>
      <c r="G12" s="72">
        <f>Suède!F19/Suède!F12</f>
        <v>0.21429167565011162</v>
      </c>
      <c r="H12" s="72">
        <f>Suède!G19/Suède!G12</f>
        <v>0.2064532971336083</v>
      </c>
      <c r="I12" s="72">
        <f>Suède!H19/Suède!H12</f>
        <v>0.22861993458196539</v>
      </c>
      <c r="J12" s="72">
        <f>Suède!I19/Suède!I12</f>
        <v>0.2334415402862432</v>
      </c>
      <c r="K12" s="73">
        <f>Suède!J19/Suède!J12</f>
        <v>0.19259815301912664</v>
      </c>
    </row>
    <row r="14" spans="2:13" ht="18" x14ac:dyDescent="0.25">
      <c r="B14" s="78" t="s">
        <v>102</v>
      </c>
      <c r="C14" s="80" t="s">
        <v>39</v>
      </c>
      <c r="D14" s="81" t="s">
        <v>40</v>
      </c>
      <c r="E14" s="81" t="s">
        <v>41</v>
      </c>
      <c r="F14" s="81" t="s">
        <v>42</v>
      </c>
      <c r="G14" s="81" t="s">
        <v>43</v>
      </c>
      <c r="H14" s="81" t="s">
        <v>44</v>
      </c>
      <c r="I14" s="81" t="s">
        <v>45</v>
      </c>
      <c r="J14" s="81" t="s">
        <v>46</v>
      </c>
      <c r="K14" s="82" t="s">
        <v>47</v>
      </c>
      <c r="M14" s="64" t="s">
        <v>100</v>
      </c>
    </row>
    <row r="15" spans="2:13" ht="18.75" x14ac:dyDescent="0.3">
      <c r="B15" s="60" t="str">
        <f>B5</f>
        <v>Belgique</v>
      </c>
      <c r="C15" s="65">
        <f>belgique!B19/belgique!B14</f>
        <v>0.34590812290842715</v>
      </c>
      <c r="D15" s="66">
        <f>belgique!C19/belgique!C14</f>
        <v>0.3756882005782865</v>
      </c>
      <c r="E15" s="66">
        <f>belgique!D19/belgique!D14</f>
        <v>0.4349269421321329</v>
      </c>
      <c r="F15" s="66">
        <f>belgique!E19/belgique!E14</f>
        <v>0.41009951329185884</v>
      </c>
      <c r="G15" s="66">
        <f>belgique!F19/belgique!F14</f>
        <v>0.5096475738513041</v>
      </c>
      <c r="H15" s="66">
        <f>belgique!G19/belgique!G14</f>
        <v>0.4263385218686126</v>
      </c>
      <c r="I15" s="66">
        <f>belgique!H19/belgique!H14</f>
        <v>0.38979158866841385</v>
      </c>
      <c r="J15" s="66">
        <f>belgique!I19/belgique!I14</f>
        <v>0.35225442551006775</v>
      </c>
      <c r="K15" s="67">
        <f>belgique!J19/belgique!J14</f>
        <v>0.47897076056821103</v>
      </c>
    </row>
    <row r="16" spans="2:13" ht="18.75" x14ac:dyDescent="0.3">
      <c r="B16" s="61" t="str">
        <f t="shared" ref="B16:B22" si="0">B6</f>
        <v>Allemagne</v>
      </c>
      <c r="C16" s="68">
        <f>Allemagne!B19/Allemagne!B14</f>
        <v>0.37309279188775896</v>
      </c>
      <c r="D16" s="69">
        <f>Allemagne!C19/Allemagne!C14</f>
        <v>0.44237503686228252</v>
      </c>
      <c r="E16" s="69">
        <f>Allemagne!D19/Allemagne!D14</f>
        <v>0.53152626095010225</v>
      </c>
      <c r="F16" s="69">
        <f>Allemagne!E19/Allemagne!E14</f>
        <v>0.46933030146470844</v>
      </c>
      <c r="G16" s="69">
        <f>Allemagne!F19/Allemagne!F14</f>
        <v>0.46221409137566699</v>
      </c>
      <c r="H16" s="69">
        <f>Allemagne!G19/Allemagne!G14</f>
        <v>0.39109303466317857</v>
      </c>
      <c r="I16" s="69">
        <f>Allemagne!H19/Allemagne!H14</f>
        <v>0.40187673676160668</v>
      </c>
      <c r="J16" s="69">
        <f>Allemagne!I19/Allemagne!I14</f>
        <v>0.48213476368440378</v>
      </c>
      <c r="K16" s="70">
        <f>Allemagne!J19/Allemagne!J14</f>
        <v>0.4547321787740855</v>
      </c>
    </row>
    <row r="17" spans="2:13" ht="18.75" x14ac:dyDescent="0.3">
      <c r="B17" s="61" t="str">
        <f t="shared" si="0"/>
        <v>Espagne</v>
      </c>
      <c r="C17" s="68">
        <f>Espagne!B19/Espagne!B14</f>
        <v>9.7585728020510631E-2</v>
      </c>
      <c r="D17" s="69">
        <f>Espagne!C19/Espagne!C14</f>
        <v>0.16749420997384074</v>
      </c>
      <c r="E17" s="69">
        <f>Espagne!D19/Espagne!D14</f>
        <v>0.27200647405080974</v>
      </c>
      <c r="F17" s="69">
        <f>Espagne!E19/Espagne!E14</f>
        <v>0.23088799415298253</v>
      </c>
      <c r="G17" s="69">
        <f>Espagne!F19/Espagne!F14</f>
        <v>0.3093885769942108</v>
      </c>
      <c r="H17" s="69">
        <f>Espagne!G19/Espagne!G14</f>
        <v>0.33476519738938848</v>
      </c>
      <c r="I17" s="69">
        <f>Espagne!H19/Espagne!H14</f>
        <v>0.22324204106046183</v>
      </c>
      <c r="J17" s="69">
        <f>Espagne!I19/Espagne!I14</f>
        <v>0.20747455568145856</v>
      </c>
      <c r="K17" s="70">
        <f>Espagne!J19/Espagne!J14</f>
        <v>0.26231816349126097</v>
      </c>
    </row>
    <row r="18" spans="2:13" ht="18.75" x14ac:dyDescent="0.3">
      <c r="B18" s="74" t="str">
        <f t="shared" si="0"/>
        <v>France</v>
      </c>
      <c r="C18" s="75">
        <f>France!B19/France!B14</f>
        <v>0.31633533664404978</v>
      </c>
      <c r="D18" s="76">
        <f>France!C19/France!C14</f>
        <v>0.43592039086682405</v>
      </c>
      <c r="E18" s="76">
        <f>France!D19/France!D14</f>
        <v>0.70688825327336879</v>
      </c>
      <c r="F18" s="76">
        <f>France!E19/France!E14</f>
        <v>0.67791576415494603</v>
      </c>
      <c r="G18" s="76">
        <f>France!F19/France!F14</f>
        <v>0.63903045532477387</v>
      </c>
      <c r="H18" s="76">
        <f>France!G19/France!G14</f>
        <v>0.56473591705971349</v>
      </c>
      <c r="I18" s="76">
        <f>France!H19/France!H14</f>
        <v>0.54837436514332571</v>
      </c>
      <c r="J18" s="76">
        <f>France!I19/France!I14</f>
        <v>0.61844841513762006</v>
      </c>
      <c r="K18" s="77">
        <f>France!J19/France!J14</f>
        <v>0.5475384408574353</v>
      </c>
    </row>
    <row r="19" spans="2:13" ht="18.75" x14ac:dyDescent="0.3">
      <c r="B19" s="61" t="str">
        <f t="shared" si="0"/>
        <v>Italie</v>
      </c>
      <c r="C19" s="68">
        <f>Italie!B19/Italie!B14</f>
        <v>0.46915162268472882</v>
      </c>
      <c r="D19" s="69">
        <f>Italie!C19/Italie!C14</f>
        <v>0.52284958658884251</v>
      </c>
      <c r="E19" s="69">
        <f>Italie!D19/Italie!D14</f>
        <v>0.56269173914745141</v>
      </c>
      <c r="F19" s="69">
        <f>Italie!E19/Italie!E14</f>
        <v>0.5084851280430176</v>
      </c>
      <c r="G19" s="69">
        <f>Italie!F19/Italie!F14</f>
        <v>0.44405550969929025</v>
      </c>
      <c r="H19" s="69">
        <f>Italie!G19/Italie!G14</f>
        <v>0.41078873107684633</v>
      </c>
      <c r="I19" s="69">
        <f>Italie!H19/Italie!H14</f>
        <v>0.38695698831320807</v>
      </c>
      <c r="J19" s="69">
        <f>Italie!I19/Italie!I14</f>
        <v>0.36225536110980083</v>
      </c>
      <c r="K19" s="70">
        <f>Italie!J19/Italie!J14</f>
        <v>0.35486055271065214</v>
      </c>
    </row>
    <row r="20" spans="2:13" ht="18.75" x14ac:dyDescent="0.3">
      <c r="B20" s="61" t="str">
        <f t="shared" si="0"/>
        <v>Pays-Bas</v>
      </c>
      <c r="C20" s="68">
        <f>'Pays-Bas'!B19/'Pays-Bas'!B14</f>
        <v>0.1986446720615698</v>
      </c>
      <c r="D20" s="69">
        <f>'Pays-Bas'!C19/'Pays-Bas'!C14</f>
        <v>0.25653940396657521</v>
      </c>
      <c r="E20" s="69">
        <f>'Pays-Bas'!D19/'Pays-Bas'!D14</f>
        <v>0.43835318467349105</v>
      </c>
      <c r="F20" s="69">
        <f>'Pays-Bas'!E19/'Pays-Bas'!E14</f>
        <v>0.45416339601408756</v>
      </c>
      <c r="G20" s="69">
        <f>'Pays-Bas'!F19/'Pays-Bas'!F14</f>
        <v>0.56309481020768548</v>
      </c>
      <c r="H20" s="69">
        <f>'Pays-Bas'!G19/'Pays-Bas'!G14</f>
        <v>0.53579051015248691</v>
      </c>
      <c r="I20" s="69">
        <f>'Pays-Bas'!H19/'Pays-Bas'!H14</f>
        <v>0.46476397498859456</v>
      </c>
      <c r="J20" s="69">
        <f>'Pays-Bas'!I19/'Pays-Bas'!I14</f>
        <v>0.4819759523261305</v>
      </c>
      <c r="K20" s="70">
        <f>'Pays-Bas'!J19/'Pays-Bas'!J14</f>
        <v>0.42245101054879042</v>
      </c>
    </row>
    <row r="21" spans="2:13" ht="18.75" x14ac:dyDescent="0.3">
      <c r="B21" s="61" t="str">
        <f t="shared" si="0"/>
        <v>Royaume-Uni</v>
      </c>
      <c r="C21" s="68">
        <f>UK!B19/UK!B14</f>
        <v>0.39401398234892232</v>
      </c>
      <c r="D21" s="69">
        <f>UK!C19/UK!C14</f>
        <v>0.34103728399563576</v>
      </c>
      <c r="E21" s="69">
        <f>UK!D19/UK!D14</f>
        <v>0.424028490888956</v>
      </c>
      <c r="F21" s="69">
        <f>UK!E19/UK!E14</f>
        <v>0.43839699166712748</v>
      </c>
      <c r="G21" s="69">
        <f>UK!F19/UK!F14</f>
        <v>0.53456346099241958</v>
      </c>
      <c r="H21" s="69"/>
      <c r="I21" s="69"/>
      <c r="J21" s="69"/>
      <c r="K21" s="70"/>
    </row>
    <row r="22" spans="2:13" ht="18.75" x14ac:dyDescent="0.3">
      <c r="B22" s="62" t="str">
        <f t="shared" si="0"/>
        <v>Suède</v>
      </c>
      <c r="C22" s="71">
        <f>Suède!B19/Suède!B14</f>
        <v>0.28105472906308643</v>
      </c>
      <c r="D22" s="72">
        <f>Suède!C19/Suède!C14</f>
        <v>0.62981207245324977</v>
      </c>
      <c r="E22" s="72">
        <f>Suède!D19/Suède!D14</f>
        <v>0.86848778377338987</v>
      </c>
      <c r="F22" s="72">
        <f>Suède!E19/Suède!E14</f>
        <v>0.47828435228780425</v>
      </c>
      <c r="G22" s="72">
        <f>Suède!F19/Suède!F14</f>
        <v>0.58394375005922539</v>
      </c>
      <c r="H22" s="72">
        <f>Suède!G19/Suède!G14</f>
        <v>0.54042750929368033</v>
      </c>
      <c r="I22" s="72">
        <f>Suède!H19/Suède!H14</f>
        <v>0.58176576966474491</v>
      </c>
      <c r="J22" s="72">
        <f>Suède!I19/Suède!I14</f>
        <v>0.60810665767119509</v>
      </c>
      <c r="K22" s="73">
        <f>Suède!J19/Suède!J14</f>
        <v>0.51027691123282837</v>
      </c>
    </row>
    <row r="23" spans="2:13" s="16" customFormat="1" ht="18.75" x14ac:dyDescent="0.3">
      <c r="B23" s="79" t="s">
        <v>103</v>
      </c>
      <c r="C23" s="69"/>
      <c r="D23" s="69"/>
      <c r="E23" s="69"/>
      <c r="F23" s="69"/>
      <c r="G23" s="69"/>
      <c r="H23" s="69"/>
      <c r="I23" s="69"/>
      <c r="J23" s="69"/>
      <c r="K23" s="69"/>
    </row>
    <row r="25" spans="2:13" ht="18" customHeight="1" x14ac:dyDescent="0.25">
      <c r="B25" s="78" t="s">
        <v>101</v>
      </c>
      <c r="C25" s="80" t="s">
        <v>39</v>
      </c>
      <c r="D25" s="81" t="s">
        <v>40</v>
      </c>
      <c r="E25" s="81" t="s">
        <v>41</v>
      </c>
      <c r="F25" s="81" t="s">
        <v>42</v>
      </c>
      <c r="G25" s="81" t="s">
        <v>43</v>
      </c>
      <c r="H25" s="81" t="s">
        <v>44</v>
      </c>
      <c r="I25" s="81" t="s">
        <v>45</v>
      </c>
      <c r="J25" s="81" t="s">
        <v>46</v>
      </c>
      <c r="K25" s="82" t="s">
        <v>47</v>
      </c>
      <c r="M25" s="64" t="s">
        <v>97</v>
      </c>
    </row>
    <row r="26" spans="2:13" ht="18" customHeight="1" x14ac:dyDescent="0.3">
      <c r="B26" s="60" t="str">
        <f>B15</f>
        <v>Belgique</v>
      </c>
      <c r="C26" s="65">
        <f>belgique!B35/belgique!B28</f>
        <v>4.9547778214707038E-2</v>
      </c>
      <c r="D26" s="66">
        <f>belgique!C35/belgique!C28</f>
        <v>7.4073536877220972E-2</v>
      </c>
      <c r="E26" s="66">
        <f>belgique!D35/belgique!D28</f>
        <v>6.3010489547056542E-2</v>
      </c>
      <c r="F26" s="66">
        <f>belgique!E35/belgique!E28</f>
        <v>7.1675714068286739E-2</v>
      </c>
      <c r="G26" s="66">
        <f>belgique!F35/belgique!F28</f>
        <v>0.1499381943538047</v>
      </c>
      <c r="H26" s="66">
        <f>belgique!G35/belgique!G28</f>
        <v>0.10506660275997044</v>
      </c>
      <c r="I26" s="66">
        <f>belgique!H35/belgique!H28</f>
        <v>0.10174132795373937</v>
      </c>
      <c r="J26" s="66">
        <f>belgique!I35/belgique!I28</f>
        <v>0.10536941130091149</v>
      </c>
      <c r="K26" s="67">
        <f>belgique!J35/belgique!J28</f>
        <v>0.10580987089849553</v>
      </c>
    </row>
    <row r="27" spans="2:13" ht="18" customHeight="1" x14ac:dyDescent="0.3">
      <c r="B27" s="61" t="str">
        <f t="shared" ref="B27:B33" si="1">B16</f>
        <v>Allemagne</v>
      </c>
      <c r="C27" s="68">
        <f>Allemagne!B35/Allemagne!B28</f>
        <v>1.3575405499125299E-2</v>
      </c>
      <c r="D27" s="69">
        <f>Allemagne!C35/Allemagne!C28</f>
        <v>2.9265400016437761E-2</v>
      </c>
      <c r="E27" s="69">
        <f>Allemagne!D35/Allemagne!D28</f>
        <v>3.5591374982248472E-2</v>
      </c>
      <c r="F27" s="69">
        <f>Allemagne!E35/Allemagne!E28</f>
        <v>4.4433771422915144E-2</v>
      </c>
      <c r="G27" s="69">
        <f>Allemagne!F35/Allemagne!F28</f>
        <v>4.9540699570954382E-2</v>
      </c>
      <c r="H27" s="69">
        <f>Allemagne!G35/Allemagne!G28</f>
        <v>4.1777275683887928E-2</v>
      </c>
      <c r="I27" s="69">
        <f>Allemagne!H35/Allemagne!H28</f>
        <v>4.7247996039824089E-2</v>
      </c>
      <c r="J27" s="69">
        <f>Allemagne!I35/Allemagne!I28</f>
        <v>5.1521099116781155E-2</v>
      </c>
      <c r="K27" s="70">
        <f>Allemagne!J35/Allemagne!J28</f>
        <v>5.4484938770480502E-2</v>
      </c>
    </row>
    <row r="28" spans="2:13" ht="18" customHeight="1" x14ac:dyDescent="0.3">
      <c r="B28" s="61" t="str">
        <f t="shared" si="1"/>
        <v>Espagne</v>
      </c>
      <c r="C28" s="68">
        <f>Espagne!B35/Espagne!B28</f>
        <v>7.9581187142242944E-3</v>
      </c>
      <c r="D28" s="69">
        <f>Espagne!C35/Espagne!C28</f>
        <v>2.181098981969827E-2</v>
      </c>
      <c r="E28" s="69">
        <f>Espagne!D35/Espagne!D28</f>
        <v>5.0968474917561866E-2</v>
      </c>
      <c r="F28" s="69">
        <f>Espagne!E35/Espagne!E28</f>
        <v>5.7096388963857887E-2</v>
      </c>
      <c r="G28" s="69">
        <f>Espagne!F35/Espagne!F28</f>
        <v>7.4700375865239962E-2</v>
      </c>
      <c r="H28" s="69">
        <f>Espagne!G35/Espagne!G28</f>
        <v>7.9310231005901538E-2</v>
      </c>
      <c r="I28" s="69">
        <f>Espagne!H35/Espagne!H28</f>
        <v>4.3744685187957232E-2</v>
      </c>
      <c r="J28" s="69">
        <f>Espagne!I35/Espagne!I28</f>
        <v>4.6863137930939977E-2</v>
      </c>
      <c r="K28" s="70">
        <f>Espagne!J35/Espagne!J28</f>
        <v>5.9677894555041376E-2</v>
      </c>
    </row>
    <row r="29" spans="2:13" ht="18" customHeight="1" x14ac:dyDescent="0.3">
      <c r="B29" s="74" t="str">
        <f t="shared" si="1"/>
        <v>France</v>
      </c>
      <c r="C29" s="75">
        <f>France!B35/France!B28</f>
        <v>7.142073322803226E-2</v>
      </c>
      <c r="D29" s="76">
        <f>France!C35/France!C28</f>
        <v>0.10549163549092963</v>
      </c>
      <c r="E29" s="76">
        <f>France!D35/France!D28</f>
        <v>0.1835416255541292</v>
      </c>
      <c r="F29" s="76">
        <f>France!E35/France!E28</f>
        <v>0.15737466455997792</v>
      </c>
      <c r="G29" s="76">
        <f>France!F35/France!F28</f>
        <v>0.15299482675543208</v>
      </c>
      <c r="H29" s="76">
        <f>France!G35/France!G28</f>
        <v>0.13832172938016637</v>
      </c>
      <c r="I29" s="76">
        <f>France!H35/France!H28</f>
        <v>0.12378705863647474</v>
      </c>
      <c r="J29" s="76">
        <f>France!I35/France!I28</f>
        <v>0.13766669345940535</v>
      </c>
      <c r="K29" s="77">
        <f>France!J35/France!J28</f>
        <v>0.12941252162959302</v>
      </c>
    </row>
    <row r="30" spans="2:13" ht="18" customHeight="1" x14ac:dyDescent="0.3">
      <c r="B30" s="61" t="str">
        <f t="shared" si="1"/>
        <v>Italie</v>
      </c>
      <c r="C30" s="68">
        <f>Italie!B35/Italie!B28</f>
        <v>8.8828915940857688E-3</v>
      </c>
      <c r="D30" s="69">
        <f>Italie!C35/Italie!C28</f>
        <v>2.1245028095208032E-2</v>
      </c>
      <c r="E30" s="69">
        <f>Italie!D35/Italie!D28</f>
        <v>3.9773639043150399E-2</v>
      </c>
      <c r="F30" s="69">
        <f>Italie!E35/Italie!E28</f>
        <v>2.8075061279665248E-2</v>
      </c>
      <c r="G30" s="69">
        <f>Italie!F35/Italie!F28</f>
        <v>2.606396147815385E-2</v>
      </c>
      <c r="H30" s="69">
        <f>Italie!G35/Italie!G28</f>
        <v>2.3720993640720771E-2</v>
      </c>
      <c r="I30" s="69">
        <f>Italie!H35/Italie!H28</f>
        <v>2.1657236407502084E-2</v>
      </c>
      <c r="J30" s="69">
        <f>Italie!I35/Italie!I28</f>
        <v>2.0743134754482608E-2</v>
      </c>
      <c r="K30" s="70">
        <f>Italie!J35/Italie!J28</f>
        <v>2.3460792795019541E-2</v>
      </c>
    </row>
    <row r="31" spans="2:13" ht="18" customHeight="1" x14ac:dyDescent="0.3">
      <c r="B31" s="61" t="str">
        <f t="shared" si="1"/>
        <v>Pays-Bas</v>
      </c>
      <c r="C31" s="68">
        <f>'Pays-Bas'!B35/'Pays-Bas'!B28</f>
        <v>2.5506762016461331E-2</v>
      </c>
      <c r="D31" s="69">
        <f>'Pays-Bas'!C35/'Pays-Bas'!C28</f>
        <v>4.9639119804400979E-2</v>
      </c>
      <c r="E31" s="69">
        <f>'Pays-Bas'!D35/'Pays-Bas'!D28</f>
        <v>0.18033612972242555</v>
      </c>
      <c r="F31" s="69">
        <f>'Pays-Bas'!E35/'Pays-Bas'!E28</f>
        <v>0.12766188039983437</v>
      </c>
      <c r="G31" s="69">
        <f>'Pays-Bas'!F35/'Pays-Bas'!F28</f>
        <v>0.22249215465316355</v>
      </c>
      <c r="H31" s="69">
        <f>'Pays-Bas'!G35/'Pays-Bas'!G28</f>
        <v>0.17476710827450601</v>
      </c>
      <c r="I31" s="69">
        <f>'Pays-Bas'!H35/'Pays-Bas'!H28</f>
        <v>0.1875155183116077</v>
      </c>
      <c r="J31" s="69">
        <f>'Pays-Bas'!I35/'Pays-Bas'!I28</f>
        <v>0.15417779400845649</v>
      </c>
      <c r="K31" s="70">
        <f>'Pays-Bas'!J35/'Pays-Bas'!J28</f>
        <v>0.15473446626452866</v>
      </c>
    </row>
    <row r="32" spans="2:13" ht="18" customHeight="1" x14ac:dyDescent="0.3">
      <c r="B32" s="61" t="str">
        <f t="shared" si="1"/>
        <v>Royaume-Uni</v>
      </c>
      <c r="C32" s="68">
        <f>UK!B35/UK!B28</f>
        <v>4.9574662329098018E-2</v>
      </c>
      <c r="D32" s="69">
        <f>UK!C35/UK!C28</f>
        <v>3.5282424208107052E-2</v>
      </c>
      <c r="E32" s="69">
        <f>UK!D35/UK!D28</f>
        <v>3.7671682488386184E-2</v>
      </c>
      <c r="F32" s="69">
        <f>UK!E35/UK!E28</f>
        <v>5.9310186221880619E-2</v>
      </c>
      <c r="G32" s="69">
        <f>UK!F35/UK!F28</f>
        <v>9.4804319720019764E-2</v>
      </c>
      <c r="H32" s="69"/>
      <c r="I32" s="69"/>
      <c r="J32" s="69"/>
      <c r="K32" s="70"/>
    </row>
    <row r="33" spans="2:13" ht="18" customHeight="1" x14ac:dyDescent="0.3">
      <c r="B33" s="62" t="str">
        <f t="shared" si="1"/>
        <v>Suède</v>
      </c>
      <c r="C33" s="71">
        <f>Suède!B35/Suède!B28</f>
        <v>7.7050363511539072E-2</v>
      </c>
      <c r="D33" s="72">
        <f>Suède!C35/Suède!C28</f>
        <v>0.21137799031506238</v>
      </c>
      <c r="E33" s="72">
        <f>Suède!D35/Suède!D28</f>
        <v>0.2662351866998916</v>
      </c>
      <c r="F33" s="72">
        <f>Suède!E35/Suède!E28</f>
        <v>0.13161187995360968</v>
      </c>
      <c r="G33" s="72">
        <f>Suède!F35/Suède!F28</f>
        <v>0.12295959883991849</v>
      </c>
      <c r="H33" s="72">
        <f>Suède!G35/Suède!G28</f>
        <v>0.13218816895525506</v>
      </c>
      <c r="I33" s="72">
        <f>Suède!H35/Suède!H28</f>
        <v>0.13553438394980366</v>
      </c>
      <c r="J33" s="72">
        <f>Suède!I35/Suède!I28</f>
        <v>0.15625358686918928</v>
      </c>
      <c r="K33" s="73">
        <f>Suède!J35/Suède!J28</f>
        <v>0.13506085472051627</v>
      </c>
    </row>
    <row r="34" spans="2:13" ht="18" customHeight="1" x14ac:dyDescent="0.25"/>
    <row r="35" spans="2:13" ht="18" customHeight="1" x14ac:dyDescent="0.25">
      <c r="B35" s="78" t="s">
        <v>102</v>
      </c>
      <c r="C35" s="80" t="s">
        <v>39</v>
      </c>
      <c r="D35" s="81" t="s">
        <v>40</v>
      </c>
      <c r="E35" s="81" t="s">
        <v>41</v>
      </c>
      <c r="F35" s="81" t="s">
        <v>42</v>
      </c>
      <c r="G35" s="81" t="s">
        <v>43</v>
      </c>
      <c r="H35" s="81" t="s">
        <v>44</v>
      </c>
      <c r="I35" s="81" t="s">
        <v>45</v>
      </c>
      <c r="J35" s="81" t="s">
        <v>46</v>
      </c>
      <c r="K35" s="82" t="s">
        <v>47</v>
      </c>
      <c r="M35" s="64" t="s">
        <v>98</v>
      </c>
    </row>
    <row r="36" spans="2:13" ht="18" customHeight="1" x14ac:dyDescent="0.3">
      <c r="B36" s="60" t="str">
        <f>B26</f>
        <v>Belgique</v>
      </c>
      <c r="C36" s="65">
        <f>belgique!B35/belgique!B30</f>
        <v>0.13563923147129719</v>
      </c>
      <c r="D36" s="66">
        <f>belgique!C35/belgique!C30</f>
        <v>0.20228145918326931</v>
      </c>
      <c r="E36" s="66">
        <f>belgique!D35/belgique!D30</f>
        <v>0.15152277242662776</v>
      </c>
      <c r="F36" s="66">
        <f>belgique!E35/belgique!E30</f>
        <v>0.18047802148669537</v>
      </c>
      <c r="G36" s="66">
        <f>belgique!F35/belgique!F30</f>
        <v>0.35921347901261819</v>
      </c>
      <c r="H36" s="66">
        <f>belgique!G35/belgique!G30</f>
        <v>0.2432877371142125</v>
      </c>
      <c r="I36" s="66">
        <f>belgique!H35/belgique!H30</f>
        <v>0.23245559299471691</v>
      </c>
      <c r="J36" s="66">
        <f>belgique!I35/belgique!I30</f>
        <v>0.23309444604640367</v>
      </c>
      <c r="K36" s="67">
        <f>belgique!J35/belgique!J30</f>
        <v>0.24936404950410151</v>
      </c>
    </row>
    <row r="37" spans="2:13" ht="18" customHeight="1" x14ac:dyDescent="0.3">
      <c r="B37" s="61" t="str">
        <f t="shared" ref="B37:B43" si="2">B27</f>
        <v>Allemagne</v>
      </c>
      <c r="C37" s="68">
        <f>Allemagne!B35/Allemagne!B30</f>
        <v>3.655596968925983E-2</v>
      </c>
      <c r="D37" s="69">
        <f>Allemagne!C35/Allemagne!C30</f>
        <v>7.6293405337658507E-2</v>
      </c>
      <c r="E37" s="69">
        <f>Allemagne!D35/Allemagne!D30</f>
        <v>7.7760197584224131E-2</v>
      </c>
      <c r="F37" s="69">
        <f>Allemagne!E35/Allemagne!E30</f>
        <v>0.10488082584415713</v>
      </c>
      <c r="G37" s="69">
        <f>Allemagne!F35/Allemagne!F30</f>
        <v>0.13312625548196455</v>
      </c>
      <c r="H37" s="69">
        <f>Allemagne!G35/Allemagne!G30</f>
        <v>0.11105433834750382</v>
      </c>
      <c r="I37" s="69">
        <f>Allemagne!H35/Allemagne!H30</f>
        <v>0.11755312673232921</v>
      </c>
      <c r="J37" s="69">
        <f>Allemagne!I35/Allemagne!I30</f>
        <v>0.13095806540900756</v>
      </c>
      <c r="K37" s="70">
        <f>Allemagne!J35/Allemagne!J30</f>
        <v>0.13925705869084581</v>
      </c>
    </row>
    <row r="38" spans="2:13" ht="18" customHeight="1" x14ac:dyDescent="0.3">
      <c r="B38" s="61" t="str">
        <f t="shared" si="2"/>
        <v>Espagne</v>
      </c>
      <c r="C38" s="68">
        <f>Espagne!B35/Espagne!B30</f>
        <v>2.0168785386176689E-2</v>
      </c>
      <c r="D38" s="69">
        <f>Espagne!C35/Espagne!C30</f>
        <v>5.9258210173784097E-2</v>
      </c>
      <c r="E38" s="69">
        <f>Espagne!D35/Espagne!D30</f>
        <v>0.13290108767907205</v>
      </c>
      <c r="F38" s="69">
        <f>Espagne!E35/Espagne!E30</f>
        <v>0.13998244164875512</v>
      </c>
      <c r="G38" s="69">
        <f>Espagne!F35/Espagne!F30</f>
        <v>0.17987020803922213</v>
      </c>
      <c r="H38" s="69">
        <f>Espagne!G35/Espagne!G30</f>
        <v>0.21086276737751788</v>
      </c>
      <c r="I38" s="69">
        <f>Espagne!H35/Espagne!H30</f>
        <v>0.11570895428085221</v>
      </c>
      <c r="J38" s="69">
        <f>Espagne!I35/Espagne!I30</f>
        <v>0.11636841263521813</v>
      </c>
      <c r="K38" s="70">
        <f>Espagne!J35/Espagne!J30</f>
        <v>0.15037471280551412</v>
      </c>
    </row>
    <row r="39" spans="2:13" ht="18" customHeight="1" x14ac:dyDescent="0.3">
      <c r="B39" s="74" t="str">
        <f t="shared" si="2"/>
        <v>France</v>
      </c>
      <c r="C39" s="75">
        <f>France!B35/France!B30</f>
        <v>0.22197991866179534</v>
      </c>
      <c r="D39" s="76">
        <f>France!C35/France!C30</f>
        <v>0.32817442051966367</v>
      </c>
      <c r="E39" s="76">
        <f>France!D35/France!D30</f>
        <v>0.55315411428203554</v>
      </c>
      <c r="F39" s="76">
        <f>France!E35/France!E30</f>
        <v>0.50043543864462148</v>
      </c>
      <c r="G39" s="76">
        <f>France!F35/France!F30</f>
        <v>0.4978392032143652</v>
      </c>
      <c r="H39" s="76">
        <f>France!G35/France!G30</f>
        <v>0.4425530613152977</v>
      </c>
      <c r="I39" s="76">
        <f>France!H35/France!H30</f>
        <v>0.36983931538285197</v>
      </c>
      <c r="J39" s="76">
        <f>France!I35/France!I30</f>
        <v>0.44370258895789322</v>
      </c>
      <c r="K39" s="77">
        <f>France!J35/France!J30</f>
        <v>0.3951854571023814</v>
      </c>
    </row>
    <row r="40" spans="2:13" ht="18" customHeight="1" x14ac:dyDescent="0.3">
      <c r="B40" s="61" t="str">
        <f t="shared" si="2"/>
        <v>Italie</v>
      </c>
      <c r="C40" s="68">
        <f>Italie!B35/Italie!B30</f>
        <v>1.7334610076886248E-2</v>
      </c>
      <c r="D40" s="69">
        <f>Italie!C35/Italie!C30</f>
        <v>4.3061588664785044E-2</v>
      </c>
      <c r="E40" s="69">
        <f>Italie!D35/Italie!D30</f>
        <v>8.7305099696830119E-2</v>
      </c>
      <c r="F40" s="69">
        <f>Italie!E35/Italie!E30</f>
        <v>6.4581162725434099E-2</v>
      </c>
      <c r="G40" s="69">
        <f>Italie!F35/Italie!F30</f>
        <v>6.0158512379811339E-2</v>
      </c>
      <c r="H40" s="69">
        <f>Italie!G35/Italie!G30</f>
        <v>5.534057778955738E-2</v>
      </c>
      <c r="I40" s="69">
        <f>Italie!H35/Italie!H30</f>
        <v>4.8165219657521297E-2</v>
      </c>
      <c r="J40" s="69">
        <f>Italie!I35/Italie!I30</f>
        <v>4.5123844051060541E-2</v>
      </c>
      <c r="K40" s="70">
        <f>Italie!J35/Italie!J30</f>
        <v>5.1417749375767069E-2</v>
      </c>
    </row>
    <row r="41" spans="2:13" ht="18" customHeight="1" x14ac:dyDescent="0.3">
      <c r="B41" s="61" t="str">
        <f t="shared" si="2"/>
        <v>Pays-Bas</v>
      </c>
      <c r="C41" s="68">
        <f>'Pays-Bas'!B45/'Pays-Bas'!B40</f>
        <v>0.12910984098240055</v>
      </c>
      <c r="D41" s="69">
        <f>'Pays-Bas'!C45/'Pays-Bas'!C40</f>
        <v>0.12366751136149448</v>
      </c>
      <c r="E41" s="69">
        <f>'Pays-Bas'!D45/'Pays-Bas'!D40</f>
        <v>1.6109576761078631E-2</v>
      </c>
      <c r="F41" s="69">
        <f>'Pays-Bas'!E45/'Pays-Bas'!E40</f>
        <v>0.13504727106010822</v>
      </c>
      <c r="G41" s="69">
        <f>'Pays-Bas'!F45/'Pays-Bas'!F40</f>
        <v>8.746021575950785E-3</v>
      </c>
      <c r="H41" s="69">
        <f>'Pays-Bas'!G45/'Pays-Bas'!G40</f>
        <v>0.10293530617132821</v>
      </c>
      <c r="I41" s="69">
        <f>'Pays-Bas'!H45/'Pays-Bas'!H40</f>
        <v>3.2395852901448266E-2</v>
      </c>
      <c r="J41" s="69">
        <f>'Pays-Bas'!I45/'Pays-Bas'!I40</f>
        <v>0.13433057161031997</v>
      </c>
      <c r="K41" s="70">
        <f>'Pays-Bas'!J45/'Pays-Bas'!J40</f>
        <v>7.0906689344455098E-2</v>
      </c>
    </row>
    <row r="42" spans="2:13" ht="18" customHeight="1" x14ac:dyDescent="0.3">
      <c r="B42" s="61" t="str">
        <f t="shared" si="2"/>
        <v>Royaume-Uni</v>
      </c>
      <c r="C42" s="68">
        <f>UK!B35/UK!B30</f>
        <v>0.12629037239468782</v>
      </c>
      <c r="D42" s="69">
        <f>UK!C35/UK!C30</f>
        <v>0.10098484388068427</v>
      </c>
      <c r="E42" s="69">
        <f>UK!D35/UK!D30</f>
        <v>0.11266233766233766</v>
      </c>
      <c r="F42" s="69">
        <f>UK!E35/UK!E30</f>
        <v>0.171139679666103</v>
      </c>
      <c r="G42" s="69">
        <f>UK!F35/UK!F30</f>
        <v>0.2793471059447088</v>
      </c>
      <c r="H42" s="69"/>
      <c r="I42" s="69"/>
      <c r="J42" s="69"/>
      <c r="K42" s="70"/>
    </row>
    <row r="43" spans="2:13" ht="18" customHeight="1" x14ac:dyDescent="0.3">
      <c r="B43" s="62" t="str">
        <f t="shared" si="2"/>
        <v>Suède</v>
      </c>
      <c r="C43" s="71">
        <f>Suède!B45/Suède!B40</f>
        <v>0.11170223056238029</v>
      </c>
      <c r="D43" s="72">
        <f>Suède!C45/Suède!C40</f>
        <v>8.9223119566392312E-2</v>
      </c>
      <c r="E43" s="72">
        <f>Suède!D45/Suède!D40</f>
        <v>0.19566393058443196</v>
      </c>
      <c r="F43" s="72">
        <f>Suède!E45/Suède!E40</f>
        <v>0.14117812819218259</v>
      </c>
      <c r="G43" s="72">
        <f>Suède!F45/Suède!F40</f>
        <v>0.24887945493655772</v>
      </c>
      <c r="H43" s="72">
        <f>Suède!G45/Suède!G40</f>
        <v>0.19440192433850864</v>
      </c>
      <c r="I43" s="72">
        <f>Suède!H45/Suède!H40</f>
        <v>0.2368734253520256</v>
      </c>
      <c r="J43" s="72">
        <f>Suède!I45/Suède!I40</f>
        <v>0.2010717899966267</v>
      </c>
      <c r="K43" s="73">
        <f>Suède!J45/Suède!J40</f>
        <v>0.15244151824021429</v>
      </c>
    </row>
    <row r="44" spans="2:13" s="16" customFormat="1" ht="18" customHeight="1" x14ac:dyDescent="0.3">
      <c r="B44" s="79" t="s">
        <v>103</v>
      </c>
      <c r="C44" s="69"/>
      <c r="D44" s="69"/>
      <c r="E44" s="69"/>
      <c r="F44" s="69"/>
      <c r="G44" s="69"/>
      <c r="H44" s="69"/>
      <c r="I44" s="69"/>
      <c r="J44" s="69"/>
      <c r="K44" s="69"/>
    </row>
    <row r="46" spans="2:13" ht="18" x14ac:dyDescent="0.25">
      <c r="B46" s="63"/>
      <c r="C46" s="80" t="s">
        <v>39</v>
      </c>
      <c r="D46" s="81" t="s">
        <v>40</v>
      </c>
      <c r="E46" s="81" t="s">
        <v>41</v>
      </c>
      <c r="F46" s="81" t="s">
        <v>42</v>
      </c>
      <c r="G46" s="81" t="s">
        <v>43</v>
      </c>
      <c r="H46" s="81" t="s">
        <v>44</v>
      </c>
      <c r="I46" s="81" t="s">
        <v>45</v>
      </c>
      <c r="J46" s="81" t="s">
        <v>46</v>
      </c>
      <c r="K46" s="82" t="s">
        <v>47</v>
      </c>
      <c r="M46" s="64" t="s">
        <v>96</v>
      </c>
    </row>
    <row r="47" spans="2:13" ht="18.75" x14ac:dyDescent="0.3">
      <c r="B47" s="60" t="str">
        <f>B36</f>
        <v>Belgique</v>
      </c>
      <c r="C47" s="65">
        <f>C5-C26</f>
        <v>7.6809314571970794E-2</v>
      </c>
      <c r="D47" s="66">
        <f t="shared" ref="D47:K47" si="3">D5-D26</f>
        <v>6.3499891217637258E-2</v>
      </c>
      <c r="E47" s="66">
        <f t="shared" si="3"/>
        <v>0.11785314634120833</v>
      </c>
      <c r="F47" s="66">
        <f t="shared" si="3"/>
        <v>9.1192735021054239E-2</v>
      </c>
      <c r="G47" s="66">
        <f t="shared" si="3"/>
        <v>6.2792233218423449E-2</v>
      </c>
      <c r="H47" s="66">
        <f t="shared" si="3"/>
        <v>7.905258322848642E-2</v>
      </c>
      <c r="I47" s="66">
        <f t="shared" si="3"/>
        <v>6.8862929596748931E-2</v>
      </c>
      <c r="J47" s="66">
        <f t="shared" si="3"/>
        <v>5.38657917409813E-2</v>
      </c>
      <c r="K47" s="67">
        <f t="shared" si="3"/>
        <v>9.7426459441267627E-2</v>
      </c>
      <c r="M47" t="s">
        <v>104</v>
      </c>
    </row>
    <row r="48" spans="2:13" ht="18.75" x14ac:dyDescent="0.3">
      <c r="B48" s="61" t="str">
        <f t="shared" ref="B48:B54" si="4">B37</f>
        <v>Allemagne</v>
      </c>
      <c r="C48" s="68">
        <f>C6-C27</f>
        <v>0.12497613565080516</v>
      </c>
      <c r="D48" s="69">
        <f>D6-D27</f>
        <v>0.14042531379773246</v>
      </c>
      <c r="E48" s="69">
        <f>E6-E27</f>
        <v>0.20769183486167231</v>
      </c>
      <c r="F48" s="69">
        <f>F6-F27</f>
        <v>0.15440252843725122</v>
      </c>
      <c r="G48" s="69">
        <f>G6-G27</f>
        <v>0.12246450973507739</v>
      </c>
      <c r="H48" s="69">
        <f>H6-H27</f>
        <v>0.10534711198339675</v>
      </c>
      <c r="I48" s="69">
        <f>I6-I27</f>
        <v>0.11427786885907883</v>
      </c>
      <c r="J48" s="69">
        <f>J6-J27</f>
        <v>0.13815880238336331</v>
      </c>
      <c r="K48" s="70">
        <f>K6-K27</f>
        <v>0.12343103296116945</v>
      </c>
    </row>
    <row r="49" spans="2:13" ht="18.75" x14ac:dyDescent="0.3">
      <c r="B49" s="61" t="str">
        <f t="shared" si="4"/>
        <v>Espagne</v>
      </c>
      <c r="C49" s="68">
        <f>C7-C28</f>
        <v>3.0546867755287848E-2</v>
      </c>
      <c r="D49" s="69">
        <f>D7-D28</f>
        <v>3.9838096406230837E-2</v>
      </c>
      <c r="E49" s="69">
        <f>E7-E28</f>
        <v>5.3347865845210278E-2</v>
      </c>
      <c r="F49" s="69">
        <f>F7-F28</f>
        <v>3.7078784479124223E-2</v>
      </c>
      <c r="G49" s="69">
        <f>G7-G28</f>
        <v>5.3789179141221402E-2</v>
      </c>
      <c r="H49" s="69">
        <f>H7-H28</f>
        <v>4.6602491604602392E-2</v>
      </c>
      <c r="I49" s="69">
        <f>I7-I28</f>
        <v>4.0653733824658179E-2</v>
      </c>
      <c r="J49" s="69">
        <f>J7-J28</f>
        <v>3.6689679366132141E-2</v>
      </c>
      <c r="K49" s="70">
        <f>K7-K28</f>
        <v>4.4426016326240346E-2</v>
      </c>
    </row>
    <row r="50" spans="2:13" ht="18.75" x14ac:dyDescent="0.3">
      <c r="B50" s="74" t="str">
        <f t="shared" si="4"/>
        <v>France</v>
      </c>
      <c r="C50" s="75">
        <f>C8-C29</f>
        <v>3.0358300773131591E-2</v>
      </c>
      <c r="D50" s="76">
        <f>D8-D29</f>
        <v>3.4634931666766205E-2</v>
      </c>
      <c r="E50" s="76">
        <f>E8-E29</f>
        <v>5.1010402065358257E-2</v>
      </c>
      <c r="F50" s="76">
        <f>F8-F29</f>
        <v>5.5813206932009141E-2</v>
      </c>
      <c r="G50" s="76">
        <f>G8-G29</f>
        <v>4.3390578758244314E-2</v>
      </c>
      <c r="H50" s="76">
        <f>H8-H29</f>
        <v>3.8188740253983139E-2</v>
      </c>
      <c r="I50" s="76">
        <f>I8-I29</f>
        <v>5.9756569283305611E-2</v>
      </c>
      <c r="J50" s="76">
        <f>J8-J29</f>
        <v>5.4218029564569281E-2</v>
      </c>
      <c r="K50" s="77">
        <f>K8-K29</f>
        <v>4.989147108322356E-2</v>
      </c>
    </row>
    <row r="51" spans="2:13" ht="18.75" x14ac:dyDescent="0.3">
      <c r="B51" s="61" t="str">
        <f t="shared" si="4"/>
        <v>Italie</v>
      </c>
      <c r="C51" s="68">
        <f>C9-C30</f>
        <v>0.23152765049561869</v>
      </c>
      <c r="D51" s="69">
        <f>D9-D30</f>
        <v>0.23671001957194268</v>
      </c>
      <c r="E51" s="69">
        <f>E9-E30</f>
        <v>0.21657218958690222</v>
      </c>
      <c r="F51" s="69">
        <f>F9-F30</f>
        <v>0.19297625658370773</v>
      </c>
      <c r="G51" s="69">
        <f>G9-G30</f>
        <v>0.16632519910967269</v>
      </c>
      <c r="H51" s="69">
        <f>H9-H30</f>
        <v>0.15235806564572479</v>
      </c>
      <c r="I51" s="69">
        <f>I9-I30</f>
        <v>0.15233592785133698</v>
      </c>
      <c r="J51" s="69">
        <f>J9-J30</f>
        <v>0.14578327559591725</v>
      </c>
      <c r="K51" s="70">
        <f>K9-K30</f>
        <v>0.13845430460507008</v>
      </c>
    </row>
    <row r="52" spans="2:13" ht="18.75" x14ac:dyDescent="0.3">
      <c r="B52" s="61" t="str">
        <f t="shared" si="4"/>
        <v>Pays-Bas</v>
      </c>
      <c r="C52" s="68">
        <f>C10-C31</f>
        <v>4.7360063105234204E-2</v>
      </c>
      <c r="D52" s="69">
        <f>D10-D31</f>
        <v>4.6200488997555016E-2</v>
      </c>
      <c r="E52" s="69">
        <f>E10-E31</f>
        <v>6.8802432295478888E-3</v>
      </c>
      <c r="F52" s="69">
        <f>F10-F31</f>
        <v>5.4025438447793395E-2</v>
      </c>
      <c r="G52" s="69">
        <f>G10-G31</f>
        <v>3.5102831015096925E-3</v>
      </c>
      <c r="H52" s="69">
        <f>H10-H31</f>
        <v>4.156056259334473E-2</v>
      </c>
      <c r="I52" s="69">
        <f>I10-I31</f>
        <v>1.4049891371818751E-2</v>
      </c>
      <c r="J52" s="69">
        <f>J10-J31</f>
        <v>5.957447545004077E-2</v>
      </c>
      <c r="K52" s="70">
        <f>K10-K31</f>
        <v>3.1210029770105951E-2</v>
      </c>
    </row>
    <row r="53" spans="2:13" ht="18.75" x14ac:dyDescent="0.3">
      <c r="B53" s="61" t="str">
        <f t="shared" si="4"/>
        <v>Royaume-Uni</v>
      </c>
      <c r="C53" s="68">
        <f>C11-C32</f>
        <v>0.10509358163525848</v>
      </c>
      <c r="D53" s="69">
        <f>D11-D32</f>
        <v>8.3870328445860481E-2</v>
      </c>
      <c r="E53" s="69">
        <f>E11-E32</f>
        <v>0.10411364707466506</v>
      </c>
      <c r="F53" s="69">
        <f>F11-F32</f>
        <v>9.262072346323072E-2</v>
      </c>
      <c r="G53" s="69">
        <f>G11-G32</f>
        <v>8.6614868766567071E-2</v>
      </c>
      <c r="H53" s="69"/>
      <c r="I53" s="69"/>
      <c r="J53" s="69"/>
      <c r="K53" s="70"/>
    </row>
    <row r="54" spans="2:13" ht="18.75" x14ac:dyDescent="0.3">
      <c r="B54" s="62" t="str">
        <f t="shared" si="4"/>
        <v>Suède</v>
      </c>
      <c r="C54" s="71">
        <f>C12-C33</f>
        <v>5.0821201612477329E-2</v>
      </c>
      <c r="D54" s="72">
        <f>D12-D33</f>
        <v>3.4887512226931844E-2</v>
      </c>
      <c r="E54" s="72">
        <f>E12-E33</f>
        <v>7.7423864868463588E-2</v>
      </c>
      <c r="F54" s="72">
        <f>F12-F33</f>
        <v>5.5118290709560896E-2</v>
      </c>
      <c r="G54" s="72">
        <f>G12-G33</f>
        <v>9.1332076810193133E-2</v>
      </c>
      <c r="H54" s="72">
        <f>H12-H33</f>
        <v>7.4265128178353235E-2</v>
      </c>
      <c r="I54" s="72">
        <f>I12-I33</f>
        <v>9.3085550632161729E-2</v>
      </c>
      <c r="J54" s="72">
        <f>J12-J33</f>
        <v>7.7187953417053923E-2</v>
      </c>
      <c r="K54" s="73">
        <f>K12-K33</f>
        <v>5.7537298298610373E-2</v>
      </c>
    </row>
    <row r="56" spans="2:13" ht="18" x14ac:dyDescent="0.25">
      <c r="B56" s="63"/>
      <c r="C56" s="80" t="s">
        <v>39</v>
      </c>
      <c r="D56" s="81" t="s">
        <v>40</v>
      </c>
      <c r="E56" s="81" t="s">
        <v>41</v>
      </c>
      <c r="F56" s="81" t="s">
        <v>42</v>
      </c>
      <c r="G56" s="81" t="s">
        <v>43</v>
      </c>
      <c r="H56" s="81" t="s">
        <v>44</v>
      </c>
      <c r="I56" s="81" t="s">
        <v>45</v>
      </c>
      <c r="J56" s="81" t="s">
        <v>46</v>
      </c>
      <c r="K56" s="82" t="s">
        <v>47</v>
      </c>
      <c r="M56" s="83" t="s">
        <v>102</v>
      </c>
    </row>
    <row r="57" spans="2:13" ht="18.75" x14ac:dyDescent="0.3">
      <c r="B57" s="60" t="s">
        <v>22</v>
      </c>
      <c r="C57" s="65">
        <f>C15-C36</f>
        <v>0.21026889143712996</v>
      </c>
      <c r="D57" s="66">
        <f t="shared" ref="D57:K57" si="5">D15-D36</f>
        <v>0.17340674139501719</v>
      </c>
      <c r="E57" s="66">
        <f t="shared" si="5"/>
        <v>0.28340416970550514</v>
      </c>
      <c r="F57" s="66">
        <f t="shared" si="5"/>
        <v>0.22962149180516347</v>
      </c>
      <c r="G57" s="66">
        <f t="shared" si="5"/>
        <v>0.15043409483868592</v>
      </c>
      <c r="H57" s="66">
        <f t="shared" si="5"/>
        <v>0.18305078475440009</v>
      </c>
      <c r="I57" s="66">
        <f t="shared" si="5"/>
        <v>0.15733599567369694</v>
      </c>
      <c r="J57" s="66">
        <f t="shared" si="5"/>
        <v>0.11915997946366408</v>
      </c>
      <c r="K57" s="67">
        <f t="shared" si="5"/>
        <v>0.22960671106410951</v>
      </c>
    </row>
    <row r="58" spans="2:13" ht="18.75" x14ac:dyDescent="0.3">
      <c r="B58" s="61" t="s">
        <v>64</v>
      </c>
      <c r="C58" s="68">
        <f>C16-C37</f>
        <v>0.33653682219849912</v>
      </c>
      <c r="D58" s="69">
        <f>D16-D37</f>
        <v>0.36608163152462403</v>
      </c>
      <c r="E58" s="69">
        <f>E16-E37</f>
        <v>0.4537660633658781</v>
      </c>
      <c r="F58" s="69">
        <f>F16-F37</f>
        <v>0.3644494756205513</v>
      </c>
      <c r="G58" s="69">
        <f>G16-G37</f>
        <v>0.32908783589370244</v>
      </c>
      <c r="H58" s="69">
        <f>H16-H37</f>
        <v>0.28003869631567474</v>
      </c>
      <c r="I58" s="69">
        <f>I16-I37</f>
        <v>0.28432361002927747</v>
      </c>
      <c r="J58" s="69">
        <f>J16-J37</f>
        <v>0.35117669827539622</v>
      </c>
      <c r="K58" s="70">
        <f>K16-K37</f>
        <v>0.31547512008323969</v>
      </c>
    </row>
    <row r="59" spans="2:13" ht="18.75" x14ac:dyDescent="0.3">
      <c r="B59" s="61" t="s">
        <v>68</v>
      </c>
      <c r="C59" s="68">
        <f>C17-C38</f>
        <v>7.7416942634333935E-2</v>
      </c>
      <c r="D59" s="69">
        <f>D17-D38</f>
        <v>0.10823599980005663</v>
      </c>
      <c r="E59" s="69">
        <f>E17-E38</f>
        <v>0.13910538637173769</v>
      </c>
      <c r="F59" s="69">
        <f>F17-F38</f>
        <v>9.090555250422741E-2</v>
      </c>
      <c r="G59" s="69">
        <f>G17-G38</f>
        <v>0.12951836895498867</v>
      </c>
      <c r="H59" s="69">
        <f>H17-H38</f>
        <v>0.1239024300118706</v>
      </c>
      <c r="I59" s="69">
        <f>I17-I38</f>
        <v>0.10753308677960963</v>
      </c>
      <c r="J59" s="69">
        <f>J17-J38</f>
        <v>9.1106143046240429E-2</v>
      </c>
      <c r="K59" s="70">
        <f>K17-K38</f>
        <v>0.11194345068574685</v>
      </c>
    </row>
    <row r="60" spans="2:13" ht="18.75" x14ac:dyDescent="0.3">
      <c r="B60" s="74" t="s">
        <v>72</v>
      </c>
      <c r="C60" s="75">
        <f>C18-C39</f>
        <v>9.4355417982254441E-2</v>
      </c>
      <c r="D60" s="76">
        <f>D18-D39</f>
        <v>0.10774597034716038</v>
      </c>
      <c r="E60" s="76">
        <f>E18-E39</f>
        <v>0.15373413899133326</v>
      </c>
      <c r="F60" s="76">
        <f>F18-F39</f>
        <v>0.17748032551032455</v>
      </c>
      <c r="G60" s="76">
        <f>G18-G39</f>
        <v>0.14119125211040867</v>
      </c>
      <c r="H60" s="76">
        <f>H18-H39</f>
        <v>0.12218285574441579</v>
      </c>
      <c r="I60" s="76">
        <f>I18-I39</f>
        <v>0.17853504976047374</v>
      </c>
      <c r="J60" s="76">
        <f>J18-J39</f>
        <v>0.17474582617972684</v>
      </c>
      <c r="K60" s="77">
        <f>K18-K39</f>
        <v>0.15235298375505391</v>
      </c>
    </row>
    <row r="61" spans="2:13" ht="18.75" x14ac:dyDescent="0.3">
      <c r="B61" s="61" t="s">
        <v>75</v>
      </c>
      <c r="C61" s="68">
        <f>C19-C40</f>
        <v>0.45181701260784257</v>
      </c>
      <c r="D61" s="69">
        <f>D19-D40</f>
        <v>0.47978799792405746</v>
      </c>
      <c r="E61" s="69">
        <f>E19-E40</f>
        <v>0.47538663945062132</v>
      </c>
      <c r="F61" s="69">
        <f>F19-F40</f>
        <v>0.44390396531758347</v>
      </c>
      <c r="G61" s="69">
        <f>G19-G40</f>
        <v>0.38389699731947891</v>
      </c>
      <c r="H61" s="69">
        <f>H19-H40</f>
        <v>0.35544815328728896</v>
      </c>
      <c r="I61" s="69">
        <f>I19-I40</f>
        <v>0.33879176865568678</v>
      </c>
      <c r="J61" s="69">
        <f>J19-J40</f>
        <v>0.31713151705874032</v>
      </c>
      <c r="K61" s="70">
        <f>K19-K40</f>
        <v>0.30344280333488505</v>
      </c>
    </row>
    <row r="62" spans="2:13" ht="18.75" x14ac:dyDescent="0.3">
      <c r="B62" s="61" t="s">
        <v>78</v>
      </c>
      <c r="C62" s="68">
        <f>C20-C41</f>
        <v>6.9534831079169246E-2</v>
      </c>
      <c r="D62" s="69">
        <f>D20-D41</f>
        <v>0.13287189260508073</v>
      </c>
      <c r="E62" s="69">
        <f>E20-E41</f>
        <v>0.42224360791241244</v>
      </c>
      <c r="F62" s="69">
        <f>F20-F41</f>
        <v>0.31911612495397934</v>
      </c>
      <c r="G62" s="69">
        <f>G20-G41</f>
        <v>0.55434878863173465</v>
      </c>
      <c r="H62" s="69">
        <f>H20-H41</f>
        <v>0.43285520398115873</v>
      </c>
      <c r="I62" s="69">
        <f>I20-I41</f>
        <v>0.43236812208714631</v>
      </c>
      <c r="J62" s="69">
        <f>J20-J41</f>
        <v>0.34764538071581053</v>
      </c>
      <c r="K62" s="70">
        <f>K20-K41</f>
        <v>0.35154432120433532</v>
      </c>
    </row>
    <row r="63" spans="2:13" ht="18.75" x14ac:dyDescent="0.3">
      <c r="B63" s="61" t="s">
        <v>94</v>
      </c>
      <c r="C63" s="68">
        <f>C21-C42</f>
        <v>0.2677236099542345</v>
      </c>
      <c r="D63" s="69">
        <f>D21-D42</f>
        <v>0.2400524401149515</v>
      </c>
      <c r="E63" s="69">
        <f>E21-E42</f>
        <v>0.31136615322661831</v>
      </c>
      <c r="F63" s="69">
        <f>F21-F42</f>
        <v>0.26725731200102448</v>
      </c>
      <c r="G63" s="69">
        <f>G21-G42</f>
        <v>0.25521635504771079</v>
      </c>
      <c r="H63" s="69"/>
      <c r="I63" s="69"/>
      <c r="J63" s="69"/>
      <c r="K63" s="70"/>
    </row>
    <row r="64" spans="2:13" ht="18.75" x14ac:dyDescent="0.3">
      <c r="B64" s="62" t="s">
        <v>85</v>
      </c>
      <c r="C64" s="71">
        <f>C22-C43</f>
        <v>0.16935249850070613</v>
      </c>
      <c r="D64" s="72">
        <f>D22-D43</f>
        <v>0.54058895288685749</v>
      </c>
      <c r="E64" s="72">
        <f>E22-E43</f>
        <v>0.67282385318895788</v>
      </c>
      <c r="F64" s="72">
        <f>F22-F43</f>
        <v>0.33710622409562163</v>
      </c>
      <c r="G64" s="72">
        <f>G22-G43</f>
        <v>0.33506429512266767</v>
      </c>
      <c r="H64" s="72">
        <f>H22-H43</f>
        <v>0.34602558495517166</v>
      </c>
      <c r="I64" s="72">
        <f>I22-I43</f>
        <v>0.34489234431271931</v>
      </c>
      <c r="J64" s="72">
        <f>J22-J43</f>
        <v>0.40703486767456842</v>
      </c>
      <c r="K64" s="73">
        <f>K22-K43</f>
        <v>0.35783539299261408</v>
      </c>
    </row>
    <row r="65" spans="2:2" x14ac:dyDescent="0.25">
      <c r="B65" s="79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topLeftCell="A11" workbookViewId="0">
      <selection activeCell="B27" sqref="B27:J27"/>
    </sheetView>
  </sheetViews>
  <sheetFormatPr baseColWidth="10" defaultColWidth="9.140625" defaultRowHeight="11.45" customHeight="1" x14ac:dyDescent="0.25"/>
  <cols>
    <col min="1" max="1" width="29.85546875" customWidth="1"/>
    <col min="2" max="10" width="10" customWidth="1"/>
  </cols>
  <sheetData>
    <row r="1" spans="1:10" ht="15" x14ac:dyDescent="0.25">
      <c r="A1" s="3" t="s">
        <v>48</v>
      </c>
    </row>
    <row r="2" spans="1:10" ht="15" x14ac:dyDescent="0.25">
      <c r="A2" s="2" t="s">
        <v>49</v>
      </c>
      <c r="B2" s="1" t="s">
        <v>0</v>
      </c>
    </row>
    <row r="3" spans="1:10" ht="15" x14ac:dyDescent="0.25">
      <c r="A3" s="2" t="s">
        <v>50</v>
      </c>
      <c r="B3" s="2" t="s">
        <v>6</v>
      </c>
    </row>
    <row r="5" spans="1:10" ht="15" x14ac:dyDescent="0.25">
      <c r="A5" s="1" t="s">
        <v>12</v>
      </c>
      <c r="C5" s="2" t="s">
        <v>18</v>
      </c>
    </row>
    <row r="6" spans="1:10" ht="15" x14ac:dyDescent="0.25">
      <c r="A6" s="1" t="s">
        <v>13</v>
      </c>
      <c r="C6" s="2" t="s">
        <v>19</v>
      </c>
    </row>
    <row r="7" spans="1:10" ht="15" x14ac:dyDescent="0.25">
      <c r="A7" s="1" t="s">
        <v>14</v>
      </c>
      <c r="C7" s="2" t="s">
        <v>20</v>
      </c>
    </row>
    <row r="8" spans="1:10" ht="15" x14ac:dyDescent="0.25">
      <c r="A8" s="1" t="s">
        <v>15</v>
      </c>
      <c r="C8" s="2" t="s">
        <v>21</v>
      </c>
    </row>
    <row r="9" spans="1:10" ht="15" x14ac:dyDescent="0.25">
      <c r="A9" s="1" t="s">
        <v>16</v>
      </c>
      <c r="C9" s="2" t="s">
        <v>22</v>
      </c>
    </row>
    <row r="11" spans="1:10" ht="15" x14ac:dyDescent="0.25">
      <c r="A11" s="5" t="s">
        <v>51</v>
      </c>
      <c r="B11" s="4" t="s">
        <v>39</v>
      </c>
      <c r="C11" s="4" t="s">
        <v>40</v>
      </c>
      <c r="D11" s="4" t="s">
        <v>41</v>
      </c>
      <c r="E11" s="4" t="s">
        <v>42</v>
      </c>
      <c r="F11" s="4" t="s">
        <v>43</v>
      </c>
      <c r="G11" s="4" t="s">
        <v>44</v>
      </c>
      <c r="H11" s="4" t="s">
        <v>45</v>
      </c>
      <c r="I11" s="4" t="s">
        <v>46</v>
      </c>
      <c r="J11" s="4" t="s">
        <v>47</v>
      </c>
    </row>
    <row r="12" spans="1:10" ht="15" x14ac:dyDescent="0.25">
      <c r="A12" s="6" t="s">
        <v>30</v>
      </c>
      <c r="B12" s="7">
        <v>116978</v>
      </c>
      <c r="C12" s="7">
        <v>137890</v>
      </c>
      <c r="D12" s="7">
        <v>191238</v>
      </c>
      <c r="E12" s="7">
        <v>197110</v>
      </c>
      <c r="F12" s="7">
        <v>260494</v>
      </c>
      <c r="G12" s="7">
        <v>250365</v>
      </c>
      <c r="H12" s="7">
        <v>274618</v>
      </c>
      <c r="I12" s="7">
        <v>314541</v>
      </c>
      <c r="J12" s="7">
        <v>329818</v>
      </c>
    </row>
    <row r="13" spans="1:10" ht="15" x14ac:dyDescent="0.25">
      <c r="A13" s="6" t="s">
        <v>31</v>
      </c>
      <c r="B13" s="8">
        <v>25094</v>
      </c>
      <c r="C13" s="8">
        <v>34491</v>
      </c>
      <c r="D13" s="8">
        <v>47759</v>
      </c>
      <c r="E13" s="8">
        <v>46202</v>
      </c>
      <c r="F13" s="8">
        <v>70175</v>
      </c>
      <c r="G13" s="8">
        <v>66429</v>
      </c>
      <c r="H13" s="8">
        <v>72401</v>
      </c>
      <c r="I13" s="8">
        <v>82231</v>
      </c>
      <c r="J13" s="8">
        <v>90346</v>
      </c>
    </row>
    <row r="14" spans="1:10" ht="15" x14ac:dyDescent="0.25">
      <c r="A14" s="6" t="s">
        <v>32</v>
      </c>
      <c r="B14" s="7">
        <v>42731</v>
      </c>
      <c r="C14" s="7">
        <v>50494</v>
      </c>
      <c r="D14" s="7">
        <v>79526</v>
      </c>
      <c r="E14" s="7">
        <v>78281</v>
      </c>
      <c r="F14" s="7">
        <v>108732</v>
      </c>
      <c r="G14" s="7">
        <v>108123</v>
      </c>
      <c r="H14" s="7">
        <v>120195</v>
      </c>
      <c r="I14" s="7">
        <v>142187</v>
      </c>
      <c r="J14" s="7">
        <v>139948</v>
      </c>
    </row>
    <row r="15" spans="1:10" ht="15" x14ac:dyDescent="0.25">
      <c r="A15" s="6" t="s">
        <v>33</v>
      </c>
      <c r="B15" s="8">
        <v>24158</v>
      </c>
      <c r="C15" s="8">
        <v>32070</v>
      </c>
      <c r="D15" s="8">
        <v>56762</v>
      </c>
      <c r="E15" s="8">
        <v>58738</v>
      </c>
      <c r="F15" s="8">
        <v>69312</v>
      </c>
      <c r="G15" s="8">
        <v>54085</v>
      </c>
      <c r="H15" s="8">
        <v>67293</v>
      </c>
      <c r="I15" s="8">
        <v>83194</v>
      </c>
      <c r="J15" s="8">
        <v>105225</v>
      </c>
    </row>
    <row r="16" spans="1:10" ht="15" x14ac:dyDescent="0.25">
      <c r="A16" s="6" t="s">
        <v>34</v>
      </c>
      <c r="B16" s="7">
        <v>899</v>
      </c>
      <c r="C16" s="7">
        <v>420</v>
      </c>
      <c r="D16" s="7">
        <v>-73</v>
      </c>
      <c r="E16" s="7">
        <v>-407</v>
      </c>
      <c r="F16" s="7">
        <v>-439</v>
      </c>
      <c r="G16" s="7">
        <v>-215</v>
      </c>
      <c r="H16" s="7">
        <v>-34</v>
      </c>
      <c r="I16" s="7">
        <v>-473</v>
      </c>
      <c r="J16" s="7">
        <v>-793</v>
      </c>
    </row>
    <row r="17" spans="1:10" ht="15" x14ac:dyDescent="0.25">
      <c r="A17" s="6" t="s">
        <v>35</v>
      </c>
      <c r="B17" s="8">
        <v>2377</v>
      </c>
      <c r="C17" s="8">
        <v>-1781</v>
      </c>
      <c r="D17" s="8">
        <v>-6712</v>
      </c>
      <c r="E17" s="8">
        <v>7900</v>
      </c>
      <c r="F17" s="8">
        <v>3875</v>
      </c>
      <c r="G17" s="8">
        <v>11275</v>
      </c>
      <c r="H17" s="8">
        <v>8055</v>
      </c>
      <c r="I17" s="8">
        <v>2543</v>
      </c>
      <c r="J17" s="8">
        <v>1196</v>
      </c>
    </row>
    <row r="18" spans="1:10" ht="15" x14ac:dyDescent="0.25">
      <c r="A18" s="6" t="s">
        <v>36</v>
      </c>
      <c r="B18" s="7">
        <v>3791</v>
      </c>
      <c r="C18" s="7">
        <v>5861</v>
      </c>
      <c r="D18" s="7">
        <v>9407</v>
      </c>
      <c r="E18" s="7">
        <v>7462</v>
      </c>
      <c r="F18" s="7">
        <v>14100</v>
      </c>
      <c r="G18" s="7">
        <v>11786</v>
      </c>
      <c r="H18" s="7">
        <v>15781</v>
      </c>
      <c r="I18" s="7">
        <v>18221</v>
      </c>
      <c r="J18" s="7">
        <v>17735</v>
      </c>
    </row>
    <row r="19" spans="1:10" ht="15" x14ac:dyDescent="0.25">
      <c r="A19" s="6" t="s">
        <v>37</v>
      </c>
      <c r="B19" s="8">
        <v>14781</v>
      </c>
      <c r="C19" s="8">
        <v>18970</v>
      </c>
      <c r="D19" s="8">
        <v>34588</v>
      </c>
      <c r="E19" s="8">
        <v>32103</v>
      </c>
      <c r="F19" s="8">
        <v>55415</v>
      </c>
      <c r="G19" s="8">
        <v>46097</v>
      </c>
      <c r="H19" s="8">
        <v>46851</v>
      </c>
      <c r="I19" s="8">
        <v>50086</v>
      </c>
      <c r="J19" s="8">
        <v>67031</v>
      </c>
    </row>
    <row r="21" spans="1:10" ht="11.45" customHeight="1" x14ac:dyDescent="0.25">
      <c r="A21" s="1" t="s">
        <v>12</v>
      </c>
      <c r="C21" s="3" t="s">
        <v>18</v>
      </c>
    </row>
    <row r="22" spans="1:10" ht="11.45" customHeight="1" x14ac:dyDescent="0.25">
      <c r="A22" s="1" t="s">
        <v>13</v>
      </c>
      <c r="C22" s="3" t="s">
        <v>19</v>
      </c>
    </row>
    <row r="23" spans="1:10" ht="11.45" customHeight="1" x14ac:dyDescent="0.25">
      <c r="A23" s="1" t="s">
        <v>14</v>
      </c>
      <c r="C23" s="3" t="s">
        <v>24</v>
      </c>
    </row>
    <row r="24" spans="1:10" ht="11.45" customHeight="1" x14ac:dyDescent="0.25">
      <c r="A24" s="1" t="s">
        <v>15</v>
      </c>
      <c r="C24" s="3" t="s">
        <v>21</v>
      </c>
    </row>
    <row r="25" spans="1:10" ht="11.45" customHeight="1" x14ac:dyDescent="0.25">
      <c r="A25" s="1" t="s">
        <v>16</v>
      </c>
      <c r="C25" s="3" t="s">
        <v>22</v>
      </c>
    </row>
    <row r="27" spans="1:10" ht="11.45" customHeight="1" x14ac:dyDescent="0.25">
      <c r="A27" s="5" t="s">
        <v>51</v>
      </c>
      <c r="B27" s="4" t="s">
        <v>39</v>
      </c>
      <c r="C27" s="4" t="s">
        <v>40</v>
      </c>
      <c r="D27" s="4" t="s">
        <v>41</v>
      </c>
      <c r="E27" s="4" t="s">
        <v>42</v>
      </c>
      <c r="F27" s="4" t="s">
        <v>43</v>
      </c>
      <c r="G27" s="4" t="s">
        <v>44</v>
      </c>
      <c r="H27" s="4" t="s">
        <v>45</v>
      </c>
      <c r="I27" s="4" t="s">
        <v>46</v>
      </c>
      <c r="J27" s="4" t="s">
        <v>47</v>
      </c>
    </row>
    <row r="28" spans="1:10" ht="11.45" customHeight="1" x14ac:dyDescent="0.25">
      <c r="A28" s="6" t="s">
        <v>30</v>
      </c>
      <c r="B28" s="7">
        <v>116978</v>
      </c>
      <c r="C28" s="7">
        <v>137890</v>
      </c>
      <c r="D28" s="7">
        <v>191238</v>
      </c>
      <c r="E28" s="7">
        <v>197110</v>
      </c>
      <c r="F28" s="7">
        <v>260494</v>
      </c>
      <c r="G28" s="7">
        <v>250365</v>
      </c>
      <c r="H28" s="7">
        <v>274618</v>
      </c>
      <c r="I28" s="7">
        <v>314541</v>
      </c>
      <c r="J28" s="7">
        <v>329818</v>
      </c>
    </row>
    <row r="29" spans="1:10" ht="11.45" customHeight="1" x14ac:dyDescent="0.25">
      <c r="A29" s="6" t="s">
        <v>31</v>
      </c>
      <c r="B29" s="8" t="s">
        <v>52</v>
      </c>
      <c r="C29" s="8" t="s">
        <v>52</v>
      </c>
      <c r="D29" s="8" t="s">
        <v>52</v>
      </c>
      <c r="E29" s="8" t="s">
        <v>52</v>
      </c>
      <c r="F29" s="8" t="s">
        <v>52</v>
      </c>
      <c r="G29" s="8" t="s">
        <v>52</v>
      </c>
      <c r="H29" s="8" t="s">
        <v>52</v>
      </c>
      <c r="I29" s="8" t="s">
        <v>52</v>
      </c>
      <c r="J29" s="8" t="s">
        <v>52</v>
      </c>
    </row>
    <row r="30" spans="1:10" ht="11.45" customHeight="1" x14ac:dyDescent="0.25">
      <c r="A30" s="6" t="s">
        <v>32</v>
      </c>
      <c r="B30" s="7">
        <v>42731</v>
      </c>
      <c r="C30" s="7">
        <v>50494</v>
      </c>
      <c r="D30" s="7">
        <v>79526</v>
      </c>
      <c r="E30" s="7">
        <v>78281</v>
      </c>
      <c r="F30" s="7">
        <v>108732</v>
      </c>
      <c r="G30" s="7">
        <v>108123</v>
      </c>
      <c r="H30" s="7">
        <v>120195</v>
      </c>
      <c r="I30" s="7">
        <v>142187</v>
      </c>
      <c r="J30" s="7">
        <v>139948</v>
      </c>
    </row>
    <row r="31" spans="1:10" ht="11.45" customHeight="1" x14ac:dyDescent="0.25">
      <c r="A31" s="6" t="s">
        <v>33</v>
      </c>
      <c r="B31" s="8">
        <v>13020</v>
      </c>
      <c r="C31" s="8">
        <v>21350</v>
      </c>
      <c r="D31" s="8">
        <v>29756</v>
      </c>
      <c r="E31" s="8">
        <v>38708</v>
      </c>
      <c r="F31" s="8">
        <v>47427</v>
      </c>
      <c r="G31" s="8">
        <v>31435</v>
      </c>
      <c r="H31" s="8">
        <v>41464</v>
      </c>
      <c r="I31" s="8">
        <v>56747</v>
      </c>
      <c r="J31" s="8">
        <v>75003</v>
      </c>
    </row>
    <row r="32" spans="1:10" ht="11.45" customHeight="1" x14ac:dyDescent="0.25">
      <c r="A32" s="6" t="s">
        <v>34</v>
      </c>
      <c r="B32" s="7">
        <v>1964</v>
      </c>
      <c r="C32" s="7">
        <v>2864</v>
      </c>
      <c r="D32" s="7">
        <v>3356</v>
      </c>
      <c r="E32" s="7">
        <v>4162</v>
      </c>
      <c r="F32" s="7">
        <v>2626</v>
      </c>
      <c r="G32" s="7">
        <v>2745</v>
      </c>
      <c r="H32" s="7">
        <v>4055</v>
      </c>
      <c r="I32" s="7">
        <v>3700</v>
      </c>
      <c r="J32" s="7">
        <v>4650</v>
      </c>
    </row>
    <row r="33" spans="1:14" ht="11.45" customHeight="1" x14ac:dyDescent="0.25">
      <c r="A33" s="6" t="s">
        <v>35</v>
      </c>
      <c r="B33" s="8">
        <v>2377</v>
      </c>
      <c r="C33" s="8">
        <v>-1781</v>
      </c>
      <c r="D33" s="8">
        <v>-6712</v>
      </c>
      <c r="E33" s="8">
        <v>7900</v>
      </c>
      <c r="F33" s="8">
        <v>3875</v>
      </c>
      <c r="G33" s="8">
        <v>11275</v>
      </c>
      <c r="H33" s="8">
        <v>8055</v>
      </c>
      <c r="I33" s="8">
        <v>2543</v>
      </c>
      <c r="J33" s="8">
        <v>1196</v>
      </c>
    </row>
    <row r="34" spans="1:14" ht="11.45" customHeight="1" x14ac:dyDescent="0.25">
      <c r="A34" s="6" t="s">
        <v>36</v>
      </c>
      <c r="B34" s="7" t="s">
        <v>52</v>
      </c>
      <c r="C34" s="7" t="s">
        <v>52</v>
      </c>
      <c r="D34" s="7" t="s">
        <v>52</v>
      </c>
      <c r="E34" s="7" t="s">
        <v>52</v>
      </c>
      <c r="F34" s="7" t="s">
        <v>52</v>
      </c>
      <c r="G34" s="7" t="s">
        <v>52</v>
      </c>
      <c r="H34" s="7" t="s">
        <v>52</v>
      </c>
      <c r="I34" s="7" t="s">
        <v>52</v>
      </c>
      <c r="J34" s="7" t="s">
        <v>52</v>
      </c>
    </row>
    <row r="35" spans="1:14" ht="11.45" customHeight="1" x14ac:dyDescent="0.25">
      <c r="A35" s="6" t="s">
        <v>37</v>
      </c>
      <c r="B35" s="8">
        <v>5796</v>
      </c>
      <c r="C35" s="8">
        <v>10214</v>
      </c>
      <c r="D35" s="8">
        <v>12050</v>
      </c>
      <c r="E35" s="8">
        <v>14128</v>
      </c>
      <c r="F35" s="8">
        <v>39058</v>
      </c>
      <c r="G35" s="8">
        <v>26305</v>
      </c>
      <c r="H35" s="8">
        <v>27940</v>
      </c>
      <c r="I35" s="8">
        <v>33143</v>
      </c>
      <c r="J35" s="8">
        <v>34898</v>
      </c>
    </row>
    <row r="37" spans="1:14" ht="11.45" customHeight="1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4" ht="11.45" customHeight="1" x14ac:dyDescent="0.25">
      <c r="A38" s="6" t="s">
        <v>30</v>
      </c>
      <c r="B38" s="7">
        <f>B12</f>
        <v>116978</v>
      </c>
      <c r="C38" s="7">
        <f t="shared" ref="C38:J38" si="0">C12</f>
        <v>137890</v>
      </c>
      <c r="D38" s="7">
        <f t="shared" si="0"/>
        <v>191238</v>
      </c>
      <c r="E38" s="7">
        <f t="shared" si="0"/>
        <v>197110</v>
      </c>
      <c r="F38" s="7">
        <f t="shared" si="0"/>
        <v>260494</v>
      </c>
      <c r="G38" s="7">
        <f t="shared" si="0"/>
        <v>250365</v>
      </c>
      <c r="H38" s="7">
        <f t="shared" si="0"/>
        <v>274618</v>
      </c>
      <c r="I38" s="7">
        <f t="shared" si="0"/>
        <v>314541</v>
      </c>
      <c r="J38" s="7">
        <f t="shared" si="0"/>
        <v>329818</v>
      </c>
    </row>
    <row r="39" spans="1:14" ht="11.45" customHeight="1" x14ac:dyDescent="0.25">
      <c r="A39" s="6" t="s">
        <v>31</v>
      </c>
      <c r="B39" s="8">
        <f>B13</f>
        <v>25094</v>
      </c>
      <c r="C39" s="8">
        <f t="shared" ref="C39:J39" si="1">C13</f>
        <v>34491</v>
      </c>
      <c r="D39" s="8">
        <f t="shared" si="1"/>
        <v>47759</v>
      </c>
      <c r="E39" s="8">
        <f t="shared" si="1"/>
        <v>46202</v>
      </c>
      <c r="F39" s="8">
        <f t="shared" si="1"/>
        <v>70175</v>
      </c>
      <c r="G39" s="8">
        <f t="shared" si="1"/>
        <v>66429</v>
      </c>
      <c r="H39" s="8">
        <f t="shared" si="1"/>
        <v>72401</v>
      </c>
      <c r="I39" s="8">
        <f t="shared" si="1"/>
        <v>82231</v>
      </c>
      <c r="J39" s="8">
        <f t="shared" si="1"/>
        <v>90346</v>
      </c>
      <c r="N39">
        <v>1</v>
      </c>
    </row>
    <row r="40" spans="1:14" ht="11.45" customHeight="1" x14ac:dyDescent="0.25">
      <c r="A40" s="6" t="s">
        <v>32</v>
      </c>
      <c r="B40" s="7">
        <f>B14</f>
        <v>42731</v>
      </c>
      <c r="C40" s="7">
        <f t="shared" ref="C40:J40" si="2">C14</f>
        <v>50494</v>
      </c>
      <c r="D40" s="7">
        <f t="shared" si="2"/>
        <v>79526</v>
      </c>
      <c r="E40" s="7">
        <f t="shared" si="2"/>
        <v>78281</v>
      </c>
      <c r="F40" s="7">
        <f t="shared" si="2"/>
        <v>108732</v>
      </c>
      <c r="G40" s="7">
        <f t="shared" si="2"/>
        <v>108123</v>
      </c>
      <c r="H40" s="7">
        <f t="shared" si="2"/>
        <v>120195</v>
      </c>
      <c r="I40" s="7">
        <f t="shared" si="2"/>
        <v>142187</v>
      </c>
      <c r="J40" s="7">
        <f t="shared" si="2"/>
        <v>139948</v>
      </c>
    </row>
    <row r="41" spans="1:14" ht="11.45" customHeight="1" x14ac:dyDescent="0.25">
      <c r="A41" s="6" t="s">
        <v>33</v>
      </c>
      <c r="B41" s="8">
        <f>B15-B31</f>
        <v>11138</v>
      </c>
      <c r="C41" s="8">
        <f t="shared" ref="C41:J42" si="3">C15-C31</f>
        <v>10720</v>
      </c>
      <c r="D41" s="8">
        <f t="shared" si="3"/>
        <v>27006</v>
      </c>
      <c r="E41" s="8">
        <f t="shared" si="3"/>
        <v>20030</v>
      </c>
      <c r="F41" s="8">
        <f t="shared" si="3"/>
        <v>21885</v>
      </c>
      <c r="G41" s="8">
        <f t="shared" si="3"/>
        <v>22650</v>
      </c>
      <c r="H41" s="8">
        <f t="shared" si="3"/>
        <v>25829</v>
      </c>
      <c r="I41" s="8">
        <f t="shared" si="3"/>
        <v>26447</v>
      </c>
      <c r="J41" s="8">
        <f t="shared" si="3"/>
        <v>30222</v>
      </c>
    </row>
    <row r="42" spans="1:14" ht="11.45" customHeight="1" x14ac:dyDescent="0.25">
      <c r="A42" s="6" t="s">
        <v>34</v>
      </c>
      <c r="B42" s="8">
        <f>B16-B32</f>
        <v>-1065</v>
      </c>
      <c r="C42" s="8">
        <f t="shared" si="3"/>
        <v>-2444</v>
      </c>
      <c r="D42" s="8">
        <f t="shared" si="3"/>
        <v>-3429</v>
      </c>
      <c r="E42" s="8">
        <f t="shared" si="3"/>
        <v>-4569</v>
      </c>
      <c r="F42" s="8">
        <f t="shared" si="3"/>
        <v>-3065</v>
      </c>
      <c r="G42" s="8">
        <f t="shared" si="3"/>
        <v>-2960</v>
      </c>
      <c r="H42" s="8">
        <f t="shared" si="3"/>
        <v>-4089</v>
      </c>
      <c r="I42" s="8">
        <f t="shared" si="3"/>
        <v>-4173</v>
      </c>
      <c r="J42" s="8">
        <f t="shared" si="3"/>
        <v>-5443</v>
      </c>
    </row>
    <row r="43" spans="1:14" ht="11.45" customHeight="1" x14ac:dyDescent="0.25">
      <c r="A43" s="6" t="s">
        <v>35</v>
      </c>
      <c r="B43" s="8">
        <f>B17</f>
        <v>2377</v>
      </c>
      <c r="C43" s="8">
        <f t="shared" ref="C43:J43" si="4">C17</f>
        <v>-1781</v>
      </c>
      <c r="D43" s="8">
        <f t="shared" si="4"/>
        <v>-6712</v>
      </c>
      <c r="E43" s="8">
        <f t="shared" si="4"/>
        <v>7900</v>
      </c>
      <c r="F43" s="8">
        <f t="shared" si="4"/>
        <v>3875</v>
      </c>
      <c r="G43" s="8">
        <f t="shared" si="4"/>
        <v>11275</v>
      </c>
      <c r="H43" s="8">
        <f t="shared" si="4"/>
        <v>8055</v>
      </c>
      <c r="I43" s="8">
        <f t="shared" si="4"/>
        <v>2543</v>
      </c>
      <c r="J43" s="8">
        <f t="shared" si="4"/>
        <v>1196</v>
      </c>
    </row>
    <row r="44" spans="1:14" ht="11.45" customHeight="1" x14ac:dyDescent="0.25">
      <c r="A44" s="6" t="s">
        <v>36</v>
      </c>
      <c r="B44" s="8">
        <f>B18</f>
        <v>3791</v>
      </c>
      <c r="C44" s="8">
        <f t="shared" ref="C44:J44" si="5">C18</f>
        <v>5861</v>
      </c>
      <c r="D44" s="8">
        <f t="shared" si="5"/>
        <v>9407</v>
      </c>
      <c r="E44" s="8">
        <f t="shared" si="5"/>
        <v>7462</v>
      </c>
      <c r="F44" s="8">
        <f t="shared" si="5"/>
        <v>14100</v>
      </c>
      <c r="G44" s="8">
        <f t="shared" si="5"/>
        <v>11786</v>
      </c>
      <c r="H44" s="8">
        <f t="shared" si="5"/>
        <v>15781</v>
      </c>
      <c r="I44" s="8">
        <f t="shared" si="5"/>
        <v>18221</v>
      </c>
      <c r="J44" s="8">
        <f t="shared" si="5"/>
        <v>17735</v>
      </c>
    </row>
    <row r="45" spans="1:14" ht="11.45" customHeight="1" x14ac:dyDescent="0.25">
      <c r="A45" s="6" t="s">
        <v>37</v>
      </c>
      <c r="B45" s="8">
        <f>B19-B35</f>
        <v>8985</v>
      </c>
      <c r="C45" s="8">
        <f t="shared" ref="C45:J45" si="6">C19-C35</f>
        <v>8756</v>
      </c>
      <c r="D45" s="8">
        <f t="shared" si="6"/>
        <v>22538</v>
      </c>
      <c r="E45" s="8">
        <f t="shared" si="6"/>
        <v>17975</v>
      </c>
      <c r="F45" s="8">
        <f t="shared" si="6"/>
        <v>16357</v>
      </c>
      <c r="G45" s="8">
        <f t="shared" si="6"/>
        <v>19792</v>
      </c>
      <c r="H45" s="8">
        <f t="shared" si="6"/>
        <v>18911</v>
      </c>
      <c r="I45" s="8">
        <f t="shared" si="6"/>
        <v>16943</v>
      </c>
      <c r="J45" s="8">
        <f t="shared" si="6"/>
        <v>32133</v>
      </c>
    </row>
    <row r="46" spans="1:14" ht="11.45" customHeight="1" x14ac:dyDescent="0.25">
      <c r="A46" s="17" t="s">
        <v>53</v>
      </c>
      <c r="B46" s="18">
        <f>B40-B41-B43-B44-B39</f>
        <v>331</v>
      </c>
      <c r="C46" s="18">
        <f t="shared" ref="C46:J46" si="7">C40-C41-C43-C44-C39</f>
        <v>1203</v>
      </c>
      <c r="D46" s="18">
        <f t="shared" si="7"/>
        <v>2066</v>
      </c>
      <c r="E46" s="18">
        <f t="shared" si="7"/>
        <v>-3313</v>
      </c>
      <c r="F46" s="18">
        <f t="shared" si="7"/>
        <v>-1303</v>
      </c>
      <c r="G46" s="18">
        <f t="shared" si="7"/>
        <v>-4017</v>
      </c>
      <c r="H46" s="18">
        <f t="shared" si="7"/>
        <v>-1871</v>
      </c>
      <c r="I46" s="18">
        <f t="shared" si="7"/>
        <v>12745</v>
      </c>
      <c r="J46" s="18">
        <f t="shared" si="7"/>
        <v>449</v>
      </c>
    </row>
    <row r="47" spans="1:14" ht="11.45" customHeight="1" x14ac:dyDescent="0.25">
      <c r="A47" s="19" t="s">
        <v>54</v>
      </c>
      <c r="B47" s="18">
        <f>B41-B45</f>
        <v>2153</v>
      </c>
      <c r="C47" s="18">
        <f t="shared" ref="C47:J47" si="8">C41-C45</f>
        <v>1964</v>
      </c>
      <c r="D47" s="18">
        <f t="shared" si="8"/>
        <v>4468</v>
      </c>
      <c r="E47" s="18">
        <f t="shared" si="8"/>
        <v>2055</v>
      </c>
      <c r="F47" s="18">
        <f t="shared" si="8"/>
        <v>5528</v>
      </c>
      <c r="G47" s="18">
        <f t="shared" si="8"/>
        <v>2858</v>
      </c>
      <c r="H47" s="18">
        <f t="shared" si="8"/>
        <v>6918</v>
      </c>
      <c r="I47" s="18">
        <f t="shared" si="8"/>
        <v>9504</v>
      </c>
      <c r="J47" s="18">
        <f t="shared" si="8"/>
        <v>-1911</v>
      </c>
    </row>
    <row r="49" spans="1:10" ht="11.45" customHeight="1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ht="11.45" customHeight="1" x14ac:dyDescent="0.25">
      <c r="A50" s="6" t="s">
        <v>55</v>
      </c>
      <c r="B50" s="20">
        <f>B40/B38</f>
        <v>0.36529090940176784</v>
      </c>
      <c r="C50" s="20">
        <f t="shared" ref="C50:J50" si="9">C40/C38</f>
        <v>0.36619044165639275</v>
      </c>
      <c r="D50" s="20">
        <f t="shared" si="9"/>
        <v>0.41584831466549538</v>
      </c>
      <c r="E50" s="20">
        <f t="shared" si="9"/>
        <v>0.39714372685302624</v>
      </c>
      <c r="F50" s="20">
        <f t="shared" si="9"/>
        <v>0.41740692683900588</v>
      </c>
      <c r="G50" s="20">
        <f t="shared" si="9"/>
        <v>0.43186148223593551</v>
      </c>
      <c r="H50" s="20">
        <f t="shared" si="9"/>
        <v>0.4376807055619078</v>
      </c>
      <c r="I50" s="20">
        <f t="shared" si="9"/>
        <v>0.4520459971831971</v>
      </c>
      <c r="J50" s="20">
        <f t="shared" si="9"/>
        <v>0.42431886676894531</v>
      </c>
    </row>
    <row r="51" spans="1:10" ht="11.45" customHeight="1" x14ac:dyDescent="0.25">
      <c r="A51" s="21" t="s">
        <v>86</v>
      </c>
      <c r="B51" s="20">
        <f>B39/B40</f>
        <v>0.58725515433760034</v>
      </c>
      <c r="C51" s="20">
        <f t="shared" ref="C51:J51" si="10">C39/C40</f>
        <v>0.68307125599081076</v>
      </c>
      <c r="D51" s="20">
        <f t="shared" si="10"/>
        <v>0.60054573347081452</v>
      </c>
      <c r="E51" s="20">
        <f t="shared" si="10"/>
        <v>0.59020707451361121</v>
      </c>
      <c r="F51" s="20">
        <f t="shared" si="10"/>
        <v>0.6453941801861458</v>
      </c>
      <c r="G51" s="20">
        <f t="shared" si="10"/>
        <v>0.61438361865653002</v>
      </c>
      <c r="H51" s="20">
        <f t="shared" si="10"/>
        <v>0.60236282707267352</v>
      </c>
      <c r="I51" s="20">
        <f t="shared" si="10"/>
        <v>0.57832994577563346</v>
      </c>
      <c r="J51" s="20">
        <f t="shared" si="10"/>
        <v>0.64556835396004231</v>
      </c>
    </row>
    <row r="52" spans="1:10" ht="11.45" customHeight="1" x14ac:dyDescent="0.25">
      <c r="A52" s="22" t="s">
        <v>87</v>
      </c>
      <c r="B52" s="23">
        <f>B47/B40</f>
        <v>5.0384966417823127E-2</v>
      </c>
      <c r="C52" s="23">
        <f t="shared" ref="C52:J52" si="11">C47/C40</f>
        <v>3.8895710381431456E-2</v>
      </c>
      <c r="D52" s="23">
        <f t="shared" si="11"/>
        <v>5.6182883585242566E-2</v>
      </c>
      <c r="E52" s="23">
        <f t="shared" si="11"/>
        <v>2.6251580843371956E-2</v>
      </c>
      <c r="F52" s="23">
        <f t="shared" si="11"/>
        <v>5.0840598903726594E-2</v>
      </c>
      <c r="G52" s="23">
        <f t="shared" si="11"/>
        <v>2.6432858873690148E-2</v>
      </c>
      <c r="H52" s="23">
        <f t="shared" si="11"/>
        <v>5.7556470735055536E-2</v>
      </c>
      <c r="I52" s="23">
        <f t="shared" si="11"/>
        <v>6.6841553728540587E-2</v>
      </c>
      <c r="J52" s="23">
        <f t="shared" si="11"/>
        <v>-1.365507188384257E-2</v>
      </c>
    </row>
    <row r="53" spans="1:10" ht="11.45" customHeight="1" x14ac:dyDescent="0.25">
      <c r="A53" s="21" t="s">
        <v>88</v>
      </c>
      <c r="B53" s="23">
        <f>B45/B40</f>
        <v>0.21026889143712996</v>
      </c>
      <c r="C53" s="23">
        <f t="shared" ref="C53:J53" si="12">C45/C40</f>
        <v>0.17340674139501722</v>
      </c>
      <c r="D53" s="23">
        <f t="shared" si="12"/>
        <v>0.28340416970550514</v>
      </c>
      <c r="E53" s="23">
        <f t="shared" si="12"/>
        <v>0.22962149180516345</v>
      </c>
      <c r="F53" s="23">
        <f t="shared" si="12"/>
        <v>0.15043409483868594</v>
      </c>
      <c r="G53" s="23">
        <f t="shared" si="12"/>
        <v>0.18305078475440009</v>
      </c>
      <c r="H53" s="23">
        <f t="shared" si="12"/>
        <v>0.15733599567369691</v>
      </c>
      <c r="I53" s="23">
        <f t="shared" si="12"/>
        <v>0.11915997946366405</v>
      </c>
      <c r="J53" s="23">
        <f t="shared" si="12"/>
        <v>0.22960671106410951</v>
      </c>
    </row>
    <row r="54" spans="1:10" ht="11.45" customHeight="1" x14ac:dyDescent="0.25">
      <c r="A54" s="21" t="s">
        <v>89</v>
      </c>
      <c r="B54" s="23">
        <f>B43/B40</f>
        <v>5.5627062320095483E-2</v>
      </c>
      <c r="C54" s="23">
        <f t="shared" ref="C54:J54" si="13">C43/C40</f>
        <v>-3.5271517408008872E-2</v>
      </c>
      <c r="D54" s="23">
        <f t="shared" si="13"/>
        <v>-8.4400070417222042E-2</v>
      </c>
      <c r="E54" s="23">
        <f t="shared" si="13"/>
        <v>0.10091848596722065</v>
      </c>
      <c r="F54" s="23">
        <f t="shared" si="13"/>
        <v>3.5638082625170146E-2</v>
      </c>
      <c r="G54" s="23">
        <f t="shared" si="13"/>
        <v>0.10427938551464536</v>
      </c>
      <c r="H54" s="23">
        <f t="shared" si="13"/>
        <v>6.7016098839386001E-2</v>
      </c>
      <c r="I54" s="23">
        <f t="shared" si="13"/>
        <v>1.7884898056784376E-2</v>
      </c>
      <c r="J54" s="23">
        <f t="shared" si="13"/>
        <v>8.546031383085146E-3</v>
      </c>
    </row>
    <row r="55" spans="1:10" ht="11.45" customHeight="1" x14ac:dyDescent="0.25">
      <c r="A55" s="21" t="s">
        <v>90</v>
      </c>
      <c r="B55" s="20">
        <f>B44/B40</f>
        <v>8.8717792703189718E-2</v>
      </c>
      <c r="C55" s="20">
        <f t="shared" ref="C55:J55" si="14">C44/C40</f>
        <v>0.11607319681546323</v>
      </c>
      <c r="D55" s="20">
        <f t="shared" si="14"/>
        <v>0.11828835852425622</v>
      </c>
      <c r="E55" s="20">
        <f t="shared" si="14"/>
        <v>9.532325851739247E-2</v>
      </c>
      <c r="F55" s="20">
        <f t="shared" si="14"/>
        <v>0.12967663613287717</v>
      </c>
      <c r="G55" s="20">
        <f t="shared" si="14"/>
        <v>0.10900548449451088</v>
      </c>
      <c r="H55" s="20">
        <f t="shared" si="14"/>
        <v>0.13129497899247056</v>
      </c>
      <c r="I55" s="20">
        <f t="shared" si="14"/>
        <v>0.12814814293852461</v>
      </c>
      <c r="J55" s="20">
        <f t="shared" si="14"/>
        <v>0.12672564095235372</v>
      </c>
    </row>
    <row r="56" spans="1:10" ht="11.45" customHeight="1" x14ac:dyDescent="0.25">
      <c r="A56" s="21" t="s">
        <v>91</v>
      </c>
      <c r="B56" s="23">
        <f>B46/B40</f>
        <v>7.7461327841613819E-3</v>
      </c>
      <c r="C56" s="23">
        <f t="shared" ref="C56:J56" si="15">C46/C40</f>
        <v>2.3824612825286171E-2</v>
      </c>
      <c r="D56" s="23">
        <f t="shared" si="15"/>
        <v>2.5978925131403565E-2</v>
      </c>
      <c r="E56" s="23">
        <f t="shared" si="15"/>
        <v>-4.232189164675975E-2</v>
      </c>
      <c r="F56" s="23">
        <f t="shared" si="15"/>
        <v>-1.1983592686605598E-2</v>
      </c>
      <c r="G56" s="23">
        <f t="shared" si="15"/>
        <v>-3.7152132293776535E-2</v>
      </c>
      <c r="H56" s="23">
        <f t="shared" si="15"/>
        <v>-1.5566371313282583E-2</v>
      </c>
      <c r="I56" s="23">
        <f t="shared" si="15"/>
        <v>8.9635480036852871E-2</v>
      </c>
      <c r="J56" s="23">
        <f t="shared" si="15"/>
        <v>3.2083345242518648E-3</v>
      </c>
    </row>
    <row r="58" spans="1:10" ht="11.45" customHeight="1" x14ac:dyDescent="0.25">
      <c r="A58" s="22" t="s">
        <v>61</v>
      </c>
      <c r="B58" s="24">
        <f>SUM(B51:B56)</f>
        <v>1</v>
      </c>
      <c r="C58" s="24">
        <f t="shared" ref="C58:J58" si="16">SUM(C51:C56)</f>
        <v>1</v>
      </c>
      <c r="D58" s="24">
        <f t="shared" si="16"/>
        <v>1</v>
      </c>
      <c r="E58" s="24">
        <f t="shared" si="16"/>
        <v>1</v>
      </c>
      <c r="F58" s="24">
        <f t="shared" si="16"/>
        <v>1</v>
      </c>
      <c r="G58" s="24">
        <f t="shared" si="16"/>
        <v>0.99999999999999989</v>
      </c>
      <c r="H58" s="24">
        <f t="shared" si="16"/>
        <v>1</v>
      </c>
      <c r="I58" s="24">
        <f t="shared" si="16"/>
        <v>1</v>
      </c>
      <c r="J58" s="24">
        <f t="shared" si="16"/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workbookViewId="0">
      <pane xSplit="1" ySplit="11" topLeftCell="B21" activePane="bottomRight" state="frozen"/>
      <selection pane="topRight"/>
      <selection pane="bottomLeft"/>
      <selection pane="bottomRight" activeCell="L42" sqref="L42"/>
    </sheetView>
  </sheetViews>
  <sheetFormatPr baseColWidth="10" defaultColWidth="9.140625" defaultRowHeight="11.45" customHeight="1" x14ac:dyDescent="0.25"/>
  <cols>
    <col min="1" max="1" width="29.85546875" customWidth="1"/>
    <col min="2" max="10" width="10" customWidth="1"/>
  </cols>
  <sheetData>
    <row r="1" spans="1:10" ht="15" x14ac:dyDescent="0.25">
      <c r="A1" s="25" t="s">
        <v>62</v>
      </c>
    </row>
    <row r="2" spans="1:10" ht="15" x14ac:dyDescent="0.25">
      <c r="A2" s="25" t="s">
        <v>49</v>
      </c>
      <c r="B2" s="26" t="s">
        <v>63</v>
      </c>
    </row>
    <row r="3" spans="1:10" ht="15" x14ac:dyDescent="0.25">
      <c r="A3" s="25" t="s">
        <v>50</v>
      </c>
      <c r="B3" s="25" t="s">
        <v>6</v>
      </c>
    </row>
    <row r="5" spans="1:10" ht="15" x14ac:dyDescent="0.25">
      <c r="A5" s="26" t="s">
        <v>12</v>
      </c>
      <c r="C5" s="25" t="s">
        <v>18</v>
      </c>
    </row>
    <row r="6" spans="1:10" ht="15" x14ac:dyDescent="0.25">
      <c r="A6" s="26" t="s">
        <v>13</v>
      </c>
      <c r="C6" s="25" t="s">
        <v>19</v>
      </c>
    </row>
    <row r="7" spans="1:10" ht="15" x14ac:dyDescent="0.25">
      <c r="A7" s="26" t="s">
        <v>14</v>
      </c>
      <c r="C7" s="25" t="s">
        <v>20</v>
      </c>
    </row>
    <row r="8" spans="1:10" ht="15" x14ac:dyDescent="0.25">
      <c r="A8" s="26" t="s">
        <v>15</v>
      </c>
      <c r="C8" s="25" t="s">
        <v>21</v>
      </c>
    </row>
    <row r="9" spans="1:10" ht="15" x14ac:dyDescent="0.25">
      <c r="A9" s="26" t="s">
        <v>16</v>
      </c>
      <c r="C9" s="25" t="s">
        <v>64</v>
      </c>
    </row>
    <row r="11" spans="1:10" ht="15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ht="15" x14ac:dyDescent="0.25">
      <c r="A12" s="21" t="s">
        <v>30</v>
      </c>
      <c r="B12" s="29">
        <v>1026636</v>
      </c>
      <c r="C12" s="29">
        <v>1131541</v>
      </c>
      <c r="D12" s="29">
        <v>1415371</v>
      </c>
      <c r="E12" s="29">
        <v>1434562</v>
      </c>
      <c r="F12" s="29">
        <v>2007945</v>
      </c>
      <c r="G12" s="29">
        <v>1950941</v>
      </c>
      <c r="H12" s="29">
        <v>2104957</v>
      </c>
      <c r="I12" s="29">
        <v>2304978</v>
      </c>
      <c r="J12" s="29">
        <v>2458863</v>
      </c>
    </row>
    <row r="13" spans="1:10" ht="15" x14ac:dyDescent="0.25">
      <c r="A13" s="21" t="s">
        <v>31</v>
      </c>
      <c r="B13" s="30">
        <v>230892</v>
      </c>
      <c r="C13" s="30">
        <v>268620</v>
      </c>
      <c r="D13" s="30">
        <v>294178</v>
      </c>
      <c r="E13" s="30">
        <v>277741</v>
      </c>
      <c r="F13" s="30">
        <v>422830</v>
      </c>
      <c r="G13" s="30">
        <v>396121</v>
      </c>
      <c r="H13" s="30">
        <v>417429</v>
      </c>
      <c r="I13" s="30">
        <v>465869</v>
      </c>
      <c r="J13" s="30">
        <v>492844</v>
      </c>
    </row>
    <row r="14" spans="1:10" ht="15" x14ac:dyDescent="0.25">
      <c r="A14" s="21" t="s">
        <v>32</v>
      </c>
      <c r="B14" s="29">
        <v>381251</v>
      </c>
      <c r="C14" s="29">
        <v>434048</v>
      </c>
      <c r="D14" s="29">
        <v>647825</v>
      </c>
      <c r="E14" s="29">
        <v>607766</v>
      </c>
      <c r="F14" s="29">
        <v>747223</v>
      </c>
      <c r="G14" s="29">
        <v>733920</v>
      </c>
      <c r="H14" s="29">
        <v>846043</v>
      </c>
      <c r="I14" s="29">
        <v>906817</v>
      </c>
      <c r="J14" s="29">
        <v>962041</v>
      </c>
    </row>
    <row r="15" spans="1:10" ht="15" x14ac:dyDescent="0.25">
      <c r="A15" s="21" t="s">
        <v>33</v>
      </c>
      <c r="B15" s="30">
        <v>186231</v>
      </c>
      <c r="C15" s="30">
        <v>259209</v>
      </c>
      <c r="D15" s="30">
        <v>407160</v>
      </c>
      <c r="E15" s="30">
        <v>341619</v>
      </c>
      <c r="F15" s="30">
        <v>375161</v>
      </c>
      <c r="G15" s="30">
        <v>310930</v>
      </c>
      <c r="H15" s="30">
        <v>371078</v>
      </c>
      <c r="I15" s="30">
        <v>480692</v>
      </c>
      <c r="J15" s="30">
        <v>493993</v>
      </c>
    </row>
    <row r="16" spans="1:10" ht="15" x14ac:dyDescent="0.25">
      <c r="A16" s="21" t="s">
        <v>34</v>
      </c>
      <c r="B16" s="29">
        <v>4261</v>
      </c>
      <c r="C16" s="29">
        <v>2214</v>
      </c>
      <c r="D16" s="29">
        <v>948</v>
      </c>
      <c r="E16" s="29">
        <v>1237</v>
      </c>
      <c r="F16" s="29">
        <v>1177</v>
      </c>
      <c r="G16" s="29">
        <v>2247</v>
      </c>
      <c r="H16" s="29">
        <v>1071</v>
      </c>
      <c r="I16" s="29">
        <v>1122</v>
      </c>
      <c r="J16" s="29">
        <v>1861</v>
      </c>
    </row>
    <row r="17" spans="1:10" ht="15" x14ac:dyDescent="0.25">
      <c r="A17" s="21" t="s">
        <v>35</v>
      </c>
      <c r="B17" s="30">
        <v>96383</v>
      </c>
      <c r="C17" s="30">
        <v>-90082</v>
      </c>
      <c r="D17" s="30">
        <v>783</v>
      </c>
      <c r="E17" s="30">
        <v>75279</v>
      </c>
      <c r="F17" s="30">
        <v>30365</v>
      </c>
      <c r="G17" s="30">
        <v>71932</v>
      </c>
      <c r="H17" s="30">
        <v>98405</v>
      </c>
      <c r="I17" s="30">
        <v>37955</v>
      </c>
      <c r="J17" s="30">
        <v>85997</v>
      </c>
    </row>
    <row r="18" spans="1:10" ht="15" x14ac:dyDescent="0.25">
      <c r="A18" s="21" t="s">
        <v>36</v>
      </c>
      <c r="B18" s="29">
        <v>22922</v>
      </c>
      <c r="C18" s="29">
        <v>47814</v>
      </c>
      <c r="D18" s="29">
        <v>59300</v>
      </c>
      <c r="E18" s="29">
        <v>43985</v>
      </c>
      <c r="F18" s="29">
        <v>82191</v>
      </c>
      <c r="G18" s="29">
        <v>64524</v>
      </c>
      <c r="H18" s="29">
        <v>97678</v>
      </c>
      <c r="I18" s="29">
        <v>114926</v>
      </c>
      <c r="J18" s="29">
        <v>120370</v>
      </c>
    </row>
    <row r="19" spans="1:10" ht="15" x14ac:dyDescent="0.25">
      <c r="A19" s="21" t="s">
        <v>37</v>
      </c>
      <c r="B19" s="30">
        <v>142242</v>
      </c>
      <c r="C19" s="30">
        <v>192012</v>
      </c>
      <c r="D19" s="30">
        <v>344336</v>
      </c>
      <c r="E19" s="30">
        <v>285243</v>
      </c>
      <c r="F19" s="30">
        <v>345377</v>
      </c>
      <c r="G19" s="30">
        <v>287031</v>
      </c>
      <c r="H19" s="30">
        <v>340005</v>
      </c>
      <c r="I19" s="30">
        <v>437208</v>
      </c>
      <c r="J19" s="30">
        <v>437471</v>
      </c>
    </row>
    <row r="21" spans="1:10" ht="11.45" customHeight="1" x14ac:dyDescent="0.25">
      <c r="A21" s="26" t="s">
        <v>12</v>
      </c>
      <c r="C21" s="25" t="s">
        <v>18</v>
      </c>
    </row>
    <row r="22" spans="1:10" ht="11.45" customHeight="1" x14ac:dyDescent="0.25">
      <c r="A22" s="26" t="s">
        <v>13</v>
      </c>
      <c r="C22" s="25" t="s">
        <v>19</v>
      </c>
    </row>
    <row r="23" spans="1:10" ht="11.45" customHeight="1" x14ac:dyDescent="0.25">
      <c r="A23" s="26" t="s">
        <v>14</v>
      </c>
      <c r="C23" s="25" t="s">
        <v>24</v>
      </c>
    </row>
    <row r="24" spans="1:10" ht="11.45" customHeight="1" x14ac:dyDescent="0.25">
      <c r="A24" s="26" t="s">
        <v>15</v>
      </c>
      <c r="C24" s="25" t="s">
        <v>21</v>
      </c>
    </row>
    <row r="25" spans="1:10" ht="11.45" customHeight="1" x14ac:dyDescent="0.25">
      <c r="A25" s="26" t="s">
        <v>16</v>
      </c>
      <c r="C25" s="25" t="s">
        <v>64</v>
      </c>
    </row>
    <row r="27" spans="1:10" ht="11.45" customHeight="1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ht="11.45" customHeight="1" x14ac:dyDescent="0.25">
      <c r="A28" s="21" t="s">
        <v>30</v>
      </c>
      <c r="B28" s="29">
        <v>1026636</v>
      </c>
      <c r="C28" s="29">
        <v>1131541</v>
      </c>
      <c r="D28" s="29">
        <v>1415371</v>
      </c>
      <c r="E28" s="29">
        <v>1434562</v>
      </c>
      <c r="F28" s="29">
        <v>2007945</v>
      </c>
      <c r="G28" s="29">
        <v>1950941</v>
      </c>
      <c r="H28" s="29">
        <v>2104957</v>
      </c>
      <c r="I28" s="29">
        <v>2304978</v>
      </c>
      <c r="J28" s="29">
        <v>2458863</v>
      </c>
    </row>
    <row r="29" spans="1:10" ht="11.45" customHeight="1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ht="11.45" customHeight="1" x14ac:dyDescent="0.25">
      <c r="A30" s="21" t="s">
        <v>32</v>
      </c>
      <c r="B30" s="29">
        <v>381251</v>
      </c>
      <c r="C30" s="29">
        <v>434048</v>
      </c>
      <c r="D30" s="29">
        <v>647825</v>
      </c>
      <c r="E30" s="29">
        <v>607766</v>
      </c>
      <c r="F30" s="29">
        <v>747223</v>
      </c>
      <c r="G30" s="29">
        <v>733920</v>
      </c>
      <c r="H30" s="29">
        <v>846043</v>
      </c>
      <c r="I30" s="29">
        <v>906817</v>
      </c>
      <c r="J30" s="29">
        <v>962041</v>
      </c>
    </row>
    <row r="31" spans="1:10" ht="11.45" customHeight="1" x14ac:dyDescent="0.25">
      <c r="A31" s="21" t="s">
        <v>33</v>
      </c>
      <c r="B31" s="30">
        <v>36556</v>
      </c>
      <c r="C31" s="30">
        <v>63295</v>
      </c>
      <c r="D31" s="30">
        <v>140428</v>
      </c>
      <c r="E31" s="30">
        <v>137349</v>
      </c>
      <c r="F31" s="30">
        <v>172264</v>
      </c>
      <c r="G31" s="30">
        <v>116194</v>
      </c>
      <c r="H31" s="30">
        <v>165453</v>
      </c>
      <c r="I31" s="30">
        <v>208794</v>
      </c>
      <c r="J31" s="30">
        <v>222859</v>
      </c>
    </row>
    <row r="32" spans="1:10" ht="11.45" customHeight="1" x14ac:dyDescent="0.25">
      <c r="A32" s="21" t="s">
        <v>34</v>
      </c>
      <c r="B32" s="29">
        <v>145290</v>
      </c>
      <c r="C32" s="29">
        <v>14381</v>
      </c>
      <c r="D32" s="29">
        <v>11751</v>
      </c>
      <c r="E32" s="29">
        <v>14504</v>
      </c>
      <c r="F32" s="29">
        <v>13845</v>
      </c>
      <c r="G32" s="29">
        <v>17601</v>
      </c>
      <c r="H32" s="29">
        <v>31332</v>
      </c>
      <c r="I32" s="29">
        <v>54944</v>
      </c>
      <c r="J32" s="29">
        <v>46288</v>
      </c>
    </row>
    <row r="33" spans="1:10" ht="11.45" customHeight="1" x14ac:dyDescent="0.25">
      <c r="A33" s="21" t="s">
        <v>35</v>
      </c>
      <c r="B33" s="30">
        <v>96383</v>
      </c>
      <c r="C33" s="30">
        <v>-90082</v>
      </c>
      <c r="D33" s="30">
        <v>783</v>
      </c>
      <c r="E33" s="30">
        <v>75279</v>
      </c>
      <c r="F33" s="30">
        <v>30365</v>
      </c>
      <c r="G33" s="30">
        <v>71932</v>
      </c>
      <c r="H33" s="30">
        <v>98405</v>
      </c>
      <c r="I33" s="30">
        <v>37955</v>
      </c>
      <c r="J33" s="30">
        <v>85997</v>
      </c>
    </row>
    <row r="34" spans="1:10" ht="11.45" customHeight="1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ht="11.45" customHeight="1" x14ac:dyDescent="0.25">
      <c r="A35" s="21" t="s">
        <v>37</v>
      </c>
      <c r="B35" s="30">
        <v>13937</v>
      </c>
      <c r="C35" s="30">
        <v>33115</v>
      </c>
      <c r="D35" s="30">
        <v>50375</v>
      </c>
      <c r="E35" s="30">
        <v>63743</v>
      </c>
      <c r="F35" s="30">
        <v>99475</v>
      </c>
      <c r="G35" s="30">
        <v>81505</v>
      </c>
      <c r="H35" s="30">
        <v>99455</v>
      </c>
      <c r="I35" s="30">
        <v>118755</v>
      </c>
      <c r="J35" s="30">
        <v>133971</v>
      </c>
    </row>
    <row r="37" spans="1:10" ht="11.45" customHeight="1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ht="11.45" customHeight="1" x14ac:dyDescent="0.25">
      <c r="A38" s="6" t="s">
        <v>30</v>
      </c>
      <c r="B38" s="7">
        <f>B12</f>
        <v>1026636</v>
      </c>
      <c r="C38" s="7">
        <f t="shared" ref="C38:J38" si="0">C12</f>
        <v>1131541</v>
      </c>
      <c r="D38" s="7">
        <f t="shared" si="0"/>
        <v>1415371</v>
      </c>
      <c r="E38" s="7">
        <f t="shared" si="0"/>
        <v>1434562</v>
      </c>
      <c r="F38" s="7">
        <f t="shared" si="0"/>
        <v>2007945</v>
      </c>
      <c r="G38" s="7">
        <f t="shared" si="0"/>
        <v>1950941</v>
      </c>
      <c r="H38" s="7">
        <f t="shared" si="0"/>
        <v>2104957</v>
      </c>
      <c r="I38" s="7">
        <f t="shared" si="0"/>
        <v>2304978</v>
      </c>
      <c r="J38" s="7">
        <f t="shared" si="0"/>
        <v>2458863</v>
      </c>
    </row>
    <row r="39" spans="1:10" ht="11.45" customHeight="1" x14ac:dyDescent="0.25">
      <c r="A39" s="6" t="s">
        <v>31</v>
      </c>
      <c r="B39" s="7">
        <f>B13</f>
        <v>230892</v>
      </c>
      <c r="C39" s="7">
        <f t="shared" ref="C39:J39" si="1">C13</f>
        <v>268620</v>
      </c>
      <c r="D39" s="7">
        <f t="shared" si="1"/>
        <v>294178</v>
      </c>
      <c r="E39" s="7">
        <f t="shared" si="1"/>
        <v>277741</v>
      </c>
      <c r="F39" s="7">
        <f t="shared" si="1"/>
        <v>422830</v>
      </c>
      <c r="G39" s="7">
        <f t="shared" si="1"/>
        <v>396121</v>
      </c>
      <c r="H39" s="7">
        <f t="shared" si="1"/>
        <v>417429</v>
      </c>
      <c r="I39" s="7">
        <f t="shared" si="1"/>
        <v>465869</v>
      </c>
      <c r="J39" s="7">
        <f t="shared" si="1"/>
        <v>492844</v>
      </c>
    </row>
    <row r="40" spans="1:10" ht="11.45" customHeight="1" x14ac:dyDescent="0.25">
      <c r="A40" s="6" t="s">
        <v>32</v>
      </c>
      <c r="B40" s="7">
        <f>B30</f>
        <v>381251</v>
      </c>
      <c r="C40" s="7">
        <f t="shared" ref="C40:J40" si="2">C30</f>
        <v>434048</v>
      </c>
      <c r="D40" s="7">
        <f t="shared" si="2"/>
        <v>647825</v>
      </c>
      <c r="E40" s="7">
        <f t="shared" si="2"/>
        <v>607766</v>
      </c>
      <c r="F40" s="7">
        <f t="shared" si="2"/>
        <v>747223</v>
      </c>
      <c r="G40" s="7">
        <f t="shared" si="2"/>
        <v>733920</v>
      </c>
      <c r="H40" s="7">
        <f t="shared" si="2"/>
        <v>846043</v>
      </c>
      <c r="I40" s="7">
        <f t="shared" si="2"/>
        <v>906817</v>
      </c>
      <c r="J40" s="7">
        <f t="shared" si="2"/>
        <v>962041</v>
      </c>
    </row>
    <row r="41" spans="1:10" ht="11.45" customHeight="1" x14ac:dyDescent="0.25">
      <c r="A41" s="6" t="s">
        <v>33</v>
      </c>
      <c r="B41" s="8">
        <f>B15-B31</f>
        <v>149675</v>
      </c>
      <c r="C41" s="8">
        <f t="shared" ref="C41:J42" si="3">C15-C31</f>
        <v>195914</v>
      </c>
      <c r="D41" s="8">
        <f t="shared" si="3"/>
        <v>266732</v>
      </c>
      <c r="E41" s="8">
        <f t="shared" si="3"/>
        <v>204270</v>
      </c>
      <c r="F41" s="8">
        <f t="shared" si="3"/>
        <v>202897</v>
      </c>
      <c r="G41" s="8">
        <f t="shared" si="3"/>
        <v>194736</v>
      </c>
      <c r="H41" s="8">
        <f t="shared" si="3"/>
        <v>205625</v>
      </c>
      <c r="I41" s="8">
        <f t="shared" si="3"/>
        <v>271898</v>
      </c>
      <c r="J41" s="8">
        <f t="shared" si="3"/>
        <v>271134</v>
      </c>
    </row>
    <row r="42" spans="1:10" ht="11.45" customHeight="1" x14ac:dyDescent="0.25">
      <c r="A42" s="6" t="s">
        <v>34</v>
      </c>
      <c r="B42" s="8">
        <f>B16-B32</f>
        <v>-141029</v>
      </c>
      <c r="C42" s="8">
        <f t="shared" si="3"/>
        <v>-12167</v>
      </c>
      <c r="D42" s="8">
        <f t="shared" si="3"/>
        <v>-10803</v>
      </c>
      <c r="E42" s="8">
        <f t="shared" si="3"/>
        <v>-13267</v>
      </c>
      <c r="F42" s="8">
        <f t="shared" si="3"/>
        <v>-12668</v>
      </c>
      <c r="G42" s="8">
        <f t="shared" si="3"/>
        <v>-15354</v>
      </c>
      <c r="H42" s="8">
        <f t="shared" si="3"/>
        <v>-30261</v>
      </c>
      <c r="I42" s="8">
        <f t="shared" si="3"/>
        <v>-53822</v>
      </c>
      <c r="J42" s="8">
        <f t="shared" si="3"/>
        <v>-44427</v>
      </c>
    </row>
    <row r="43" spans="1:10" ht="11.45" customHeight="1" x14ac:dyDescent="0.25">
      <c r="A43" s="6" t="s">
        <v>35</v>
      </c>
      <c r="B43" s="8">
        <f>B17</f>
        <v>96383</v>
      </c>
      <c r="C43" s="8">
        <f t="shared" ref="C43:J43" si="4">C17</f>
        <v>-90082</v>
      </c>
      <c r="D43" s="8">
        <f t="shared" si="4"/>
        <v>783</v>
      </c>
      <c r="E43" s="8">
        <f t="shared" si="4"/>
        <v>75279</v>
      </c>
      <c r="F43" s="8">
        <f t="shared" si="4"/>
        <v>30365</v>
      </c>
      <c r="G43" s="8">
        <f t="shared" si="4"/>
        <v>71932</v>
      </c>
      <c r="H43" s="8">
        <f t="shared" si="4"/>
        <v>98405</v>
      </c>
      <c r="I43" s="8">
        <f t="shared" si="4"/>
        <v>37955</v>
      </c>
      <c r="J43" s="8">
        <f t="shared" si="4"/>
        <v>85997</v>
      </c>
    </row>
    <row r="44" spans="1:10" ht="11.45" customHeight="1" x14ac:dyDescent="0.25">
      <c r="A44" s="6" t="s">
        <v>36</v>
      </c>
      <c r="B44" s="7">
        <f>B18</f>
        <v>22922</v>
      </c>
      <c r="C44" s="7">
        <f t="shared" ref="C44:J44" si="5">C18</f>
        <v>47814</v>
      </c>
      <c r="D44" s="7">
        <f t="shared" si="5"/>
        <v>59300</v>
      </c>
      <c r="E44" s="7">
        <f t="shared" si="5"/>
        <v>43985</v>
      </c>
      <c r="F44" s="7">
        <f t="shared" si="5"/>
        <v>82191</v>
      </c>
      <c r="G44" s="7">
        <f t="shared" si="5"/>
        <v>64524</v>
      </c>
      <c r="H44" s="7">
        <f t="shared" si="5"/>
        <v>97678</v>
      </c>
      <c r="I44" s="7">
        <f t="shared" si="5"/>
        <v>114926</v>
      </c>
      <c r="J44" s="7">
        <f t="shared" si="5"/>
        <v>120370</v>
      </c>
    </row>
    <row r="45" spans="1:10" ht="11.45" customHeight="1" x14ac:dyDescent="0.25">
      <c r="A45" s="6" t="s">
        <v>37</v>
      </c>
      <c r="B45" s="8">
        <f>B19-B35</f>
        <v>128305</v>
      </c>
      <c r="C45" s="8">
        <f t="shared" ref="C45:J45" si="6">C19-C35</f>
        <v>158897</v>
      </c>
      <c r="D45" s="8">
        <f t="shared" si="6"/>
        <v>293961</v>
      </c>
      <c r="E45" s="8">
        <f t="shared" si="6"/>
        <v>221500</v>
      </c>
      <c r="F45" s="8">
        <f t="shared" si="6"/>
        <v>245902</v>
      </c>
      <c r="G45" s="8">
        <f t="shared" si="6"/>
        <v>205526</v>
      </c>
      <c r="H45" s="8">
        <f t="shared" si="6"/>
        <v>240550</v>
      </c>
      <c r="I45" s="8">
        <f t="shared" si="6"/>
        <v>318453</v>
      </c>
      <c r="J45" s="8">
        <f t="shared" si="6"/>
        <v>303500</v>
      </c>
    </row>
    <row r="46" spans="1:10" ht="11.45" customHeight="1" x14ac:dyDescent="0.25">
      <c r="A46" s="17" t="s">
        <v>53</v>
      </c>
      <c r="B46" s="18">
        <f>B40-B41-B43-B44-B39</f>
        <v>-118621</v>
      </c>
      <c r="C46" s="18">
        <f t="shared" ref="C46:J46" si="7">C40-C41-C43-C44-C39</f>
        <v>11782</v>
      </c>
      <c r="D46" s="18">
        <f t="shared" si="7"/>
        <v>26832</v>
      </c>
      <c r="E46" s="18">
        <f t="shared" si="7"/>
        <v>6491</v>
      </c>
      <c r="F46" s="18">
        <f t="shared" si="7"/>
        <v>8940</v>
      </c>
      <c r="G46" s="18">
        <f t="shared" si="7"/>
        <v>6607</v>
      </c>
      <c r="H46" s="18">
        <f t="shared" si="7"/>
        <v>26906</v>
      </c>
      <c r="I46" s="18">
        <f t="shared" si="7"/>
        <v>16169</v>
      </c>
      <c r="J46" s="18">
        <f t="shared" si="7"/>
        <v>-8304</v>
      </c>
    </row>
    <row r="47" spans="1:10" ht="11.45" customHeight="1" x14ac:dyDescent="0.25">
      <c r="A47" s="19" t="s">
        <v>54</v>
      </c>
      <c r="B47" s="18">
        <f>B41-B45</f>
        <v>21370</v>
      </c>
      <c r="C47" s="18">
        <f t="shared" ref="C47:J47" si="8">C41-C45</f>
        <v>37017</v>
      </c>
      <c r="D47" s="18">
        <f t="shared" si="8"/>
        <v>-27229</v>
      </c>
      <c r="E47" s="18">
        <f t="shared" si="8"/>
        <v>-17230</v>
      </c>
      <c r="F47" s="18">
        <f t="shared" si="8"/>
        <v>-43005</v>
      </c>
      <c r="G47" s="18">
        <f t="shared" si="8"/>
        <v>-10790</v>
      </c>
      <c r="H47" s="18">
        <f t="shared" si="8"/>
        <v>-34925</v>
      </c>
      <c r="I47" s="18">
        <f t="shared" si="8"/>
        <v>-46555</v>
      </c>
      <c r="J47" s="18">
        <f t="shared" si="8"/>
        <v>-32366</v>
      </c>
    </row>
    <row r="49" spans="1:10" ht="11.45" customHeight="1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ht="11.45" customHeight="1" x14ac:dyDescent="0.25">
      <c r="A50" s="6" t="s">
        <v>55</v>
      </c>
      <c r="B50" s="54">
        <f>B40/B38*0.943</f>
        <v>0.35019197943574937</v>
      </c>
      <c r="C50" s="54">
        <f t="shared" ref="C50:J50" si="9">C40/C38*0.943</f>
        <v>0.36172552651649387</v>
      </c>
      <c r="D50" s="54">
        <f t="shared" si="9"/>
        <v>0.43161755822325026</v>
      </c>
      <c r="E50" s="54">
        <f t="shared" si="9"/>
        <v>0.39951102705913022</v>
      </c>
      <c r="F50" s="54">
        <f t="shared" si="9"/>
        <v>0.35092160841058889</v>
      </c>
      <c r="G50" s="54">
        <f t="shared" si="9"/>
        <v>0.3547449974140684</v>
      </c>
      <c r="H50" s="54">
        <f t="shared" si="9"/>
        <v>0.37901892960283751</v>
      </c>
      <c r="I50" s="54">
        <f t="shared" si="9"/>
        <v>0.37099201424048295</v>
      </c>
      <c r="J50" s="54">
        <f t="shared" si="9"/>
        <v>0.36895291156929033</v>
      </c>
    </row>
    <row r="51" spans="1:10" ht="11.45" customHeight="1" x14ac:dyDescent="0.25">
      <c r="A51" s="21" t="s">
        <v>56</v>
      </c>
      <c r="B51" s="54">
        <f>B39/B40</f>
        <v>0.6056167721527288</v>
      </c>
      <c r="C51" s="54">
        <f t="shared" ref="C51:J51" si="10">C39/C40</f>
        <v>0.61887164553229135</v>
      </c>
      <c r="D51" s="54">
        <f t="shared" si="10"/>
        <v>0.45410103037085631</v>
      </c>
      <c r="E51" s="54">
        <f t="shared" si="10"/>
        <v>0.45698673502630949</v>
      </c>
      <c r="F51" s="54">
        <f t="shared" si="10"/>
        <v>0.56586855597325025</v>
      </c>
      <c r="G51" s="54">
        <f t="shared" si="10"/>
        <v>0.53973321342925662</v>
      </c>
      <c r="H51" s="54">
        <f t="shared" si="10"/>
        <v>0.49338981588406261</v>
      </c>
      <c r="I51" s="54">
        <f t="shared" si="10"/>
        <v>0.51374092016360517</v>
      </c>
      <c r="J51" s="54">
        <f t="shared" si="10"/>
        <v>0.512290016745648</v>
      </c>
    </row>
    <row r="52" spans="1:10" ht="11.45" customHeight="1" x14ac:dyDescent="0.25">
      <c r="A52" s="22" t="s">
        <v>57</v>
      </c>
      <c r="B52" s="55">
        <f>B47/B40</f>
        <v>5.6052311993935754E-2</v>
      </c>
      <c r="C52" s="55">
        <f t="shared" ref="C52:J52" si="11">C47/C40</f>
        <v>8.528319448540253E-2</v>
      </c>
      <c r="D52" s="55">
        <f t="shared" si="11"/>
        <v>-4.2031412804383897E-2</v>
      </c>
      <c r="E52" s="55">
        <f t="shared" si="11"/>
        <v>-2.8349726704027536E-2</v>
      </c>
      <c r="F52" s="55">
        <f t="shared" si="11"/>
        <v>-5.7553099944728681E-2</v>
      </c>
      <c r="G52" s="55">
        <f t="shared" si="11"/>
        <v>-1.4701874863745367E-2</v>
      </c>
      <c r="H52" s="55">
        <f t="shared" si="11"/>
        <v>-4.1280407733413078E-2</v>
      </c>
      <c r="I52" s="55">
        <f t="shared" si="11"/>
        <v>-5.1338914025652362E-2</v>
      </c>
      <c r="J52" s="55">
        <f t="shared" si="11"/>
        <v>-3.3643056792797811E-2</v>
      </c>
    </row>
    <row r="53" spans="1:10" ht="11.45" customHeight="1" x14ac:dyDescent="0.25">
      <c r="A53" s="21" t="s">
        <v>58</v>
      </c>
      <c r="B53" s="55">
        <f>B45/B40</f>
        <v>0.33653682219849917</v>
      </c>
      <c r="C53" s="55">
        <f t="shared" ref="C53:J53" si="12">C45/C40</f>
        <v>0.36608163152462403</v>
      </c>
      <c r="D53" s="55">
        <f t="shared" si="12"/>
        <v>0.45376606336587816</v>
      </c>
      <c r="E53" s="55">
        <f t="shared" si="12"/>
        <v>0.36444947562055136</v>
      </c>
      <c r="F53" s="55">
        <f t="shared" si="12"/>
        <v>0.32908783589370244</v>
      </c>
      <c r="G53" s="55">
        <f t="shared" si="12"/>
        <v>0.28003869631567474</v>
      </c>
      <c r="H53" s="55">
        <f t="shared" si="12"/>
        <v>0.28432361002927747</v>
      </c>
      <c r="I53" s="55">
        <f t="shared" si="12"/>
        <v>0.35117669827539627</v>
      </c>
      <c r="J53" s="55">
        <f t="shared" si="12"/>
        <v>0.31547512008323969</v>
      </c>
    </row>
    <row r="54" spans="1:10" ht="11.45" customHeight="1" x14ac:dyDescent="0.25">
      <c r="A54" s="21" t="s">
        <v>65</v>
      </c>
      <c r="B54" s="55">
        <f>B43/B40</f>
        <v>0.25280720575159149</v>
      </c>
      <c r="C54" s="55">
        <f t="shared" ref="C54:J54" si="13">C43/C40</f>
        <v>-0.20753925833087586</v>
      </c>
      <c r="D54" s="55">
        <f t="shared" si="13"/>
        <v>1.2086597460733994E-3</v>
      </c>
      <c r="E54" s="55">
        <f t="shared" si="13"/>
        <v>0.12386181523810151</v>
      </c>
      <c r="F54" s="55">
        <f t="shared" si="13"/>
        <v>4.0637132422315696E-2</v>
      </c>
      <c r="G54" s="55">
        <f t="shared" si="13"/>
        <v>9.8010682363200347E-2</v>
      </c>
      <c r="H54" s="55">
        <f t="shared" si="13"/>
        <v>0.11631205506103118</v>
      </c>
      <c r="I54" s="55">
        <f t="shared" si="13"/>
        <v>4.1855192392731944E-2</v>
      </c>
      <c r="J54" s="55">
        <f t="shared" si="13"/>
        <v>8.9390161126189013E-2</v>
      </c>
    </row>
    <row r="55" spans="1:10" ht="11.45" customHeight="1" x14ac:dyDescent="0.25">
      <c r="A55" s="21" t="s">
        <v>59</v>
      </c>
      <c r="B55" s="54">
        <f>B44/B40</f>
        <v>6.012312098853511E-2</v>
      </c>
      <c r="C55" s="54">
        <f t="shared" ref="C55:J55" si="14">C44/C40</f>
        <v>0.11015832350339133</v>
      </c>
      <c r="D55" s="54">
        <f t="shared" si="14"/>
        <v>9.1537066337359627E-2</v>
      </c>
      <c r="E55" s="54">
        <f t="shared" si="14"/>
        <v>7.2371603544785335E-2</v>
      </c>
      <c r="F55" s="54">
        <f t="shared" si="14"/>
        <v>0.10999527584134856</v>
      </c>
      <c r="G55" s="54">
        <f t="shared" si="14"/>
        <v>8.7916939175931977E-2</v>
      </c>
      <c r="H55" s="54">
        <f t="shared" si="14"/>
        <v>0.11545276067528483</v>
      </c>
      <c r="I55" s="54">
        <f t="shared" si="14"/>
        <v>0.12673560376569915</v>
      </c>
      <c r="J55" s="54">
        <f t="shared" si="14"/>
        <v>0.1251194075928157</v>
      </c>
    </row>
    <row r="56" spans="1:10" ht="11.45" customHeight="1" x14ac:dyDescent="0.25">
      <c r="A56" s="21" t="s">
        <v>60</v>
      </c>
      <c r="B56" s="55">
        <f>B46/B40</f>
        <v>-0.31113623308529026</v>
      </c>
      <c r="C56" s="55">
        <f t="shared" ref="C56:J56" si="15">C46/C40</f>
        <v>2.7144463285166617E-2</v>
      </c>
      <c r="D56" s="55">
        <f t="shared" si="15"/>
        <v>4.1418592984216414E-2</v>
      </c>
      <c r="E56" s="55">
        <f t="shared" si="15"/>
        <v>1.0680097274279904E-2</v>
      </c>
      <c r="F56" s="55">
        <f t="shared" si="15"/>
        <v>1.1964299814111718E-2</v>
      </c>
      <c r="G56" s="55">
        <f t="shared" si="15"/>
        <v>9.0023435796817083E-3</v>
      </c>
      <c r="H56" s="55">
        <f t="shared" si="15"/>
        <v>3.1802166083756973E-2</v>
      </c>
      <c r="I56" s="55">
        <f t="shared" si="15"/>
        <v>1.7830499428219806E-2</v>
      </c>
      <c r="J56" s="55">
        <f t="shared" si="15"/>
        <v>-8.6316487550946366E-3</v>
      </c>
    </row>
    <row r="57" spans="1:10" ht="11.45" customHeight="1" x14ac:dyDescent="0.25">
      <c r="B57" s="56"/>
      <c r="C57" s="56"/>
      <c r="D57" s="56"/>
      <c r="E57" s="56"/>
      <c r="F57" s="56"/>
      <c r="G57" s="56"/>
      <c r="H57" s="56"/>
      <c r="I57" s="56"/>
      <c r="J57" s="56"/>
    </row>
    <row r="58" spans="1:10" ht="11.45" customHeight="1" x14ac:dyDescent="0.25">
      <c r="A58" s="22" t="s">
        <v>61</v>
      </c>
      <c r="B58" s="56">
        <f>SUM(B51:B56)</f>
        <v>1.0000000000000002</v>
      </c>
      <c r="C58" s="56">
        <f t="shared" ref="C58:J58" si="16">SUM(C51:C56)</f>
        <v>1</v>
      </c>
      <c r="D58" s="56">
        <f t="shared" si="16"/>
        <v>1</v>
      </c>
      <c r="E58" s="56">
        <f t="shared" si="16"/>
        <v>1</v>
      </c>
      <c r="F58" s="56">
        <f t="shared" si="16"/>
        <v>1</v>
      </c>
      <c r="G58" s="56">
        <f t="shared" si="16"/>
        <v>0.99999999999999989</v>
      </c>
      <c r="H58" s="56">
        <f t="shared" si="16"/>
        <v>1</v>
      </c>
      <c r="I58" s="56">
        <f t="shared" si="16"/>
        <v>1</v>
      </c>
      <c r="J58" s="56">
        <f t="shared" si="16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3988-9DEA-4B83-B52A-6CD6D727DE82}">
  <dimension ref="A1:J58"/>
  <sheetViews>
    <sheetView topLeftCell="A11" workbookViewId="0">
      <selection activeCell="A53" sqref="A53"/>
    </sheetView>
  </sheetViews>
  <sheetFormatPr baseColWidth="10" defaultRowHeight="15" x14ac:dyDescent="0.25"/>
  <sheetData>
    <row r="1" spans="1:10" x14ac:dyDescent="0.25">
      <c r="A1" s="25" t="s">
        <v>66</v>
      </c>
    </row>
    <row r="2" spans="1:10" x14ac:dyDescent="0.25">
      <c r="A2" s="25" t="s">
        <v>49</v>
      </c>
      <c r="B2" s="26" t="s">
        <v>67</v>
      </c>
    </row>
    <row r="3" spans="1:10" x14ac:dyDescent="0.25">
      <c r="A3" s="25" t="s">
        <v>50</v>
      </c>
      <c r="B3" s="25" t="s">
        <v>6</v>
      </c>
    </row>
    <row r="5" spans="1:10" x14ac:dyDescent="0.25">
      <c r="A5" s="26" t="s">
        <v>12</v>
      </c>
      <c r="C5" s="25" t="s">
        <v>18</v>
      </c>
    </row>
    <row r="6" spans="1:10" x14ac:dyDescent="0.25">
      <c r="A6" s="26" t="s">
        <v>13</v>
      </c>
      <c r="C6" s="25" t="s">
        <v>19</v>
      </c>
    </row>
    <row r="7" spans="1:10" x14ac:dyDescent="0.25">
      <c r="A7" s="26" t="s">
        <v>14</v>
      </c>
      <c r="C7" s="25" t="s">
        <v>20</v>
      </c>
    </row>
    <row r="8" spans="1:10" x14ac:dyDescent="0.25">
      <c r="A8" s="26" t="s">
        <v>15</v>
      </c>
      <c r="C8" s="25" t="s">
        <v>21</v>
      </c>
    </row>
    <row r="9" spans="1:10" x14ac:dyDescent="0.25">
      <c r="A9" s="26" t="s">
        <v>16</v>
      </c>
      <c r="C9" s="25" t="s">
        <v>68</v>
      </c>
    </row>
    <row r="11" spans="1:10" x14ac:dyDescent="0.25">
      <c r="A11" s="27" t="s">
        <v>51</v>
      </c>
      <c r="B11" s="28" t="s">
        <v>39</v>
      </c>
      <c r="C11" s="28" t="s">
        <v>40</v>
      </c>
      <c r="D11" s="28" t="s">
        <v>41</v>
      </c>
      <c r="E11" s="28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</row>
    <row r="12" spans="1:10" x14ac:dyDescent="0.25">
      <c r="A12" s="21" t="s">
        <v>30</v>
      </c>
      <c r="B12" s="29">
        <v>237242</v>
      </c>
      <c r="C12" s="29">
        <v>326120</v>
      </c>
      <c r="D12" s="29">
        <v>541315</v>
      </c>
      <c r="E12" s="29">
        <v>566901</v>
      </c>
      <c r="F12" s="29">
        <v>660077</v>
      </c>
      <c r="G12" s="29">
        <v>575613</v>
      </c>
      <c r="H12" s="29">
        <v>627962</v>
      </c>
      <c r="I12" s="29">
        <v>729742</v>
      </c>
      <c r="J12" s="29">
        <v>787444</v>
      </c>
    </row>
    <row r="13" spans="1:10" x14ac:dyDescent="0.25">
      <c r="A13" s="21" t="s">
        <v>31</v>
      </c>
      <c r="B13" s="30">
        <v>53662</v>
      </c>
      <c r="C13" s="30">
        <v>92515</v>
      </c>
      <c r="D13" s="30">
        <v>163333</v>
      </c>
      <c r="E13" s="30">
        <v>109360</v>
      </c>
      <c r="F13" s="30">
        <v>182507</v>
      </c>
      <c r="G13" s="30">
        <v>157422</v>
      </c>
      <c r="H13" s="30">
        <v>162180</v>
      </c>
      <c r="I13" s="30">
        <v>173221</v>
      </c>
      <c r="J13" s="30">
        <v>181317</v>
      </c>
    </row>
    <row r="14" spans="1:10" x14ac:dyDescent="0.25">
      <c r="A14" s="21" t="s">
        <v>32</v>
      </c>
      <c r="B14" s="29">
        <v>93610</v>
      </c>
      <c r="C14" s="29">
        <v>120034</v>
      </c>
      <c r="D14" s="29">
        <v>207598</v>
      </c>
      <c r="E14" s="29">
        <v>231229</v>
      </c>
      <c r="F14" s="29">
        <v>274131</v>
      </c>
      <c r="G14" s="29">
        <v>216501</v>
      </c>
      <c r="H14" s="29">
        <v>237406</v>
      </c>
      <c r="I14" s="29">
        <v>293877</v>
      </c>
      <c r="J14" s="29">
        <v>312506</v>
      </c>
    </row>
    <row r="15" spans="1:10" x14ac:dyDescent="0.25">
      <c r="A15" s="21" t="s">
        <v>33</v>
      </c>
      <c r="B15" s="30">
        <v>18352</v>
      </c>
      <c r="C15" s="30">
        <v>43194</v>
      </c>
      <c r="D15" s="30">
        <v>119481</v>
      </c>
      <c r="E15" s="30">
        <v>91655</v>
      </c>
      <c r="F15" s="30">
        <v>111672</v>
      </c>
      <c r="G15" s="30">
        <v>94498</v>
      </c>
      <c r="H15" s="30">
        <v>79420</v>
      </c>
      <c r="I15" s="30">
        <v>95885</v>
      </c>
      <c r="J15" s="30">
        <v>140714</v>
      </c>
    </row>
    <row r="16" spans="1:10" x14ac:dyDescent="0.25">
      <c r="A16" s="21" t="s">
        <v>34</v>
      </c>
      <c r="B16" s="29">
        <v>2660</v>
      </c>
      <c r="C16" s="29">
        <v>860</v>
      </c>
      <c r="D16" s="29">
        <v>1869</v>
      </c>
      <c r="E16" s="29">
        <v>1790</v>
      </c>
      <c r="F16" s="29">
        <v>2144</v>
      </c>
      <c r="G16" s="29">
        <v>3324</v>
      </c>
      <c r="H16" s="29">
        <v>3648</v>
      </c>
      <c r="I16" s="29">
        <v>1707</v>
      </c>
      <c r="J16" s="29">
        <v>2257</v>
      </c>
    </row>
    <row r="17" spans="1:10" x14ac:dyDescent="0.25">
      <c r="A17" s="21" t="s">
        <v>35</v>
      </c>
      <c r="B17" s="30">
        <v>24730</v>
      </c>
      <c r="C17" s="30">
        <v>-17452</v>
      </c>
      <c r="D17" s="30">
        <v>-72574</v>
      </c>
      <c r="E17" s="30">
        <v>53183</v>
      </c>
      <c r="F17" s="30">
        <v>16295</v>
      </c>
      <c r="G17" s="30">
        <v>4205</v>
      </c>
      <c r="H17" s="30">
        <v>6273</v>
      </c>
      <c r="I17" s="30">
        <v>29191</v>
      </c>
      <c r="J17" s="30">
        <v>29704</v>
      </c>
    </row>
    <row r="18" spans="1:10" x14ac:dyDescent="0.25">
      <c r="A18" s="21" t="s">
        <v>36</v>
      </c>
      <c r="B18" s="29">
        <v>6363</v>
      </c>
      <c r="C18" s="29">
        <v>14550</v>
      </c>
      <c r="D18" s="29">
        <v>39209</v>
      </c>
      <c r="E18" s="29">
        <v>12341</v>
      </c>
      <c r="F18" s="29">
        <v>18577</v>
      </c>
      <c r="G18" s="29">
        <v>16920</v>
      </c>
      <c r="H18" s="29">
        <v>22963</v>
      </c>
      <c r="I18" s="29">
        <v>27440</v>
      </c>
      <c r="J18" s="29">
        <v>32556</v>
      </c>
    </row>
    <row r="19" spans="1:10" x14ac:dyDescent="0.25">
      <c r="A19" s="21" t="s">
        <v>37</v>
      </c>
      <c r="B19" s="30">
        <v>9135</v>
      </c>
      <c r="C19" s="30">
        <v>20105</v>
      </c>
      <c r="D19" s="30">
        <v>56468</v>
      </c>
      <c r="E19" s="30">
        <v>53388</v>
      </c>
      <c r="F19" s="30">
        <v>84813</v>
      </c>
      <c r="G19" s="30">
        <v>72477</v>
      </c>
      <c r="H19" s="30">
        <v>52999</v>
      </c>
      <c r="I19" s="30">
        <v>60972</v>
      </c>
      <c r="J19" s="30">
        <v>81976</v>
      </c>
    </row>
    <row r="21" spans="1:10" x14ac:dyDescent="0.25">
      <c r="A21" s="1" t="s">
        <v>12</v>
      </c>
      <c r="C21" s="3" t="s">
        <v>18</v>
      </c>
    </row>
    <row r="22" spans="1:10" x14ac:dyDescent="0.25">
      <c r="A22" s="1" t="s">
        <v>13</v>
      </c>
      <c r="C22" s="3" t="s">
        <v>19</v>
      </c>
    </row>
    <row r="23" spans="1:10" x14ac:dyDescent="0.25">
      <c r="A23" s="1" t="s">
        <v>14</v>
      </c>
      <c r="C23" s="3" t="s">
        <v>24</v>
      </c>
    </row>
    <row r="24" spans="1:10" x14ac:dyDescent="0.25">
      <c r="A24" s="1" t="s">
        <v>15</v>
      </c>
      <c r="C24" s="3" t="s">
        <v>21</v>
      </c>
    </row>
    <row r="25" spans="1:10" x14ac:dyDescent="0.25">
      <c r="A25" s="1" t="s">
        <v>16</v>
      </c>
      <c r="C25" s="25" t="s">
        <v>69</v>
      </c>
    </row>
    <row r="26" spans="1:10" x14ac:dyDescent="0.25">
      <c r="A26" s="1"/>
      <c r="C26" s="25"/>
    </row>
    <row r="27" spans="1:10" x14ac:dyDescent="0.25">
      <c r="A27" s="27" t="s">
        <v>51</v>
      </c>
      <c r="B27" s="28" t="s">
        <v>39</v>
      </c>
      <c r="C27" s="28" t="s">
        <v>40</v>
      </c>
      <c r="D27" s="28" t="s">
        <v>41</v>
      </c>
      <c r="E27" s="28" t="s">
        <v>42</v>
      </c>
      <c r="F27" s="28" t="s">
        <v>43</v>
      </c>
      <c r="G27" s="28" t="s">
        <v>44</v>
      </c>
      <c r="H27" s="28" t="s">
        <v>45</v>
      </c>
      <c r="I27" s="28" t="s">
        <v>46</v>
      </c>
      <c r="J27" s="28" t="s">
        <v>47</v>
      </c>
    </row>
    <row r="28" spans="1:10" x14ac:dyDescent="0.25">
      <c r="A28" s="21" t="s">
        <v>30</v>
      </c>
      <c r="B28" s="29">
        <v>237242</v>
      </c>
      <c r="C28" s="29">
        <v>326120</v>
      </c>
      <c r="D28" s="29">
        <v>541315</v>
      </c>
      <c r="E28" s="29">
        <v>566901</v>
      </c>
      <c r="F28" s="29">
        <v>660077</v>
      </c>
      <c r="G28" s="29">
        <v>575613</v>
      </c>
      <c r="H28" s="29">
        <v>627962</v>
      </c>
      <c r="I28" s="29">
        <v>729742</v>
      </c>
      <c r="J28" s="29">
        <v>787444</v>
      </c>
    </row>
    <row r="29" spans="1:10" x14ac:dyDescent="0.25">
      <c r="A29" s="21" t="s">
        <v>31</v>
      </c>
      <c r="B29" s="30" t="s">
        <v>52</v>
      </c>
      <c r="C29" s="30" t="s">
        <v>52</v>
      </c>
      <c r="D29" s="30" t="s">
        <v>52</v>
      </c>
      <c r="E29" s="30" t="s">
        <v>52</v>
      </c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1:10" x14ac:dyDescent="0.25">
      <c r="A30" s="21" t="s">
        <v>32</v>
      </c>
      <c r="B30" s="29">
        <v>93610</v>
      </c>
      <c r="C30" s="29">
        <v>120034</v>
      </c>
      <c r="D30" s="29">
        <v>207598</v>
      </c>
      <c r="E30" s="29">
        <v>231229</v>
      </c>
      <c r="F30" s="29">
        <v>274131</v>
      </c>
      <c r="G30" s="29">
        <v>216501</v>
      </c>
      <c r="H30" s="29">
        <v>237406</v>
      </c>
      <c r="I30" s="29">
        <v>293877</v>
      </c>
      <c r="J30" s="29">
        <v>312506</v>
      </c>
    </row>
    <row r="31" spans="1:10" x14ac:dyDescent="0.25">
      <c r="A31" s="21" t="s">
        <v>33</v>
      </c>
      <c r="B31" s="30">
        <v>7294</v>
      </c>
      <c r="C31" s="30">
        <v>15993</v>
      </c>
      <c r="D31" s="30">
        <v>48899</v>
      </c>
      <c r="E31" s="30">
        <v>42407</v>
      </c>
      <c r="F31" s="30">
        <v>67268</v>
      </c>
      <c r="G31" s="30">
        <v>57382</v>
      </c>
      <c r="H31" s="30">
        <v>49546</v>
      </c>
      <c r="I31" s="30">
        <v>60311</v>
      </c>
      <c r="J31" s="30">
        <v>91752</v>
      </c>
    </row>
    <row r="32" spans="1:10" x14ac:dyDescent="0.25">
      <c r="A32" s="21" t="s">
        <v>34</v>
      </c>
      <c r="B32" s="29">
        <v>10519</v>
      </c>
      <c r="C32" s="29">
        <v>5849</v>
      </c>
      <c r="D32" s="29">
        <v>8781</v>
      </c>
      <c r="E32" s="29">
        <v>6885</v>
      </c>
      <c r="F32" s="29">
        <v>5091</v>
      </c>
      <c r="G32" s="29">
        <v>8984</v>
      </c>
      <c r="H32" s="29">
        <v>17324</v>
      </c>
      <c r="I32" s="29">
        <v>11406</v>
      </c>
      <c r="J32" s="29">
        <v>8973</v>
      </c>
    </row>
    <row r="33" spans="1:10" x14ac:dyDescent="0.25">
      <c r="A33" s="21" t="s">
        <v>35</v>
      </c>
      <c r="B33" s="30">
        <v>24730</v>
      </c>
      <c r="C33" s="30">
        <v>-17452</v>
      </c>
      <c r="D33" s="30">
        <v>-72574</v>
      </c>
      <c r="E33" s="30">
        <v>53183</v>
      </c>
      <c r="F33" s="30">
        <v>16295</v>
      </c>
      <c r="G33" s="30">
        <v>4205</v>
      </c>
      <c r="H33" s="30">
        <v>6273</v>
      </c>
      <c r="I33" s="30">
        <v>29191</v>
      </c>
      <c r="J33" s="30">
        <v>29704</v>
      </c>
    </row>
    <row r="34" spans="1:10" x14ac:dyDescent="0.25">
      <c r="A34" s="21" t="s">
        <v>36</v>
      </c>
      <c r="B34" s="29" t="s">
        <v>52</v>
      </c>
      <c r="C34" s="29" t="s">
        <v>52</v>
      </c>
      <c r="D34" s="29" t="s">
        <v>52</v>
      </c>
      <c r="E34" s="29" t="s">
        <v>52</v>
      </c>
      <c r="F34" s="29" t="s">
        <v>52</v>
      </c>
      <c r="G34" s="29" t="s">
        <v>52</v>
      </c>
      <c r="H34" s="29" t="s">
        <v>52</v>
      </c>
      <c r="I34" s="29" t="s">
        <v>52</v>
      </c>
      <c r="J34" s="29" t="s">
        <v>52</v>
      </c>
    </row>
    <row r="35" spans="1:10" x14ac:dyDescent="0.25">
      <c r="A35" s="21" t="s">
        <v>37</v>
      </c>
      <c r="B35" s="30">
        <v>1888</v>
      </c>
      <c r="C35" s="30">
        <v>7113</v>
      </c>
      <c r="D35" s="30">
        <v>27590</v>
      </c>
      <c r="E35" s="30">
        <v>32368</v>
      </c>
      <c r="F35" s="30">
        <v>49308</v>
      </c>
      <c r="G35" s="30">
        <v>45652</v>
      </c>
      <c r="H35" s="30">
        <v>27470</v>
      </c>
      <c r="I35" s="30">
        <v>34198</v>
      </c>
      <c r="J35" s="30">
        <v>46993</v>
      </c>
    </row>
    <row r="37" spans="1:10" x14ac:dyDescent="0.25">
      <c r="A37" s="5" t="s">
        <v>51</v>
      </c>
      <c r="B37" s="4" t="s">
        <v>39</v>
      </c>
      <c r="C37" s="4" t="s">
        <v>40</v>
      </c>
      <c r="D37" s="4" t="s">
        <v>41</v>
      </c>
      <c r="E37" s="4" t="s">
        <v>42</v>
      </c>
      <c r="F37" s="4" t="s">
        <v>43</v>
      </c>
      <c r="G37" s="4" t="s">
        <v>44</v>
      </c>
      <c r="H37" s="4" t="s">
        <v>45</v>
      </c>
      <c r="I37" s="4" t="s">
        <v>46</v>
      </c>
      <c r="J37" s="4" t="s">
        <v>47</v>
      </c>
    </row>
    <row r="38" spans="1:10" x14ac:dyDescent="0.25">
      <c r="A38" s="6" t="s">
        <v>30</v>
      </c>
      <c r="B38" s="7">
        <f>B12</f>
        <v>237242</v>
      </c>
      <c r="C38" s="7">
        <f t="shared" ref="C38:J40" si="0">C12</f>
        <v>326120</v>
      </c>
      <c r="D38" s="7">
        <f t="shared" si="0"/>
        <v>541315</v>
      </c>
      <c r="E38" s="7">
        <f t="shared" si="0"/>
        <v>566901</v>
      </c>
      <c r="F38" s="7">
        <f t="shared" si="0"/>
        <v>660077</v>
      </c>
      <c r="G38" s="7">
        <f t="shared" si="0"/>
        <v>575613</v>
      </c>
      <c r="H38" s="7">
        <f t="shared" si="0"/>
        <v>627962</v>
      </c>
      <c r="I38" s="7">
        <f t="shared" si="0"/>
        <v>729742</v>
      </c>
      <c r="J38" s="7">
        <f t="shared" si="0"/>
        <v>787444</v>
      </c>
    </row>
    <row r="39" spans="1:10" x14ac:dyDescent="0.25">
      <c r="A39" s="6" t="s">
        <v>31</v>
      </c>
      <c r="B39" s="8">
        <f>B13</f>
        <v>53662</v>
      </c>
      <c r="C39" s="8">
        <f t="shared" si="0"/>
        <v>92515</v>
      </c>
      <c r="D39" s="8">
        <f t="shared" si="0"/>
        <v>163333</v>
      </c>
      <c r="E39" s="8">
        <f t="shared" si="0"/>
        <v>109360</v>
      </c>
      <c r="F39" s="8">
        <f t="shared" si="0"/>
        <v>182507</v>
      </c>
      <c r="G39" s="8">
        <f t="shared" si="0"/>
        <v>157422</v>
      </c>
      <c r="H39" s="8">
        <f t="shared" si="0"/>
        <v>162180</v>
      </c>
      <c r="I39" s="8">
        <f t="shared" si="0"/>
        <v>173221</v>
      </c>
      <c r="J39" s="8">
        <f t="shared" si="0"/>
        <v>181317</v>
      </c>
    </row>
    <row r="40" spans="1:10" x14ac:dyDescent="0.25">
      <c r="A40" s="6" t="s">
        <v>32</v>
      </c>
      <c r="B40" s="7">
        <f>B14</f>
        <v>93610</v>
      </c>
      <c r="C40" s="7">
        <f t="shared" si="0"/>
        <v>120034</v>
      </c>
      <c r="D40" s="7">
        <f t="shared" si="0"/>
        <v>207598</v>
      </c>
      <c r="E40" s="7">
        <f t="shared" si="0"/>
        <v>231229</v>
      </c>
      <c r="F40" s="7">
        <f t="shared" si="0"/>
        <v>274131</v>
      </c>
      <c r="G40" s="7">
        <f t="shared" si="0"/>
        <v>216501</v>
      </c>
      <c r="H40" s="7">
        <f t="shared" si="0"/>
        <v>237406</v>
      </c>
      <c r="I40" s="7">
        <f t="shared" si="0"/>
        <v>293877</v>
      </c>
      <c r="J40" s="7">
        <f t="shared" si="0"/>
        <v>312506</v>
      </c>
    </row>
    <row r="41" spans="1:10" x14ac:dyDescent="0.25">
      <c r="A41" s="6" t="s">
        <v>33</v>
      </c>
      <c r="B41" s="8">
        <f>B15-B31</f>
        <v>11058</v>
      </c>
      <c r="C41" s="8">
        <f t="shared" ref="C41:J42" si="1">C15-C31</f>
        <v>27201</v>
      </c>
      <c r="D41" s="8">
        <f t="shared" si="1"/>
        <v>70582</v>
      </c>
      <c r="E41" s="8">
        <f t="shared" si="1"/>
        <v>49248</v>
      </c>
      <c r="F41" s="8">
        <f t="shared" si="1"/>
        <v>44404</v>
      </c>
      <c r="G41" s="8">
        <f t="shared" si="1"/>
        <v>37116</v>
      </c>
      <c r="H41" s="8">
        <f t="shared" si="1"/>
        <v>29874</v>
      </c>
      <c r="I41" s="8">
        <f t="shared" si="1"/>
        <v>35574</v>
      </c>
      <c r="J41" s="8">
        <f t="shared" si="1"/>
        <v>48962</v>
      </c>
    </row>
    <row r="42" spans="1:10" x14ac:dyDescent="0.25">
      <c r="A42" s="6" t="s">
        <v>34</v>
      </c>
      <c r="B42" s="8">
        <f>B16-B32</f>
        <v>-7859</v>
      </c>
      <c r="C42" s="8">
        <f t="shared" si="1"/>
        <v>-4989</v>
      </c>
      <c r="D42" s="8">
        <f t="shared" si="1"/>
        <v>-6912</v>
      </c>
      <c r="E42" s="8">
        <f t="shared" si="1"/>
        <v>-5095</v>
      </c>
      <c r="F42" s="8">
        <f t="shared" si="1"/>
        <v>-2947</v>
      </c>
      <c r="G42" s="8">
        <f t="shared" si="1"/>
        <v>-5660</v>
      </c>
      <c r="H42" s="8">
        <f t="shared" si="1"/>
        <v>-13676</v>
      </c>
      <c r="I42" s="8">
        <f t="shared" si="1"/>
        <v>-9699</v>
      </c>
      <c r="J42" s="8">
        <f t="shared" si="1"/>
        <v>-6716</v>
      </c>
    </row>
    <row r="43" spans="1:10" x14ac:dyDescent="0.25">
      <c r="A43" s="6" t="s">
        <v>35</v>
      </c>
      <c r="B43" s="8">
        <f>B17</f>
        <v>24730</v>
      </c>
      <c r="C43" s="8">
        <f t="shared" ref="C43:J44" si="2">C17</f>
        <v>-17452</v>
      </c>
      <c r="D43" s="8">
        <f t="shared" si="2"/>
        <v>-72574</v>
      </c>
      <c r="E43" s="8">
        <f t="shared" si="2"/>
        <v>53183</v>
      </c>
      <c r="F43" s="8">
        <f t="shared" si="2"/>
        <v>16295</v>
      </c>
      <c r="G43" s="8">
        <f t="shared" si="2"/>
        <v>4205</v>
      </c>
      <c r="H43" s="8">
        <f t="shared" si="2"/>
        <v>6273</v>
      </c>
      <c r="I43" s="8">
        <f t="shared" si="2"/>
        <v>29191</v>
      </c>
      <c r="J43" s="8">
        <f t="shared" si="2"/>
        <v>29704</v>
      </c>
    </row>
    <row r="44" spans="1:10" x14ac:dyDescent="0.25">
      <c r="A44" s="6" t="s">
        <v>36</v>
      </c>
      <c r="B44" s="8">
        <f>B18</f>
        <v>6363</v>
      </c>
      <c r="C44" s="8">
        <f t="shared" si="2"/>
        <v>14550</v>
      </c>
      <c r="D44" s="8">
        <f t="shared" si="2"/>
        <v>39209</v>
      </c>
      <c r="E44" s="8">
        <f t="shared" si="2"/>
        <v>12341</v>
      </c>
      <c r="F44" s="8">
        <f t="shared" si="2"/>
        <v>18577</v>
      </c>
      <c r="G44" s="8">
        <f t="shared" si="2"/>
        <v>16920</v>
      </c>
      <c r="H44" s="8">
        <f t="shared" si="2"/>
        <v>22963</v>
      </c>
      <c r="I44" s="8">
        <f t="shared" si="2"/>
        <v>27440</v>
      </c>
      <c r="J44" s="8">
        <f t="shared" si="2"/>
        <v>32556</v>
      </c>
    </row>
    <row r="45" spans="1:10" x14ac:dyDescent="0.25">
      <c r="A45" s="6" t="s">
        <v>37</v>
      </c>
      <c r="B45" s="8">
        <f>B19-B35</f>
        <v>7247</v>
      </c>
      <c r="C45" s="8">
        <f t="shared" ref="C45:J45" si="3">C19-C35</f>
        <v>12992</v>
      </c>
      <c r="D45" s="8">
        <f t="shared" si="3"/>
        <v>28878</v>
      </c>
      <c r="E45" s="8">
        <f t="shared" si="3"/>
        <v>21020</v>
      </c>
      <c r="F45" s="8">
        <f t="shared" si="3"/>
        <v>35505</v>
      </c>
      <c r="G45" s="8">
        <f t="shared" si="3"/>
        <v>26825</v>
      </c>
      <c r="H45" s="8">
        <f t="shared" si="3"/>
        <v>25529</v>
      </c>
      <c r="I45" s="8">
        <f t="shared" si="3"/>
        <v>26774</v>
      </c>
      <c r="J45" s="8">
        <f t="shared" si="3"/>
        <v>34983</v>
      </c>
    </row>
    <row r="46" spans="1:10" x14ac:dyDescent="0.25">
      <c r="A46" s="17" t="s">
        <v>53</v>
      </c>
      <c r="B46" s="18">
        <f>B40-B41-B43-B44-B39</f>
        <v>-2203</v>
      </c>
      <c r="C46" s="18">
        <f t="shared" ref="C46:J46" si="4">C40-C41-C43-C44-C39</f>
        <v>3220</v>
      </c>
      <c r="D46" s="18">
        <f t="shared" si="4"/>
        <v>7048</v>
      </c>
      <c r="E46" s="18">
        <f t="shared" si="4"/>
        <v>7097</v>
      </c>
      <c r="F46" s="18">
        <f t="shared" si="4"/>
        <v>12348</v>
      </c>
      <c r="G46" s="18">
        <f t="shared" si="4"/>
        <v>838</v>
      </c>
      <c r="H46" s="18">
        <f t="shared" si="4"/>
        <v>16116</v>
      </c>
      <c r="I46" s="18">
        <f t="shared" si="4"/>
        <v>28451</v>
      </c>
      <c r="J46" s="18">
        <f t="shared" si="4"/>
        <v>19967</v>
      </c>
    </row>
    <row r="47" spans="1:10" x14ac:dyDescent="0.25">
      <c r="A47" s="19" t="s">
        <v>54</v>
      </c>
      <c r="B47" s="18">
        <f>B41-B45</f>
        <v>3811</v>
      </c>
      <c r="C47" s="18">
        <f t="shared" ref="C47:J47" si="5">C41-C45</f>
        <v>14209</v>
      </c>
      <c r="D47" s="18">
        <f t="shared" si="5"/>
        <v>41704</v>
      </c>
      <c r="E47" s="18">
        <f t="shared" si="5"/>
        <v>28228</v>
      </c>
      <c r="F47" s="18">
        <f t="shared" si="5"/>
        <v>8899</v>
      </c>
      <c r="G47" s="18">
        <f t="shared" si="5"/>
        <v>10291</v>
      </c>
      <c r="H47" s="18">
        <f t="shared" si="5"/>
        <v>4345</v>
      </c>
      <c r="I47" s="18">
        <f t="shared" si="5"/>
        <v>8800</v>
      </c>
      <c r="J47" s="18">
        <f t="shared" si="5"/>
        <v>13979</v>
      </c>
    </row>
    <row r="49" spans="1:10" x14ac:dyDescent="0.25">
      <c r="A49" s="5" t="s">
        <v>51</v>
      </c>
      <c r="B49" s="4" t="s">
        <v>39</v>
      </c>
      <c r="C49" s="4" t="s">
        <v>40</v>
      </c>
      <c r="D49" s="4" t="s">
        <v>41</v>
      </c>
      <c r="E49" s="4" t="s">
        <v>42</v>
      </c>
      <c r="F49" s="4" t="s">
        <v>43</v>
      </c>
      <c r="G49" s="4" t="s">
        <v>44</v>
      </c>
      <c r="H49" s="4" t="s">
        <v>45</v>
      </c>
      <c r="I49" s="4" t="s">
        <v>46</v>
      </c>
      <c r="J49" s="4" t="s">
        <v>47</v>
      </c>
    </row>
    <row r="50" spans="1:10" x14ac:dyDescent="0.25">
      <c r="A50" s="6" t="s">
        <v>55</v>
      </c>
      <c r="B50" s="20">
        <f>B40/B38</f>
        <v>0.39457600256278397</v>
      </c>
      <c r="C50" s="20">
        <f t="shared" ref="C50:J50" si="6">C40/C38</f>
        <v>0.36806696921378634</v>
      </c>
      <c r="D50" s="20">
        <f t="shared" si="6"/>
        <v>0.38350683058847435</v>
      </c>
      <c r="E50" s="20">
        <f t="shared" si="6"/>
        <v>0.40788250505820239</v>
      </c>
      <c r="F50" s="20">
        <f t="shared" si="6"/>
        <v>0.41530154815271553</v>
      </c>
      <c r="G50" s="20">
        <f t="shared" si="6"/>
        <v>0.37612249897066258</v>
      </c>
      <c r="H50" s="20">
        <f t="shared" si="6"/>
        <v>0.37805790796258371</v>
      </c>
      <c r="I50" s="20">
        <f t="shared" si="6"/>
        <v>0.40271356177936862</v>
      </c>
      <c r="J50" s="20">
        <f t="shared" si="6"/>
        <v>0.39686123711654414</v>
      </c>
    </row>
    <row r="51" spans="1:10" x14ac:dyDescent="0.25">
      <c r="A51" s="21" t="s">
        <v>56</v>
      </c>
      <c r="B51" s="20">
        <f>B39/B40</f>
        <v>0.57325072107680808</v>
      </c>
      <c r="C51" s="20">
        <f t="shared" ref="C51:J51" si="7">C39/C40</f>
        <v>0.7707399570121799</v>
      </c>
      <c r="D51" s="20">
        <f t="shared" si="7"/>
        <v>0.78677540246052469</v>
      </c>
      <c r="E51" s="20">
        <f t="shared" si="7"/>
        <v>0.47295105717708419</v>
      </c>
      <c r="F51" s="20">
        <f t="shared" si="7"/>
        <v>0.66576563759662355</v>
      </c>
      <c r="G51" s="20">
        <f t="shared" si="7"/>
        <v>0.72711904333005395</v>
      </c>
      <c r="H51" s="20">
        <f t="shared" si="7"/>
        <v>0.68313353495699347</v>
      </c>
      <c r="I51" s="20">
        <f t="shared" si="7"/>
        <v>0.58943367463258434</v>
      </c>
      <c r="J51" s="20">
        <f t="shared" si="7"/>
        <v>0.58020326009740608</v>
      </c>
    </row>
    <row r="52" spans="1:10" x14ac:dyDescent="0.25">
      <c r="A52" s="22" t="s">
        <v>57</v>
      </c>
      <c r="B52" s="23">
        <f>B47/B40</f>
        <v>4.0711462450592886E-2</v>
      </c>
      <c r="C52" s="23">
        <f t="shared" ref="C52:J52" si="8">C47/C40</f>
        <v>0.11837479380842095</v>
      </c>
      <c r="D52" s="23">
        <f t="shared" si="8"/>
        <v>0.20088825518550274</v>
      </c>
      <c r="E52" s="23">
        <f t="shared" si="8"/>
        <v>0.1220781130394544</v>
      </c>
      <c r="F52" s="23">
        <f t="shared" si="8"/>
        <v>3.246258175835641E-2</v>
      </c>
      <c r="G52" s="23">
        <f t="shared" si="8"/>
        <v>4.7533267744721733E-2</v>
      </c>
      <c r="H52" s="23">
        <f t="shared" si="8"/>
        <v>1.8301980573363772E-2</v>
      </c>
      <c r="I52" s="23">
        <f t="shared" si="8"/>
        <v>2.994450059038305E-2</v>
      </c>
      <c r="J52" s="23">
        <f t="shared" si="8"/>
        <v>4.473194114672998E-2</v>
      </c>
    </row>
    <row r="53" spans="1:10" x14ac:dyDescent="0.25">
      <c r="A53" s="21" t="s">
        <v>58</v>
      </c>
      <c r="B53" s="23">
        <f>B45/B40</f>
        <v>7.7416942634333935E-2</v>
      </c>
      <c r="C53" s="23">
        <f t="shared" ref="C53:J53" si="9">C45/C40</f>
        <v>0.10823599980005665</v>
      </c>
      <c r="D53" s="23">
        <f t="shared" si="9"/>
        <v>0.13910538637173769</v>
      </c>
      <c r="E53" s="23">
        <f t="shared" si="9"/>
        <v>9.090555250422741E-2</v>
      </c>
      <c r="F53" s="23">
        <f t="shared" si="9"/>
        <v>0.12951836895498867</v>
      </c>
      <c r="G53" s="23">
        <f t="shared" si="9"/>
        <v>0.12390243001187061</v>
      </c>
      <c r="H53" s="23">
        <f t="shared" si="9"/>
        <v>0.10753308677960961</v>
      </c>
      <c r="I53" s="23">
        <f t="shared" si="9"/>
        <v>9.1106143046240429E-2</v>
      </c>
      <c r="J53" s="23">
        <f t="shared" si="9"/>
        <v>0.11194345068574683</v>
      </c>
    </row>
    <row r="54" spans="1:10" x14ac:dyDescent="0.25">
      <c r="A54" s="21" t="s">
        <v>65</v>
      </c>
      <c r="B54" s="23">
        <f>B43/B40</f>
        <v>0.26418117722465551</v>
      </c>
      <c r="C54" s="23">
        <f t="shared" ref="C54:J54" si="10">C43/C40</f>
        <v>-0.14539213889398003</v>
      </c>
      <c r="D54" s="23">
        <f t="shared" si="10"/>
        <v>-0.34958910972167362</v>
      </c>
      <c r="E54" s="23">
        <f t="shared" si="10"/>
        <v>0.23000142715662827</v>
      </c>
      <c r="F54" s="23">
        <f t="shared" si="10"/>
        <v>5.9442383386045357E-2</v>
      </c>
      <c r="G54" s="23">
        <f t="shared" si="10"/>
        <v>1.942254308294188E-2</v>
      </c>
      <c r="H54" s="23">
        <f t="shared" si="10"/>
        <v>2.6423089559657296E-2</v>
      </c>
      <c r="I54" s="23">
        <f t="shared" si="10"/>
        <v>9.933067235612178E-2</v>
      </c>
      <c r="J54" s="23">
        <f t="shared" si="10"/>
        <v>9.5050975021279585E-2</v>
      </c>
    </row>
    <row r="55" spans="1:10" x14ac:dyDescent="0.25">
      <c r="A55" s="21" t="s">
        <v>59</v>
      </c>
      <c r="B55" s="20">
        <f>B44/B40</f>
        <v>6.7973507103941885E-2</v>
      </c>
      <c r="C55" s="20">
        <f t="shared" ref="C55:J55" si="11">C44/C40</f>
        <v>0.1212156555642568</v>
      </c>
      <c r="D55" s="20">
        <f t="shared" si="11"/>
        <v>0.18886983496950838</v>
      </c>
      <c r="E55" s="20">
        <f t="shared" si="11"/>
        <v>5.3371333180526663E-2</v>
      </c>
      <c r="F55" s="20">
        <f t="shared" si="11"/>
        <v>6.7766870583771996E-2</v>
      </c>
      <c r="G55" s="20">
        <f t="shared" si="11"/>
        <v>7.8152063962753066E-2</v>
      </c>
      <c r="H55" s="20">
        <f t="shared" si="11"/>
        <v>9.6724598367353809E-2</v>
      </c>
      <c r="I55" s="20">
        <f t="shared" si="11"/>
        <v>9.3372397295467147E-2</v>
      </c>
      <c r="J55" s="20">
        <f t="shared" si="11"/>
        <v>0.10417719979776388</v>
      </c>
    </row>
    <row r="56" spans="1:10" x14ac:dyDescent="0.25">
      <c r="A56" s="21" t="s">
        <v>60</v>
      </c>
      <c r="B56" s="23">
        <f>B46/B40</f>
        <v>-2.3533810490332228E-2</v>
      </c>
      <c r="C56" s="23">
        <f t="shared" ref="C56:J56" si="12">C46/C40</f>
        <v>2.6825732709065766E-2</v>
      </c>
      <c r="D56" s="23">
        <f t="shared" si="12"/>
        <v>3.3950230734400136E-2</v>
      </c>
      <c r="E56" s="23">
        <f t="shared" si="12"/>
        <v>3.0692516942079064E-2</v>
      </c>
      <c r="F56" s="23">
        <f t="shared" si="12"/>
        <v>4.5044157720214056E-2</v>
      </c>
      <c r="G56" s="23">
        <f t="shared" si="12"/>
        <v>3.8706518676588099E-3</v>
      </c>
      <c r="H56" s="23">
        <f t="shared" si="12"/>
        <v>6.7883709763021993E-2</v>
      </c>
      <c r="I56" s="23">
        <f t="shared" si="12"/>
        <v>9.6812612079203206E-2</v>
      </c>
      <c r="J56" s="23">
        <f t="shared" si="12"/>
        <v>6.3893173251073576E-2</v>
      </c>
    </row>
    <row r="58" spans="1:10" x14ac:dyDescent="0.25">
      <c r="A58" s="22" t="s">
        <v>61</v>
      </c>
      <c r="B58" s="24">
        <f>SUM(B51:B56)</f>
        <v>1</v>
      </c>
      <c r="C58" s="24">
        <f t="shared" ref="C58:J58" si="13">SUM(C51:C56)</f>
        <v>1</v>
      </c>
      <c r="D58" s="24">
        <f t="shared" si="13"/>
        <v>1</v>
      </c>
      <c r="E58" s="24">
        <f t="shared" si="13"/>
        <v>1</v>
      </c>
      <c r="F58" s="24">
        <f t="shared" si="13"/>
        <v>1</v>
      </c>
      <c r="G58" s="24">
        <f t="shared" si="13"/>
        <v>1.0000000000000002</v>
      </c>
      <c r="H58" s="24">
        <f t="shared" si="13"/>
        <v>1</v>
      </c>
      <c r="I58" s="24">
        <f t="shared" si="13"/>
        <v>1</v>
      </c>
      <c r="J58" s="24">
        <f t="shared" si="13"/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Sommaire</vt:lpstr>
      <vt:lpstr>Structure</vt:lpstr>
      <vt:lpstr>publié</vt:lpstr>
      <vt:lpstr>pub1</vt:lpstr>
      <vt:lpstr>pub2</vt:lpstr>
      <vt:lpstr>revenus distribués versés D42</vt:lpstr>
      <vt:lpstr>belgique</vt:lpstr>
      <vt:lpstr>Allemagne</vt:lpstr>
      <vt:lpstr>Espagne</vt:lpstr>
      <vt:lpstr>France</vt:lpstr>
      <vt:lpstr>Italie</vt:lpstr>
      <vt:lpstr>Pays-Bas</vt:lpstr>
      <vt:lpstr>UK</vt:lpstr>
      <vt:lpstr>Suède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2025-01-19T13:18:11Z</dcterms:created>
  <dcterms:modified xsi:type="dcterms:W3CDTF">2025-01-19T19:13:40Z</dcterms:modified>
</cp:coreProperties>
</file>