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ableaux excel1\"/>
    </mc:Choice>
  </mc:AlternateContent>
  <xr:revisionPtr revIDLastSave="0" documentId="8_{F5041FF6-2B3E-45DF-8210-28ABB74D4C9B}" xr6:coauthVersionLast="36" xr6:coauthVersionMax="36" xr10:uidLastSave="{00000000-0000-0000-0000-000000000000}"/>
  <bookViews>
    <workbookView xWindow="0" yWindow="0" windowWidth="21600" windowHeight="8985" firstSheet="8" activeTab="11" xr2:uid="{00000000-000D-0000-FFFF-FFFF00000000}"/>
  </bookViews>
  <sheets>
    <sheet name="Sommaire" sheetId="1" r:id="rId1"/>
    <sheet name="Structure" sheetId="2" r:id="rId2"/>
    <sheet name="total valeur" sheetId="3" r:id="rId3"/>
    <sheet name="total transport" sheetId="4" r:id="rId4"/>
    <sheet name="achat auto" sheetId="5" r:id="rId5"/>
    <sheet name="utilisation auto" sheetId="6" r:id="rId6"/>
    <sheet name="transports de passagers" sheetId="7" r:id="rId7"/>
    <sheet name="services transport de marchandi" sheetId="18" r:id="rId8"/>
    <sheet name="services transport total" sheetId="19" r:id="rId9"/>
    <sheet name="total volume" sheetId="8" r:id="rId10"/>
    <sheet name="total volume transport" sheetId="9" r:id="rId11"/>
    <sheet name="achats auto volume" sheetId="10" r:id="rId12"/>
    <sheet name="Utilisation auto  volume" sheetId="11" r:id="rId13"/>
    <sheet name="service transport volume" sheetId="12" r:id="rId14"/>
    <sheet name="total (prix)" sheetId="15" r:id="rId15"/>
    <sheet name="total transport (prix)" sheetId="13" r:id="rId16"/>
    <sheet name="total utilisation auto (prix) " sheetId="14" r:id="rId17"/>
    <sheet name="total service transport (prix" sheetId="16" r:id="rId18"/>
    <sheet name="total transport (prix relatif)" sheetId="17" r:id="rId19"/>
  </sheets>
  <calcPr calcId="191029"/>
</workbook>
</file>

<file path=xl/calcChain.xml><?xml version="1.0" encoding="utf-8"?>
<calcChain xmlns="http://schemas.openxmlformats.org/spreadsheetml/2006/main">
  <c r="P10" i="17" l="1"/>
  <c r="N41" i="17" s="1"/>
  <c r="P11" i="17"/>
  <c r="P12" i="17"/>
  <c r="P13" i="17"/>
  <c r="N44" i="17" s="1"/>
  <c r="P14" i="17"/>
  <c r="P15" i="17"/>
  <c r="P16" i="17"/>
  <c r="P17" i="17"/>
  <c r="N48" i="17" s="1"/>
  <c r="P18" i="17"/>
  <c r="P19" i="17"/>
  <c r="P20" i="17"/>
  <c r="P21" i="17"/>
  <c r="P22" i="17"/>
  <c r="N53" i="17" s="1"/>
  <c r="N42" i="17"/>
  <c r="N43" i="17"/>
  <c r="N45" i="17"/>
  <c r="N46" i="17"/>
  <c r="N47" i="17"/>
  <c r="N49" i="17"/>
  <c r="N50" i="17"/>
  <c r="N51" i="17"/>
  <c r="N42" i="15"/>
  <c r="N45" i="15"/>
  <c r="N46" i="15"/>
  <c r="N49" i="15"/>
  <c r="N50" i="15"/>
  <c r="N53" i="15"/>
  <c r="P10" i="15"/>
  <c r="P11" i="15"/>
  <c r="N43" i="15" s="1"/>
  <c r="P12" i="15"/>
  <c r="N44" i="15" s="1"/>
  <c r="P13" i="15"/>
  <c r="P14" i="15"/>
  <c r="P15" i="15"/>
  <c r="N47" i="15" s="1"/>
  <c r="P16" i="15"/>
  <c r="N48" i="15" s="1"/>
  <c r="P17" i="15"/>
  <c r="P18" i="15"/>
  <c r="P19" i="15"/>
  <c r="N51" i="15" s="1"/>
  <c r="P20" i="15"/>
  <c r="N52" i="15" s="1"/>
  <c r="P21" i="15"/>
  <c r="P22" i="15"/>
  <c r="P23" i="15"/>
  <c r="N54" i="15" s="1"/>
  <c r="P24" i="15"/>
  <c r="P10" i="16"/>
  <c r="N41" i="16" s="1"/>
  <c r="P11" i="16"/>
  <c r="P12" i="16"/>
  <c r="P13" i="16"/>
  <c r="N44" i="16" s="1"/>
  <c r="P14" i="16"/>
  <c r="N45" i="16" s="1"/>
  <c r="P15" i="16"/>
  <c r="P16" i="16"/>
  <c r="N47" i="16" s="1"/>
  <c r="P17" i="16"/>
  <c r="N48" i="16" s="1"/>
  <c r="P18" i="16"/>
  <c r="N49" i="16" s="1"/>
  <c r="P19" i="16"/>
  <c r="P20" i="16"/>
  <c r="P21" i="16"/>
  <c r="P22" i="16"/>
  <c r="N53" i="16" s="1"/>
  <c r="P23" i="16"/>
  <c r="N42" i="16"/>
  <c r="N43" i="16"/>
  <c r="N46" i="16"/>
  <c r="N50" i="16"/>
  <c r="N51" i="16"/>
  <c r="N42" i="14"/>
  <c r="N43" i="14"/>
  <c r="N44" i="14"/>
  <c r="N45" i="14"/>
  <c r="N46" i="14"/>
  <c r="N47" i="14"/>
  <c r="N48" i="14"/>
  <c r="N49" i="14"/>
  <c r="N50" i="14"/>
  <c r="N51" i="14"/>
  <c r="N52" i="14"/>
  <c r="N54" i="14"/>
  <c r="P10" i="14"/>
  <c r="P11" i="14"/>
  <c r="P12" i="14"/>
  <c r="P13" i="14"/>
  <c r="P14" i="14"/>
  <c r="P15" i="14"/>
  <c r="P16" i="14"/>
  <c r="P17" i="14"/>
  <c r="P18" i="14"/>
  <c r="P19" i="14"/>
  <c r="P20" i="14"/>
  <c r="P21" i="14"/>
  <c r="P22" i="14"/>
  <c r="P23" i="14"/>
  <c r="O53" i="13"/>
  <c r="P10" i="13"/>
  <c r="O41" i="13" s="1"/>
  <c r="P11" i="13"/>
  <c r="O42" i="13" s="1"/>
  <c r="P12" i="13"/>
  <c r="O43" i="13" s="1"/>
  <c r="P13" i="13"/>
  <c r="O44" i="13" s="1"/>
  <c r="P14" i="13"/>
  <c r="O45" i="13" s="1"/>
  <c r="P15" i="13"/>
  <c r="O46" i="13" s="1"/>
  <c r="P16" i="13"/>
  <c r="O47" i="13" s="1"/>
  <c r="P17" i="13"/>
  <c r="O48" i="13" s="1"/>
  <c r="P18" i="13"/>
  <c r="O49" i="13" s="1"/>
  <c r="P19" i="13"/>
  <c r="O50" i="13" s="1"/>
  <c r="P20" i="13"/>
  <c r="O51" i="13" s="1"/>
  <c r="P21" i="13"/>
  <c r="P22" i="13"/>
  <c r="P23" i="13"/>
  <c r="H44" i="12"/>
  <c r="H45" i="12"/>
  <c r="H46" i="12"/>
  <c r="H47" i="12"/>
  <c r="H48" i="12"/>
  <c r="H49" i="12"/>
  <c r="H50" i="12"/>
  <c r="H51" i="12"/>
  <c r="H52" i="12"/>
  <c r="H53" i="12"/>
  <c r="H54" i="12"/>
  <c r="H56" i="12"/>
  <c r="O39" i="12"/>
  <c r="P28" i="12"/>
  <c r="P29" i="12"/>
  <c r="P30" i="12"/>
  <c r="P31" i="12"/>
  <c r="P32" i="12"/>
  <c r="P33" i="12"/>
  <c r="P34" i="12"/>
  <c r="P35" i="12"/>
  <c r="P36" i="12"/>
  <c r="P37" i="12"/>
  <c r="P38" i="12"/>
  <c r="P39" i="12"/>
  <c r="P40" i="12"/>
  <c r="P41" i="12"/>
  <c r="D57" i="19"/>
  <c r="C57" i="19"/>
  <c r="D11" i="19"/>
  <c r="E11" i="19"/>
  <c r="F11" i="19"/>
  <c r="G11" i="19"/>
  <c r="H11" i="19"/>
  <c r="I11" i="19"/>
  <c r="J11" i="19"/>
  <c r="K11" i="19"/>
  <c r="L11" i="19"/>
  <c r="M11" i="19"/>
  <c r="N11" i="19"/>
  <c r="O11" i="19"/>
  <c r="P11" i="19"/>
  <c r="D12" i="19"/>
  <c r="E12" i="19"/>
  <c r="F12" i="19"/>
  <c r="F29" i="19" s="1"/>
  <c r="G12" i="19"/>
  <c r="H12" i="19"/>
  <c r="I12" i="19"/>
  <c r="J12" i="19"/>
  <c r="J29" i="19" s="1"/>
  <c r="K12" i="19"/>
  <c r="L12" i="19"/>
  <c r="M12" i="19"/>
  <c r="N12" i="19"/>
  <c r="N29" i="19" s="1"/>
  <c r="F45" i="19" s="1"/>
  <c r="O12" i="19"/>
  <c r="P12" i="19"/>
  <c r="D13" i="19"/>
  <c r="E13" i="19"/>
  <c r="E30" i="19" s="1"/>
  <c r="F13" i="19"/>
  <c r="G13" i="19"/>
  <c r="H13" i="19"/>
  <c r="I13" i="19"/>
  <c r="I30" i="19" s="1"/>
  <c r="J13" i="19"/>
  <c r="K13" i="19"/>
  <c r="L13" i="19"/>
  <c r="M13" i="19"/>
  <c r="M30" i="19" s="1"/>
  <c r="E46" i="19" s="1"/>
  <c r="N13" i="19"/>
  <c r="O13" i="19"/>
  <c r="P13" i="19"/>
  <c r="D14" i="19"/>
  <c r="D31" i="19" s="1"/>
  <c r="E14" i="19"/>
  <c r="F14" i="19"/>
  <c r="G14" i="19"/>
  <c r="H14" i="19"/>
  <c r="H31" i="19" s="1"/>
  <c r="I14" i="19"/>
  <c r="J14" i="19"/>
  <c r="K14" i="19"/>
  <c r="L14" i="19"/>
  <c r="L31" i="19" s="1"/>
  <c r="D47" i="19" s="1"/>
  <c r="M14" i="19"/>
  <c r="N14" i="19"/>
  <c r="O14" i="19"/>
  <c r="P14" i="19"/>
  <c r="P31" i="19" s="1"/>
  <c r="H47" i="19" s="1"/>
  <c r="D15" i="19"/>
  <c r="E15" i="19"/>
  <c r="F15" i="19"/>
  <c r="G15" i="19"/>
  <c r="G32" i="19" s="1"/>
  <c r="H15" i="19"/>
  <c r="I15" i="19"/>
  <c r="J15" i="19"/>
  <c r="K15" i="19"/>
  <c r="K32" i="19" s="1"/>
  <c r="L15" i="19"/>
  <c r="M15" i="19"/>
  <c r="N15" i="19"/>
  <c r="O15" i="19"/>
  <c r="O32" i="19" s="1"/>
  <c r="G48" i="19" s="1"/>
  <c r="P15" i="19"/>
  <c r="D16" i="19"/>
  <c r="E16" i="19"/>
  <c r="F16" i="19"/>
  <c r="G16" i="19"/>
  <c r="H16" i="19"/>
  <c r="I16" i="19"/>
  <c r="J16" i="19"/>
  <c r="K16" i="19"/>
  <c r="L16" i="19"/>
  <c r="M16" i="19"/>
  <c r="N16" i="19"/>
  <c r="O16" i="19"/>
  <c r="P16" i="19"/>
  <c r="D17" i="19"/>
  <c r="E17" i="19"/>
  <c r="E34" i="19" s="1"/>
  <c r="F17" i="19"/>
  <c r="G17" i="19"/>
  <c r="H17" i="19"/>
  <c r="I17" i="19"/>
  <c r="I34" i="19" s="1"/>
  <c r="J17" i="19"/>
  <c r="K17" i="19"/>
  <c r="L17" i="19"/>
  <c r="M17" i="19"/>
  <c r="M34" i="19" s="1"/>
  <c r="E50" i="19" s="1"/>
  <c r="N17" i="19"/>
  <c r="O17" i="19"/>
  <c r="P17" i="19"/>
  <c r="D18" i="19"/>
  <c r="D35" i="19" s="1"/>
  <c r="E18" i="19"/>
  <c r="F18" i="19"/>
  <c r="G18" i="19"/>
  <c r="H18" i="19"/>
  <c r="H35" i="19" s="1"/>
  <c r="I18" i="19"/>
  <c r="J18" i="19"/>
  <c r="K18" i="19"/>
  <c r="L18" i="19"/>
  <c r="L35" i="19" s="1"/>
  <c r="D51" i="19" s="1"/>
  <c r="M18" i="19"/>
  <c r="N18" i="19"/>
  <c r="O18" i="19"/>
  <c r="P18" i="19"/>
  <c r="P35" i="19" s="1"/>
  <c r="H51" i="19" s="1"/>
  <c r="D19" i="19"/>
  <c r="E19" i="19"/>
  <c r="F19" i="19"/>
  <c r="G19" i="19"/>
  <c r="G36" i="19" s="1"/>
  <c r="H19" i="19"/>
  <c r="I19" i="19"/>
  <c r="J19" i="19"/>
  <c r="K19" i="19"/>
  <c r="K36" i="19" s="1"/>
  <c r="L19" i="19"/>
  <c r="M19" i="19"/>
  <c r="N19" i="19"/>
  <c r="O19" i="19"/>
  <c r="O36" i="19" s="1"/>
  <c r="G52" i="19" s="1"/>
  <c r="P19" i="19"/>
  <c r="D20" i="19"/>
  <c r="E20" i="19"/>
  <c r="F20" i="19"/>
  <c r="F37" i="19" s="1"/>
  <c r="G20" i="19"/>
  <c r="H20" i="19"/>
  <c r="I20" i="19"/>
  <c r="J20" i="19"/>
  <c r="J37" i="19" s="1"/>
  <c r="K20" i="19"/>
  <c r="L20" i="19"/>
  <c r="M20" i="19"/>
  <c r="N20" i="19"/>
  <c r="N37" i="19" s="1"/>
  <c r="F53" i="19" s="1"/>
  <c r="O20" i="19"/>
  <c r="P20" i="19"/>
  <c r="D21" i="19"/>
  <c r="E21" i="19"/>
  <c r="F21" i="19"/>
  <c r="G21" i="19"/>
  <c r="H21" i="19"/>
  <c r="I21" i="19"/>
  <c r="J21" i="19"/>
  <c r="K21" i="19"/>
  <c r="L21" i="19"/>
  <c r="M21" i="19"/>
  <c r="N21" i="19"/>
  <c r="O21" i="19"/>
  <c r="P21" i="19"/>
  <c r="D22" i="19"/>
  <c r="D39" i="19" s="1"/>
  <c r="E22" i="19"/>
  <c r="F22" i="19"/>
  <c r="G22" i="19"/>
  <c r="H22" i="19"/>
  <c r="H39" i="19" s="1"/>
  <c r="I22" i="19"/>
  <c r="J22" i="19"/>
  <c r="K22" i="19"/>
  <c r="L22" i="19"/>
  <c r="L39" i="19" s="1"/>
  <c r="D55" i="19" s="1"/>
  <c r="M22" i="19"/>
  <c r="N22" i="19"/>
  <c r="O22" i="19"/>
  <c r="P22" i="19"/>
  <c r="P39" i="19" s="1"/>
  <c r="D23" i="19"/>
  <c r="E23" i="19"/>
  <c r="F23" i="19"/>
  <c r="G23" i="19"/>
  <c r="G40" i="19" s="1"/>
  <c r="H23" i="19"/>
  <c r="I23" i="19"/>
  <c r="J23" i="19"/>
  <c r="K23" i="19"/>
  <c r="K40" i="19" s="1"/>
  <c r="L23" i="19"/>
  <c r="M23" i="19"/>
  <c r="N23" i="19"/>
  <c r="O23" i="19"/>
  <c r="O40" i="19" s="1"/>
  <c r="G56" i="19" s="1"/>
  <c r="P23" i="19"/>
  <c r="C12" i="19"/>
  <c r="C13" i="19"/>
  <c r="C14" i="19"/>
  <c r="C15" i="19"/>
  <c r="C32" i="19" s="1"/>
  <c r="C48" i="19" s="1"/>
  <c r="C16" i="19"/>
  <c r="C17" i="19"/>
  <c r="C18" i="19"/>
  <c r="C19" i="19"/>
  <c r="C36" i="19" s="1"/>
  <c r="C52" i="19" s="1"/>
  <c r="C20" i="19"/>
  <c r="C21" i="19"/>
  <c r="C22" i="19"/>
  <c r="C23" i="19"/>
  <c r="C40" i="19" s="1"/>
  <c r="C56" i="19" s="1"/>
  <c r="C11" i="19"/>
  <c r="C28" i="19" s="1"/>
  <c r="C44" i="19" s="1"/>
  <c r="P41" i="19"/>
  <c r="O41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P40" i="19"/>
  <c r="H56" i="19" s="1"/>
  <c r="N40" i="19"/>
  <c r="F56" i="19" s="1"/>
  <c r="M40" i="19"/>
  <c r="E56" i="19" s="1"/>
  <c r="L40" i="19"/>
  <c r="D56" i="19" s="1"/>
  <c r="J40" i="19"/>
  <c r="I40" i="19"/>
  <c r="H40" i="19"/>
  <c r="F40" i="19"/>
  <c r="E40" i="19"/>
  <c r="D40" i="19"/>
  <c r="O39" i="19"/>
  <c r="G55" i="19" s="1"/>
  <c r="N39" i="19"/>
  <c r="F55" i="19" s="1"/>
  <c r="M39" i="19"/>
  <c r="E55" i="19" s="1"/>
  <c r="K39" i="19"/>
  <c r="J39" i="19"/>
  <c r="I39" i="19"/>
  <c r="G39" i="19"/>
  <c r="F39" i="19"/>
  <c r="E39" i="19"/>
  <c r="C39" i="19"/>
  <c r="C55" i="19" s="1"/>
  <c r="P38" i="19"/>
  <c r="H54" i="19" s="1"/>
  <c r="O38" i="19"/>
  <c r="G54" i="19" s="1"/>
  <c r="N38" i="19"/>
  <c r="F54" i="19" s="1"/>
  <c r="M38" i="19"/>
  <c r="E54" i="19" s="1"/>
  <c r="L38" i="19"/>
  <c r="D54" i="19" s="1"/>
  <c r="K38" i="19"/>
  <c r="J38" i="19"/>
  <c r="I38" i="19"/>
  <c r="H38" i="19"/>
  <c r="G38" i="19"/>
  <c r="F38" i="19"/>
  <c r="E38" i="19"/>
  <c r="D38" i="19"/>
  <c r="C38" i="19"/>
  <c r="C54" i="19" s="1"/>
  <c r="P37" i="19"/>
  <c r="H53" i="19" s="1"/>
  <c r="O37" i="19"/>
  <c r="G53" i="19" s="1"/>
  <c r="M37" i="19"/>
  <c r="E53" i="19" s="1"/>
  <c r="L37" i="19"/>
  <c r="D53" i="19" s="1"/>
  <c r="K37" i="19"/>
  <c r="I37" i="19"/>
  <c r="H37" i="19"/>
  <c r="G37" i="19"/>
  <c r="E37" i="19"/>
  <c r="D37" i="19"/>
  <c r="C37" i="19"/>
  <c r="C53" i="19" s="1"/>
  <c r="P36" i="19"/>
  <c r="H52" i="19" s="1"/>
  <c r="N36" i="19"/>
  <c r="F52" i="19" s="1"/>
  <c r="M36" i="19"/>
  <c r="E52" i="19" s="1"/>
  <c r="L36" i="19"/>
  <c r="D52" i="19" s="1"/>
  <c r="J36" i="19"/>
  <c r="I36" i="19"/>
  <c r="H36" i="19"/>
  <c r="F36" i="19"/>
  <c r="E36" i="19"/>
  <c r="D36" i="19"/>
  <c r="O35" i="19"/>
  <c r="G51" i="19" s="1"/>
  <c r="N35" i="19"/>
  <c r="F51" i="19" s="1"/>
  <c r="M35" i="19"/>
  <c r="E51" i="19" s="1"/>
  <c r="K35" i="19"/>
  <c r="J35" i="19"/>
  <c r="I35" i="19"/>
  <c r="G35" i="19"/>
  <c r="F35" i="19"/>
  <c r="E35" i="19"/>
  <c r="C35" i="19"/>
  <c r="C51" i="19" s="1"/>
  <c r="P34" i="19"/>
  <c r="H50" i="19" s="1"/>
  <c r="O34" i="19"/>
  <c r="G50" i="19" s="1"/>
  <c r="N34" i="19"/>
  <c r="F50" i="19" s="1"/>
  <c r="L34" i="19"/>
  <c r="D50" i="19" s="1"/>
  <c r="K34" i="19"/>
  <c r="J34" i="19"/>
  <c r="H34" i="19"/>
  <c r="G34" i="19"/>
  <c r="F34" i="19"/>
  <c r="D34" i="19"/>
  <c r="C34" i="19"/>
  <c r="C50" i="19" s="1"/>
  <c r="P33" i="19"/>
  <c r="H49" i="19" s="1"/>
  <c r="O33" i="19"/>
  <c r="G49" i="19" s="1"/>
  <c r="N33" i="19"/>
  <c r="F49" i="19" s="1"/>
  <c r="M33" i="19"/>
  <c r="E49" i="19" s="1"/>
  <c r="L33" i="19"/>
  <c r="D49" i="19" s="1"/>
  <c r="K33" i="19"/>
  <c r="J33" i="19"/>
  <c r="I33" i="19"/>
  <c r="H33" i="19"/>
  <c r="G33" i="19"/>
  <c r="F33" i="19"/>
  <c r="E33" i="19"/>
  <c r="D33" i="19"/>
  <c r="C33" i="19"/>
  <c r="C49" i="19" s="1"/>
  <c r="P32" i="19"/>
  <c r="H48" i="19" s="1"/>
  <c r="N32" i="19"/>
  <c r="F48" i="19" s="1"/>
  <c r="M32" i="19"/>
  <c r="E48" i="19" s="1"/>
  <c r="L32" i="19"/>
  <c r="D48" i="19" s="1"/>
  <c r="J32" i="19"/>
  <c r="I32" i="19"/>
  <c r="H32" i="19"/>
  <c r="F32" i="19"/>
  <c r="E32" i="19"/>
  <c r="D32" i="19"/>
  <c r="O31" i="19"/>
  <c r="G47" i="19" s="1"/>
  <c r="N31" i="19"/>
  <c r="F47" i="19" s="1"/>
  <c r="M31" i="19"/>
  <c r="E47" i="19" s="1"/>
  <c r="K31" i="19"/>
  <c r="J31" i="19"/>
  <c r="I31" i="19"/>
  <c r="G31" i="19"/>
  <c r="F31" i="19"/>
  <c r="E31" i="19"/>
  <c r="C31" i="19"/>
  <c r="C47" i="19" s="1"/>
  <c r="P30" i="19"/>
  <c r="H46" i="19" s="1"/>
  <c r="O30" i="19"/>
  <c r="G46" i="19" s="1"/>
  <c r="N30" i="19"/>
  <c r="F46" i="19" s="1"/>
  <c r="L30" i="19"/>
  <c r="D46" i="19" s="1"/>
  <c r="K30" i="19"/>
  <c r="J30" i="19"/>
  <c r="H30" i="19"/>
  <c r="G30" i="19"/>
  <c r="F30" i="19"/>
  <c r="D30" i="19"/>
  <c r="C30" i="19"/>
  <c r="C46" i="19" s="1"/>
  <c r="P29" i="19"/>
  <c r="H45" i="19" s="1"/>
  <c r="O29" i="19"/>
  <c r="G45" i="19" s="1"/>
  <c r="M29" i="19"/>
  <c r="E45" i="19" s="1"/>
  <c r="L29" i="19"/>
  <c r="D45" i="19" s="1"/>
  <c r="K29" i="19"/>
  <c r="I29" i="19"/>
  <c r="H29" i="19"/>
  <c r="G29" i="19"/>
  <c r="E29" i="19"/>
  <c r="D29" i="19"/>
  <c r="C29" i="19"/>
  <c r="C45" i="19" s="1"/>
  <c r="P28" i="19"/>
  <c r="H44" i="19" s="1"/>
  <c r="O28" i="19"/>
  <c r="G44" i="19" s="1"/>
  <c r="N28" i="19"/>
  <c r="F44" i="19" s="1"/>
  <c r="M28" i="19"/>
  <c r="E44" i="19" s="1"/>
  <c r="L28" i="19"/>
  <c r="D44" i="19" s="1"/>
  <c r="K28" i="19"/>
  <c r="J28" i="19"/>
  <c r="I28" i="19"/>
  <c r="H28" i="19"/>
  <c r="G28" i="19"/>
  <c r="F28" i="19"/>
  <c r="E28" i="19"/>
  <c r="D28" i="19"/>
  <c r="H44" i="11"/>
  <c r="H45" i="11"/>
  <c r="H46" i="11"/>
  <c r="H47" i="11"/>
  <c r="H48" i="11"/>
  <c r="H49" i="11"/>
  <c r="H50" i="11"/>
  <c r="H51" i="11"/>
  <c r="H52" i="11"/>
  <c r="H53" i="11"/>
  <c r="H54" i="11"/>
  <c r="H56" i="11"/>
  <c r="P28" i="11"/>
  <c r="P29" i="11"/>
  <c r="P30" i="11"/>
  <c r="P31" i="11"/>
  <c r="P32" i="11"/>
  <c r="P33" i="11"/>
  <c r="P34" i="11"/>
  <c r="P35" i="11"/>
  <c r="P36" i="11"/>
  <c r="P37" i="11"/>
  <c r="P38" i="11"/>
  <c r="P39" i="11"/>
  <c r="P40" i="11"/>
  <c r="P41" i="11"/>
  <c r="H44" i="9"/>
  <c r="H45" i="9"/>
  <c r="H46" i="9"/>
  <c r="H47" i="9"/>
  <c r="H48" i="9"/>
  <c r="H49" i="9"/>
  <c r="H50" i="9"/>
  <c r="H51" i="9"/>
  <c r="H52" i="9"/>
  <c r="H53" i="9"/>
  <c r="H54" i="9"/>
  <c r="H56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H44" i="10"/>
  <c r="H45" i="10"/>
  <c r="H46" i="10"/>
  <c r="H47" i="10"/>
  <c r="H48" i="10"/>
  <c r="H49" i="10"/>
  <c r="H50" i="10"/>
  <c r="H51" i="10"/>
  <c r="H52" i="10"/>
  <c r="H53" i="10"/>
  <c r="H54" i="10"/>
  <c r="H56" i="10"/>
  <c r="P28" i="10"/>
  <c r="P29" i="10"/>
  <c r="P30" i="10"/>
  <c r="P31" i="10"/>
  <c r="P32" i="10"/>
  <c r="P33" i="10"/>
  <c r="P34" i="10"/>
  <c r="P35" i="10"/>
  <c r="P36" i="10"/>
  <c r="P37" i="10"/>
  <c r="P38" i="10"/>
  <c r="P39" i="10"/>
  <c r="P40" i="10"/>
  <c r="P41" i="10"/>
  <c r="C4" i="4"/>
  <c r="P41" i="18"/>
  <c r="O41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P40" i="18"/>
  <c r="H56" i="18" s="1"/>
  <c r="O40" i="18"/>
  <c r="G56" i="18" s="1"/>
  <c r="N40" i="18"/>
  <c r="F56" i="18" s="1"/>
  <c r="M40" i="18"/>
  <c r="E56" i="18" s="1"/>
  <c r="L40" i="18"/>
  <c r="D56" i="18" s="1"/>
  <c r="K40" i="18"/>
  <c r="J40" i="18"/>
  <c r="I40" i="18"/>
  <c r="H40" i="18"/>
  <c r="G40" i="18"/>
  <c r="F40" i="18"/>
  <c r="E40" i="18"/>
  <c r="D40" i="18"/>
  <c r="C40" i="18"/>
  <c r="C56" i="18" s="1"/>
  <c r="P39" i="18"/>
  <c r="O39" i="18"/>
  <c r="G55" i="18" s="1"/>
  <c r="N39" i="18"/>
  <c r="F55" i="18" s="1"/>
  <c r="M39" i="18"/>
  <c r="E55" i="18" s="1"/>
  <c r="L39" i="18"/>
  <c r="D55" i="18" s="1"/>
  <c r="K39" i="18"/>
  <c r="J39" i="18"/>
  <c r="I39" i="18"/>
  <c r="H39" i="18"/>
  <c r="G39" i="18"/>
  <c r="F39" i="18"/>
  <c r="E39" i="18"/>
  <c r="D39" i="18"/>
  <c r="C39" i="18"/>
  <c r="C55" i="18" s="1"/>
  <c r="P38" i="18"/>
  <c r="H54" i="18" s="1"/>
  <c r="O38" i="18"/>
  <c r="G54" i="18" s="1"/>
  <c r="N38" i="18"/>
  <c r="F54" i="18" s="1"/>
  <c r="M38" i="18"/>
  <c r="E54" i="18" s="1"/>
  <c r="L38" i="18"/>
  <c r="D54" i="18" s="1"/>
  <c r="K38" i="18"/>
  <c r="J38" i="18"/>
  <c r="I38" i="18"/>
  <c r="H38" i="18"/>
  <c r="G38" i="18"/>
  <c r="F38" i="18"/>
  <c r="E38" i="18"/>
  <c r="D38" i="18"/>
  <c r="C38" i="18"/>
  <c r="C54" i="18" s="1"/>
  <c r="P37" i="18"/>
  <c r="H53" i="18" s="1"/>
  <c r="O37" i="18"/>
  <c r="G53" i="18" s="1"/>
  <c r="N37" i="18"/>
  <c r="F53" i="18" s="1"/>
  <c r="M37" i="18"/>
  <c r="E53" i="18" s="1"/>
  <c r="L37" i="18"/>
  <c r="D53" i="18" s="1"/>
  <c r="K37" i="18"/>
  <c r="J37" i="18"/>
  <c r="I37" i="18"/>
  <c r="H37" i="18"/>
  <c r="G37" i="18"/>
  <c r="F37" i="18"/>
  <c r="E37" i="18"/>
  <c r="D37" i="18"/>
  <c r="C37" i="18"/>
  <c r="C53" i="18" s="1"/>
  <c r="P36" i="18"/>
  <c r="H52" i="18" s="1"/>
  <c r="O36" i="18"/>
  <c r="G52" i="18" s="1"/>
  <c r="N36" i="18"/>
  <c r="F52" i="18" s="1"/>
  <c r="M36" i="18"/>
  <c r="E52" i="18" s="1"/>
  <c r="L36" i="18"/>
  <c r="D52" i="18" s="1"/>
  <c r="K36" i="18"/>
  <c r="J36" i="18"/>
  <c r="I36" i="18"/>
  <c r="H36" i="18"/>
  <c r="G36" i="18"/>
  <c r="F36" i="18"/>
  <c r="E36" i="18"/>
  <c r="D36" i="18"/>
  <c r="C36" i="18"/>
  <c r="C52" i="18" s="1"/>
  <c r="P35" i="18"/>
  <c r="H51" i="18" s="1"/>
  <c r="O35" i="18"/>
  <c r="G51" i="18" s="1"/>
  <c r="N35" i="18"/>
  <c r="F51" i="18" s="1"/>
  <c r="M35" i="18"/>
  <c r="E51" i="18" s="1"/>
  <c r="L35" i="18"/>
  <c r="D51" i="18" s="1"/>
  <c r="K35" i="18"/>
  <c r="J35" i="18"/>
  <c r="I35" i="18"/>
  <c r="H35" i="18"/>
  <c r="G35" i="18"/>
  <c r="F35" i="18"/>
  <c r="E35" i="18"/>
  <c r="D35" i="18"/>
  <c r="C35" i="18"/>
  <c r="C51" i="18" s="1"/>
  <c r="P34" i="18"/>
  <c r="H50" i="18" s="1"/>
  <c r="O34" i="18"/>
  <c r="G50" i="18" s="1"/>
  <c r="N34" i="18"/>
  <c r="F50" i="18" s="1"/>
  <c r="M34" i="18"/>
  <c r="E50" i="18" s="1"/>
  <c r="L34" i="18"/>
  <c r="D50" i="18" s="1"/>
  <c r="K34" i="18"/>
  <c r="J34" i="18"/>
  <c r="I34" i="18"/>
  <c r="H34" i="18"/>
  <c r="G34" i="18"/>
  <c r="F34" i="18"/>
  <c r="E34" i="18"/>
  <c r="D34" i="18"/>
  <c r="C34" i="18"/>
  <c r="C50" i="18" s="1"/>
  <c r="P33" i="18"/>
  <c r="H49" i="18" s="1"/>
  <c r="O33" i="18"/>
  <c r="G49" i="18" s="1"/>
  <c r="N33" i="18"/>
  <c r="F49" i="18" s="1"/>
  <c r="M33" i="18"/>
  <c r="E49" i="18" s="1"/>
  <c r="L33" i="18"/>
  <c r="D49" i="18" s="1"/>
  <c r="K33" i="18"/>
  <c r="J33" i="18"/>
  <c r="I33" i="18"/>
  <c r="H33" i="18"/>
  <c r="G33" i="18"/>
  <c r="F33" i="18"/>
  <c r="E33" i="18"/>
  <c r="D33" i="18"/>
  <c r="C33" i="18"/>
  <c r="C49" i="18" s="1"/>
  <c r="P32" i="18"/>
  <c r="H48" i="18" s="1"/>
  <c r="O32" i="18"/>
  <c r="G48" i="18" s="1"/>
  <c r="N32" i="18"/>
  <c r="F48" i="18" s="1"/>
  <c r="M32" i="18"/>
  <c r="E48" i="18" s="1"/>
  <c r="L32" i="18"/>
  <c r="D48" i="18" s="1"/>
  <c r="K32" i="18"/>
  <c r="J32" i="18"/>
  <c r="I32" i="18"/>
  <c r="H32" i="18"/>
  <c r="G32" i="18"/>
  <c r="F32" i="18"/>
  <c r="E32" i="18"/>
  <c r="D32" i="18"/>
  <c r="C32" i="18"/>
  <c r="C48" i="18" s="1"/>
  <c r="P31" i="18"/>
  <c r="H47" i="18" s="1"/>
  <c r="O31" i="18"/>
  <c r="G47" i="18" s="1"/>
  <c r="N31" i="18"/>
  <c r="F47" i="18" s="1"/>
  <c r="M31" i="18"/>
  <c r="E47" i="18" s="1"/>
  <c r="L31" i="18"/>
  <c r="D47" i="18" s="1"/>
  <c r="K31" i="18"/>
  <c r="J31" i="18"/>
  <c r="I31" i="18"/>
  <c r="H31" i="18"/>
  <c r="G31" i="18"/>
  <c r="F31" i="18"/>
  <c r="E31" i="18"/>
  <c r="D31" i="18"/>
  <c r="C31" i="18"/>
  <c r="C47" i="18" s="1"/>
  <c r="P30" i="18"/>
  <c r="H46" i="18" s="1"/>
  <c r="O30" i="18"/>
  <c r="G46" i="18" s="1"/>
  <c r="N30" i="18"/>
  <c r="F46" i="18" s="1"/>
  <c r="M30" i="18"/>
  <c r="E46" i="18" s="1"/>
  <c r="L30" i="18"/>
  <c r="D46" i="18" s="1"/>
  <c r="K30" i="18"/>
  <c r="J30" i="18"/>
  <c r="I30" i="18"/>
  <c r="H30" i="18"/>
  <c r="G30" i="18"/>
  <c r="F30" i="18"/>
  <c r="E30" i="18"/>
  <c r="D30" i="18"/>
  <c r="C30" i="18"/>
  <c r="C46" i="18" s="1"/>
  <c r="P29" i="18"/>
  <c r="H45" i="18" s="1"/>
  <c r="O29" i="18"/>
  <c r="G45" i="18" s="1"/>
  <c r="N29" i="18"/>
  <c r="F45" i="18" s="1"/>
  <c r="M29" i="18"/>
  <c r="E45" i="18" s="1"/>
  <c r="L29" i="18"/>
  <c r="D45" i="18" s="1"/>
  <c r="K29" i="18"/>
  <c r="J29" i="18"/>
  <c r="I29" i="18"/>
  <c r="H29" i="18"/>
  <c r="G29" i="18"/>
  <c r="F29" i="18"/>
  <c r="E29" i="18"/>
  <c r="D29" i="18"/>
  <c r="C29" i="18"/>
  <c r="C45" i="18" s="1"/>
  <c r="P28" i="18"/>
  <c r="H44" i="18" s="1"/>
  <c r="O28" i="18"/>
  <c r="G44" i="18" s="1"/>
  <c r="N28" i="18"/>
  <c r="F44" i="18" s="1"/>
  <c r="M28" i="18"/>
  <c r="E44" i="18" s="1"/>
  <c r="L28" i="18"/>
  <c r="D44" i="18" s="1"/>
  <c r="K28" i="18"/>
  <c r="J28" i="18"/>
  <c r="I28" i="18"/>
  <c r="H28" i="18"/>
  <c r="G28" i="18"/>
  <c r="F28" i="18"/>
  <c r="E28" i="18"/>
  <c r="D28" i="18"/>
  <c r="C28" i="18"/>
  <c r="C44" i="18" s="1"/>
  <c r="P28" i="7"/>
  <c r="H44" i="7" s="1"/>
  <c r="P29" i="7"/>
  <c r="H45" i="7" s="1"/>
  <c r="P30" i="7"/>
  <c r="H46" i="7" s="1"/>
  <c r="P31" i="7"/>
  <c r="H47" i="7" s="1"/>
  <c r="P32" i="7"/>
  <c r="H48" i="7" s="1"/>
  <c r="P33" i="7"/>
  <c r="H49" i="7" s="1"/>
  <c r="P34" i="7"/>
  <c r="H50" i="7" s="1"/>
  <c r="P35" i="7"/>
  <c r="H51" i="7" s="1"/>
  <c r="P36" i="7"/>
  <c r="H52" i="7" s="1"/>
  <c r="P37" i="7"/>
  <c r="H53" i="7" s="1"/>
  <c r="P38" i="7"/>
  <c r="H54" i="7" s="1"/>
  <c r="P39" i="7"/>
  <c r="P40" i="7"/>
  <c r="H56" i="7" s="1"/>
  <c r="P41" i="7"/>
  <c r="P28" i="5"/>
  <c r="H44" i="5" s="1"/>
  <c r="P29" i="5"/>
  <c r="H45" i="5" s="1"/>
  <c r="P30" i="5"/>
  <c r="H46" i="5" s="1"/>
  <c r="P31" i="5"/>
  <c r="H47" i="5" s="1"/>
  <c r="P32" i="5"/>
  <c r="H48" i="5" s="1"/>
  <c r="P33" i="5"/>
  <c r="H49" i="5" s="1"/>
  <c r="P34" i="5"/>
  <c r="H50" i="5" s="1"/>
  <c r="P35" i="5"/>
  <c r="H51" i="5" s="1"/>
  <c r="P36" i="5"/>
  <c r="H52" i="5" s="1"/>
  <c r="P37" i="5"/>
  <c r="H53" i="5" s="1"/>
  <c r="P38" i="5"/>
  <c r="H54" i="5" s="1"/>
  <c r="P39" i="5"/>
  <c r="P40" i="5"/>
  <c r="H56" i="5" s="1"/>
  <c r="P41" i="5"/>
  <c r="P28" i="6"/>
  <c r="P29" i="6"/>
  <c r="H45" i="6" s="1"/>
  <c r="P30" i="6"/>
  <c r="H46" i="6" s="1"/>
  <c r="P31" i="6"/>
  <c r="P32" i="6"/>
  <c r="P33" i="6"/>
  <c r="H49" i="6" s="1"/>
  <c r="P34" i="6"/>
  <c r="H50" i="6" s="1"/>
  <c r="P35" i="6"/>
  <c r="H51" i="6" s="1"/>
  <c r="P36" i="6"/>
  <c r="P37" i="6"/>
  <c r="H53" i="6" s="1"/>
  <c r="P38" i="6"/>
  <c r="H54" i="6" s="1"/>
  <c r="P39" i="6"/>
  <c r="P40" i="6"/>
  <c r="P41" i="6"/>
  <c r="H44" i="6"/>
  <c r="H47" i="6"/>
  <c r="H48" i="6"/>
  <c r="H52" i="6"/>
  <c r="H56" i="6"/>
  <c r="H56" i="4"/>
  <c r="P28" i="4"/>
  <c r="H44" i="4" s="1"/>
  <c r="P29" i="4"/>
  <c r="H45" i="4" s="1"/>
  <c r="P30" i="4"/>
  <c r="H46" i="4" s="1"/>
  <c r="P31" i="4"/>
  <c r="H47" i="4" s="1"/>
  <c r="P32" i="4"/>
  <c r="H48" i="4" s="1"/>
  <c r="P33" i="4"/>
  <c r="H49" i="4" s="1"/>
  <c r="P34" i="4"/>
  <c r="H50" i="4" s="1"/>
  <c r="P35" i="4"/>
  <c r="H51" i="4" s="1"/>
  <c r="P36" i="4"/>
  <c r="H52" i="4" s="1"/>
  <c r="P37" i="4"/>
  <c r="H53" i="4" s="1"/>
  <c r="P38" i="4"/>
  <c r="H54" i="4" s="1"/>
  <c r="P39" i="4"/>
  <c r="P40" i="4"/>
  <c r="D22" i="15" l="1"/>
  <c r="E22" i="15"/>
  <c r="F22" i="15"/>
  <c r="G22" i="15"/>
  <c r="H22" i="15"/>
  <c r="I22" i="15"/>
  <c r="J22" i="15"/>
  <c r="K22" i="15"/>
  <c r="L22" i="15"/>
  <c r="J53" i="15" s="1"/>
  <c r="M22" i="15"/>
  <c r="K53" i="15" s="1"/>
  <c r="N22" i="15"/>
  <c r="L53" i="15" s="1"/>
  <c r="O22" i="15"/>
  <c r="M53" i="15" s="1"/>
  <c r="C22" i="15"/>
  <c r="I53" i="15" s="1"/>
  <c r="D20" i="15"/>
  <c r="E20" i="15"/>
  <c r="F20" i="15"/>
  <c r="G20" i="15"/>
  <c r="H20" i="15"/>
  <c r="I20" i="15"/>
  <c r="J20" i="15"/>
  <c r="K20" i="15"/>
  <c r="L20" i="15"/>
  <c r="J52" i="15" s="1"/>
  <c r="M20" i="15"/>
  <c r="K52" i="15" s="1"/>
  <c r="N20" i="15"/>
  <c r="L52" i="15" s="1"/>
  <c r="O20" i="15"/>
  <c r="M52" i="15" s="1"/>
  <c r="C20" i="15"/>
  <c r="I52" i="15" s="1"/>
  <c r="D13" i="15"/>
  <c r="E13" i="15"/>
  <c r="F13" i="15"/>
  <c r="G13" i="15"/>
  <c r="H13" i="15"/>
  <c r="I13" i="15"/>
  <c r="J13" i="15"/>
  <c r="K13" i="15"/>
  <c r="L13" i="15"/>
  <c r="J45" i="15" s="1"/>
  <c r="M13" i="15"/>
  <c r="K45" i="15" s="1"/>
  <c r="N13" i="15"/>
  <c r="L45" i="15" s="1"/>
  <c r="O13" i="15"/>
  <c r="M45" i="15" s="1"/>
  <c r="C13" i="15"/>
  <c r="I45" i="15" s="1"/>
  <c r="D10" i="16"/>
  <c r="E10" i="16"/>
  <c r="F10" i="16"/>
  <c r="G10" i="16"/>
  <c r="H10" i="16"/>
  <c r="I10" i="16"/>
  <c r="J10" i="16"/>
  <c r="K10" i="16"/>
  <c r="L10" i="16"/>
  <c r="J41" i="16" s="1"/>
  <c r="M10" i="16"/>
  <c r="N10" i="16"/>
  <c r="L41" i="16" s="1"/>
  <c r="O10" i="16"/>
  <c r="M41" i="16" s="1"/>
  <c r="D11" i="16"/>
  <c r="E11" i="16"/>
  <c r="F11" i="16"/>
  <c r="G11" i="16"/>
  <c r="H11" i="16"/>
  <c r="I11" i="16"/>
  <c r="J11" i="16"/>
  <c r="K11" i="16"/>
  <c r="L11" i="16"/>
  <c r="J42" i="16" s="1"/>
  <c r="M11" i="16"/>
  <c r="N11" i="16"/>
  <c r="L42" i="16" s="1"/>
  <c r="O11" i="16"/>
  <c r="M42" i="16" s="1"/>
  <c r="D12" i="16"/>
  <c r="E12" i="16"/>
  <c r="F12" i="16"/>
  <c r="G12" i="16"/>
  <c r="H12" i="16"/>
  <c r="I12" i="16"/>
  <c r="J12" i="16"/>
  <c r="K12" i="16"/>
  <c r="L12" i="16"/>
  <c r="J43" i="16" s="1"/>
  <c r="M12" i="16"/>
  <c r="N12" i="16"/>
  <c r="L43" i="16" s="1"/>
  <c r="O12" i="16"/>
  <c r="M43" i="16" s="1"/>
  <c r="D13" i="16"/>
  <c r="E13" i="16"/>
  <c r="F13" i="16"/>
  <c r="G13" i="16"/>
  <c r="H13" i="16"/>
  <c r="I13" i="16"/>
  <c r="J13" i="16"/>
  <c r="K13" i="16"/>
  <c r="L13" i="16"/>
  <c r="J44" i="16" s="1"/>
  <c r="M13" i="16"/>
  <c r="N13" i="16"/>
  <c r="L44" i="16" s="1"/>
  <c r="O13" i="16"/>
  <c r="M44" i="16" s="1"/>
  <c r="D14" i="16"/>
  <c r="E14" i="16"/>
  <c r="F14" i="16"/>
  <c r="G14" i="16"/>
  <c r="H14" i="16"/>
  <c r="I14" i="16"/>
  <c r="J14" i="16"/>
  <c r="K14" i="16"/>
  <c r="L14" i="16"/>
  <c r="J45" i="16" s="1"/>
  <c r="M14" i="16"/>
  <c r="N14" i="16"/>
  <c r="L45" i="16" s="1"/>
  <c r="O14" i="16"/>
  <c r="M45" i="16" s="1"/>
  <c r="D15" i="16"/>
  <c r="E15" i="16"/>
  <c r="F15" i="16"/>
  <c r="G15" i="16"/>
  <c r="H15" i="16"/>
  <c r="I15" i="16"/>
  <c r="J15" i="16"/>
  <c r="K15" i="16"/>
  <c r="L15" i="16"/>
  <c r="J46" i="16" s="1"/>
  <c r="M15" i="16"/>
  <c r="N15" i="16"/>
  <c r="L46" i="16" s="1"/>
  <c r="O15" i="16"/>
  <c r="M46" i="16" s="1"/>
  <c r="D16" i="16"/>
  <c r="E16" i="16"/>
  <c r="F16" i="16"/>
  <c r="G16" i="16"/>
  <c r="H16" i="16"/>
  <c r="I16" i="16"/>
  <c r="J16" i="16"/>
  <c r="K16" i="16"/>
  <c r="L16" i="16"/>
  <c r="J47" i="16" s="1"/>
  <c r="M16" i="16"/>
  <c r="K47" i="16" s="1"/>
  <c r="N16" i="16"/>
  <c r="L47" i="16" s="1"/>
  <c r="O16" i="16"/>
  <c r="M47" i="16" s="1"/>
  <c r="D17" i="16"/>
  <c r="E17" i="16"/>
  <c r="F17" i="16"/>
  <c r="G17" i="16"/>
  <c r="H17" i="16"/>
  <c r="I17" i="16"/>
  <c r="J17" i="16"/>
  <c r="K17" i="16"/>
  <c r="L17" i="16"/>
  <c r="J48" i="16" s="1"/>
  <c r="M17" i="16"/>
  <c r="N17" i="16"/>
  <c r="L48" i="16" s="1"/>
  <c r="O17" i="16"/>
  <c r="M48" i="16" s="1"/>
  <c r="D18" i="16"/>
  <c r="E18" i="16"/>
  <c r="F18" i="16"/>
  <c r="G18" i="16"/>
  <c r="H18" i="16"/>
  <c r="I18" i="16"/>
  <c r="J18" i="16"/>
  <c r="K18" i="16"/>
  <c r="L18" i="16"/>
  <c r="J49" i="16" s="1"/>
  <c r="M18" i="16"/>
  <c r="N18" i="16"/>
  <c r="L49" i="16" s="1"/>
  <c r="O18" i="16"/>
  <c r="M49" i="16" s="1"/>
  <c r="D19" i="16"/>
  <c r="E19" i="16"/>
  <c r="F19" i="16"/>
  <c r="G19" i="16"/>
  <c r="H19" i="16"/>
  <c r="I19" i="16"/>
  <c r="J19" i="16"/>
  <c r="K19" i="16"/>
  <c r="L19" i="16"/>
  <c r="J50" i="16" s="1"/>
  <c r="M19" i="16"/>
  <c r="K50" i="16" s="1"/>
  <c r="N19" i="16"/>
  <c r="L50" i="16" s="1"/>
  <c r="O19" i="16"/>
  <c r="M50" i="16" s="1"/>
  <c r="D20" i="16"/>
  <c r="E20" i="16"/>
  <c r="F20" i="16"/>
  <c r="G20" i="16"/>
  <c r="H20" i="16"/>
  <c r="I20" i="16"/>
  <c r="J20" i="16"/>
  <c r="K20" i="16"/>
  <c r="L20" i="16"/>
  <c r="J51" i="16" s="1"/>
  <c r="M20" i="16"/>
  <c r="N20" i="16"/>
  <c r="L51" i="16" s="1"/>
  <c r="O20" i="16"/>
  <c r="M51" i="16" s="1"/>
  <c r="D21" i="16"/>
  <c r="E21" i="16"/>
  <c r="F21" i="16"/>
  <c r="G21" i="16"/>
  <c r="H21" i="16"/>
  <c r="I21" i="16"/>
  <c r="J21" i="16"/>
  <c r="K21" i="16"/>
  <c r="L21" i="16"/>
  <c r="J52" i="16" s="1"/>
  <c r="M21" i="16"/>
  <c r="K52" i="16" s="1"/>
  <c r="N21" i="16"/>
  <c r="L52" i="16" s="1"/>
  <c r="O21" i="16"/>
  <c r="M52" i="16" s="1"/>
  <c r="D22" i="16"/>
  <c r="E22" i="16"/>
  <c r="F22" i="16"/>
  <c r="G22" i="16"/>
  <c r="H22" i="16"/>
  <c r="I22" i="16"/>
  <c r="J22" i="16"/>
  <c r="K22" i="16"/>
  <c r="L22" i="16"/>
  <c r="J53" i="16" s="1"/>
  <c r="M22" i="16"/>
  <c r="K53" i="16" s="1"/>
  <c r="N22" i="16"/>
  <c r="L53" i="16" s="1"/>
  <c r="O22" i="16"/>
  <c r="M53" i="16" s="1"/>
  <c r="D23" i="16"/>
  <c r="E23" i="16"/>
  <c r="F23" i="16"/>
  <c r="G23" i="16"/>
  <c r="H23" i="16"/>
  <c r="I23" i="16"/>
  <c r="J23" i="16"/>
  <c r="K23" i="16"/>
  <c r="L23" i="16"/>
  <c r="M23" i="16"/>
  <c r="N23" i="16"/>
  <c r="O23" i="16"/>
  <c r="C11" i="16"/>
  <c r="I42" i="16" s="1"/>
  <c r="C12" i="16"/>
  <c r="I43" i="16" s="1"/>
  <c r="C13" i="16"/>
  <c r="I44" i="16" s="1"/>
  <c r="C14" i="16"/>
  <c r="I45" i="16" s="1"/>
  <c r="C15" i="16"/>
  <c r="I46" i="16" s="1"/>
  <c r="C16" i="16"/>
  <c r="I47" i="16" s="1"/>
  <c r="C17" i="16"/>
  <c r="I48" i="16" s="1"/>
  <c r="C18" i="16"/>
  <c r="I49" i="16" s="1"/>
  <c r="C19" i="16"/>
  <c r="I50" i="16" s="1"/>
  <c r="C20" i="16"/>
  <c r="I51" i="16" s="1"/>
  <c r="C21" i="16"/>
  <c r="I52" i="16" s="1"/>
  <c r="C22" i="16"/>
  <c r="I53" i="16" s="1"/>
  <c r="C23" i="16"/>
  <c r="C10" i="16"/>
  <c r="I41" i="16" s="1"/>
  <c r="K48" i="16"/>
  <c r="K46" i="16"/>
  <c r="K44" i="16"/>
  <c r="K42" i="16"/>
  <c r="K51" i="16"/>
  <c r="K49" i="16"/>
  <c r="K45" i="16"/>
  <c r="K43" i="16"/>
  <c r="K41" i="16"/>
  <c r="D10" i="15"/>
  <c r="E10" i="15"/>
  <c r="F10" i="15"/>
  <c r="G10" i="15"/>
  <c r="H10" i="15"/>
  <c r="I10" i="15"/>
  <c r="J10" i="15"/>
  <c r="K10" i="15"/>
  <c r="L10" i="15"/>
  <c r="J42" i="15" s="1"/>
  <c r="M10" i="15"/>
  <c r="K42" i="15" s="1"/>
  <c r="N10" i="15"/>
  <c r="L42" i="15" s="1"/>
  <c r="O10" i="15"/>
  <c r="M42" i="15" s="1"/>
  <c r="D11" i="15"/>
  <c r="E11" i="15"/>
  <c r="F11" i="15"/>
  <c r="G11" i="15"/>
  <c r="H11" i="15"/>
  <c r="I11" i="15"/>
  <c r="J11" i="15"/>
  <c r="K11" i="15"/>
  <c r="L11" i="15"/>
  <c r="J43" i="15" s="1"/>
  <c r="M11" i="15"/>
  <c r="K43" i="15" s="1"/>
  <c r="N11" i="15"/>
  <c r="O11" i="15"/>
  <c r="M43" i="15" s="1"/>
  <c r="D12" i="15"/>
  <c r="E12" i="15"/>
  <c r="F12" i="15"/>
  <c r="G12" i="15"/>
  <c r="H12" i="15"/>
  <c r="I12" i="15"/>
  <c r="J12" i="15"/>
  <c r="K12" i="15"/>
  <c r="L12" i="15"/>
  <c r="J44" i="15" s="1"/>
  <c r="M12" i="15"/>
  <c r="K44" i="15" s="1"/>
  <c r="N12" i="15"/>
  <c r="L44" i="15" s="1"/>
  <c r="O12" i="15"/>
  <c r="D14" i="15"/>
  <c r="E14" i="15"/>
  <c r="F14" i="15"/>
  <c r="G14" i="15"/>
  <c r="H14" i="15"/>
  <c r="I14" i="15"/>
  <c r="J14" i="15"/>
  <c r="K14" i="15"/>
  <c r="L14" i="15"/>
  <c r="J46" i="15" s="1"/>
  <c r="M14" i="15"/>
  <c r="K46" i="15" s="1"/>
  <c r="N14" i="15"/>
  <c r="L46" i="15" s="1"/>
  <c r="O14" i="15"/>
  <c r="M46" i="15" s="1"/>
  <c r="D15" i="15"/>
  <c r="E15" i="15"/>
  <c r="F15" i="15"/>
  <c r="G15" i="15"/>
  <c r="H15" i="15"/>
  <c r="I15" i="15"/>
  <c r="J15" i="15"/>
  <c r="K15" i="15"/>
  <c r="L15" i="15"/>
  <c r="J47" i="15" s="1"/>
  <c r="M15" i="15"/>
  <c r="K47" i="15" s="1"/>
  <c r="N15" i="15"/>
  <c r="L47" i="15" s="1"/>
  <c r="O15" i="15"/>
  <c r="M47" i="15" s="1"/>
  <c r="D16" i="15"/>
  <c r="E16" i="15"/>
  <c r="F16" i="15"/>
  <c r="G16" i="15"/>
  <c r="H16" i="15"/>
  <c r="I16" i="15"/>
  <c r="J16" i="15"/>
  <c r="K16" i="15"/>
  <c r="L16" i="15"/>
  <c r="J48" i="15" s="1"/>
  <c r="M16" i="15"/>
  <c r="K48" i="15" s="1"/>
  <c r="N16" i="15"/>
  <c r="L48" i="15" s="1"/>
  <c r="O16" i="15"/>
  <c r="D17" i="15"/>
  <c r="E17" i="15"/>
  <c r="F17" i="15"/>
  <c r="G17" i="15"/>
  <c r="H17" i="15"/>
  <c r="I17" i="15"/>
  <c r="J17" i="15"/>
  <c r="K17" i="15"/>
  <c r="L17" i="15"/>
  <c r="J49" i="15" s="1"/>
  <c r="M17" i="15"/>
  <c r="K49" i="15" s="1"/>
  <c r="N17" i="15"/>
  <c r="O17" i="15"/>
  <c r="M49" i="15" s="1"/>
  <c r="D18" i="15"/>
  <c r="E18" i="15"/>
  <c r="F18" i="15"/>
  <c r="G18" i="15"/>
  <c r="H18" i="15"/>
  <c r="I18" i="15"/>
  <c r="J18" i="15"/>
  <c r="K18" i="15"/>
  <c r="L18" i="15"/>
  <c r="J50" i="15" s="1"/>
  <c r="M18" i="15"/>
  <c r="K50" i="15" s="1"/>
  <c r="N18" i="15"/>
  <c r="L50" i="15" s="1"/>
  <c r="O18" i="15"/>
  <c r="M50" i="15" s="1"/>
  <c r="D19" i="15"/>
  <c r="E19" i="15"/>
  <c r="F19" i="15"/>
  <c r="G19" i="15"/>
  <c r="H19" i="15"/>
  <c r="I19" i="15"/>
  <c r="J19" i="15"/>
  <c r="K19" i="15"/>
  <c r="L19" i="15"/>
  <c r="J51" i="15" s="1"/>
  <c r="M19" i="15"/>
  <c r="K51" i="15" s="1"/>
  <c r="N19" i="15"/>
  <c r="O19" i="15"/>
  <c r="M51" i="15" s="1"/>
  <c r="D21" i="15"/>
  <c r="E21" i="15"/>
  <c r="F21" i="15"/>
  <c r="G21" i="15"/>
  <c r="H21" i="15"/>
  <c r="I21" i="15"/>
  <c r="J21" i="15"/>
  <c r="K21" i="15"/>
  <c r="L21" i="15"/>
  <c r="M21" i="15"/>
  <c r="N21" i="15"/>
  <c r="O21" i="15"/>
  <c r="D23" i="15"/>
  <c r="E23" i="15"/>
  <c r="F23" i="15"/>
  <c r="G23" i="15"/>
  <c r="H23" i="15"/>
  <c r="I23" i="15"/>
  <c r="J23" i="15"/>
  <c r="K23" i="15"/>
  <c r="L23" i="15"/>
  <c r="J54" i="15" s="1"/>
  <c r="M23" i="15"/>
  <c r="K54" i="15" s="1"/>
  <c r="N23" i="15"/>
  <c r="L54" i="15" s="1"/>
  <c r="O23" i="15"/>
  <c r="M54" i="15" s="1"/>
  <c r="D24" i="15"/>
  <c r="E24" i="15"/>
  <c r="F24" i="15"/>
  <c r="G24" i="15"/>
  <c r="H24" i="15"/>
  <c r="I24" i="15"/>
  <c r="J24" i="15"/>
  <c r="K24" i="15"/>
  <c r="L24" i="15"/>
  <c r="J55" i="15" s="1"/>
  <c r="M24" i="15"/>
  <c r="N24" i="15"/>
  <c r="O24" i="15"/>
  <c r="C11" i="15"/>
  <c r="I43" i="15" s="1"/>
  <c r="C12" i="15"/>
  <c r="I44" i="15" s="1"/>
  <c r="C14" i="15"/>
  <c r="I46" i="15" s="1"/>
  <c r="C15" i="15"/>
  <c r="I47" i="15" s="1"/>
  <c r="C16" i="15"/>
  <c r="I48" i="15" s="1"/>
  <c r="C17" i="15"/>
  <c r="I49" i="15" s="1"/>
  <c r="C18" i="15"/>
  <c r="I50" i="15" s="1"/>
  <c r="C19" i="15"/>
  <c r="I51" i="15" s="1"/>
  <c r="C21" i="15"/>
  <c r="C23" i="15"/>
  <c r="C24" i="15"/>
  <c r="I55" i="15" s="1"/>
  <c r="C10" i="15"/>
  <c r="I42" i="15" s="1"/>
  <c r="C10" i="13"/>
  <c r="J41" i="13" s="1"/>
  <c r="L51" i="15"/>
  <c r="L49" i="15"/>
  <c r="M48" i="15"/>
  <c r="M44" i="15"/>
  <c r="L43" i="15"/>
  <c r="D10" i="14"/>
  <c r="E10" i="14"/>
  <c r="F10" i="14"/>
  <c r="G10" i="14"/>
  <c r="H10" i="14"/>
  <c r="I10" i="14"/>
  <c r="J10" i="14"/>
  <c r="K10" i="14"/>
  <c r="L10" i="14"/>
  <c r="J42" i="14" s="1"/>
  <c r="M10" i="14"/>
  <c r="K42" i="14" s="1"/>
  <c r="N10" i="14"/>
  <c r="L42" i="14" s="1"/>
  <c r="O10" i="14"/>
  <c r="M42" i="14" s="1"/>
  <c r="D11" i="14"/>
  <c r="E11" i="14"/>
  <c r="F11" i="14"/>
  <c r="G11" i="14"/>
  <c r="H11" i="14"/>
  <c r="I11" i="14"/>
  <c r="J11" i="14"/>
  <c r="K11" i="14"/>
  <c r="L11" i="14"/>
  <c r="J43" i="14" s="1"/>
  <c r="M11" i="14"/>
  <c r="K43" i="14" s="1"/>
  <c r="N11" i="14"/>
  <c r="L43" i="14" s="1"/>
  <c r="O11" i="14"/>
  <c r="M43" i="14" s="1"/>
  <c r="D12" i="14"/>
  <c r="E12" i="14"/>
  <c r="F12" i="14"/>
  <c r="G12" i="14"/>
  <c r="H12" i="14"/>
  <c r="I12" i="14"/>
  <c r="J12" i="14"/>
  <c r="K12" i="14"/>
  <c r="L12" i="14"/>
  <c r="J44" i="14" s="1"/>
  <c r="M12" i="14"/>
  <c r="K44" i="14" s="1"/>
  <c r="N12" i="14"/>
  <c r="L44" i="14" s="1"/>
  <c r="O12" i="14"/>
  <c r="M44" i="14" s="1"/>
  <c r="D13" i="14"/>
  <c r="E13" i="14"/>
  <c r="F13" i="14"/>
  <c r="G13" i="14"/>
  <c r="H13" i="14"/>
  <c r="I13" i="14"/>
  <c r="J13" i="14"/>
  <c r="K13" i="14"/>
  <c r="L13" i="14"/>
  <c r="J45" i="14" s="1"/>
  <c r="M13" i="14"/>
  <c r="K45" i="14" s="1"/>
  <c r="N13" i="14"/>
  <c r="O13" i="14"/>
  <c r="M45" i="14" s="1"/>
  <c r="D14" i="14"/>
  <c r="E14" i="14"/>
  <c r="F14" i="14"/>
  <c r="G14" i="14"/>
  <c r="H14" i="14"/>
  <c r="I14" i="14"/>
  <c r="J14" i="14"/>
  <c r="K14" i="14"/>
  <c r="L14" i="14"/>
  <c r="J46" i="14" s="1"/>
  <c r="M14" i="14"/>
  <c r="K46" i="14" s="1"/>
  <c r="N14" i="14"/>
  <c r="L46" i="14" s="1"/>
  <c r="O14" i="14"/>
  <c r="M46" i="14" s="1"/>
  <c r="D15" i="14"/>
  <c r="E15" i="14"/>
  <c r="F15" i="14"/>
  <c r="G15" i="14"/>
  <c r="H15" i="14"/>
  <c r="I15" i="14"/>
  <c r="J15" i="14"/>
  <c r="K15" i="14"/>
  <c r="L15" i="14"/>
  <c r="J47" i="14" s="1"/>
  <c r="M15" i="14"/>
  <c r="K47" i="14" s="1"/>
  <c r="N15" i="14"/>
  <c r="L47" i="14" s="1"/>
  <c r="O15" i="14"/>
  <c r="M47" i="14" s="1"/>
  <c r="D16" i="14"/>
  <c r="E16" i="14"/>
  <c r="F16" i="14"/>
  <c r="G16" i="14"/>
  <c r="H16" i="14"/>
  <c r="I16" i="14"/>
  <c r="J16" i="14"/>
  <c r="K16" i="14"/>
  <c r="L16" i="14"/>
  <c r="J48" i="14" s="1"/>
  <c r="M16" i="14"/>
  <c r="K48" i="14" s="1"/>
  <c r="N16" i="14"/>
  <c r="L48" i="14" s="1"/>
  <c r="O16" i="14"/>
  <c r="M48" i="14" s="1"/>
  <c r="D17" i="14"/>
  <c r="E17" i="14"/>
  <c r="F17" i="14"/>
  <c r="G17" i="14"/>
  <c r="H17" i="14"/>
  <c r="I17" i="14"/>
  <c r="J17" i="14"/>
  <c r="K17" i="14"/>
  <c r="L17" i="14"/>
  <c r="J49" i="14" s="1"/>
  <c r="M17" i="14"/>
  <c r="K49" i="14" s="1"/>
  <c r="N17" i="14"/>
  <c r="L49" i="14" s="1"/>
  <c r="O17" i="14"/>
  <c r="M49" i="14" s="1"/>
  <c r="D18" i="14"/>
  <c r="E18" i="14"/>
  <c r="F18" i="14"/>
  <c r="G18" i="14"/>
  <c r="H18" i="14"/>
  <c r="I18" i="14"/>
  <c r="J18" i="14"/>
  <c r="K18" i="14"/>
  <c r="L18" i="14"/>
  <c r="J50" i="14" s="1"/>
  <c r="M18" i="14"/>
  <c r="K50" i="14" s="1"/>
  <c r="N18" i="14"/>
  <c r="L50" i="14" s="1"/>
  <c r="O18" i="14"/>
  <c r="M50" i="14" s="1"/>
  <c r="D19" i="14"/>
  <c r="E19" i="14"/>
  <c r="F19" i="14"/>
  <c r="G19" i="14"/>
  <c r="H19" i="14"/>
  <c r="I19" i="14"/>
  <c r="J19" i="14"/>
  <c r="K19" i="14"/>
  <c r="L19" i="14"/>
  <c r="J51" i="14" s="1"/>
  <c r="M19" i="14"/>
  <c r="K51" i="14" s="1"/>
  <c r="N19" i="14"/>
  <c r="L51" i="14" s="1"/>
  <c r="O19" i="14"/>
  <c r="M51" i="14" s="1"/>
  <c r="D20" i="14"/>
  <c r="E20" i="14"/>
  <c r="F20" i="14"/>
  <c r="G20" i="14"/>
  <c r="H20" i="14"/>
  <c r="I20" i="14"/>
  <c r="J20" i="14"/>
  <c r="K20" i="14"/>
  <c r="L20" i="14"/>
  <c r="J52" i="14" s="1"/>
  <c r="M20" i="14"/>
  <c r="K52" i="14" s="1"/>
  <c r="N20" i="14"/>
  <c r="L52" i="14" s="1"/>
  <c r="O20" i="14"/>
  <c r="M52" i="14" s="1"/>
  <c r="D21" i="14"/>
  <c r="E21" i="14"/>
  <c r="F21" i="14"/>
  <c r="G21" i="14"/>
  <c r="H21" i="14"/>
  <c r="I21" i="14"/>
  <c r="J21" i="14"/>
  <c r="K21" i="14"/>
  <c r="L21" i="14"/>
  <c r="J53" i="14" s="1"/>
  <c r="M21" i="14"/>
  <c r="K53" i="14" s="1"/>
  <c r="N21" i="14"/>
  <c r="L53" i="14" s="1"/>
  <c r="O21" i="14"/>
  <c r="M53" i="14" s="1"/>
  <c r="D22" i="14"/>
  <c r="E22" i="14"/>
  <c r="F22" i="14"/>
  <c r="G22" i="14"/>
  <c r="H22" i="14"/>
  <c r="I22" i="14"/>
  <c r="J22" i="14"/>
  <c r="K22" i="14"/>
  <c r="L22" i="14"/>
  <c r="J54" i="14" s="1"/>
  <c r="M22" i="14"/>
  <c r="K54" i="14" s="1"/>
  <c r="N22" i="14"/>
  <c r="L54" i="14" s="1"/>
  <c r="O22" i="14"/>
  <c r="D23" i="14"/>
  <c r="E23" i="14"/>
  <c r="F23" i="14"/>
  <c r="G23" i="14"/>
  <c r="H23" i="14"/>
  <c r="I23" i="14"/>
  <c r="J23" i="14"/>
  <c r="K23" i="14"/>
  <c r="L23" i="14"/>
  <c r="J55" i="14" s="1"/>
  <c r="M23" i="14"/>
  <c r="N23" i="14"/>
  <c r="O23" i="14"/>
  <c r="C11" i="14"/>
  <c r="I43" i="14" s="1"/>
  <c r="C12" i="14"/>
  <c r="I44" i="14" s="1"/>
  <c r="C13" i="14"/>
  <c r="I45" i="14" s="1"/>
  <c r="C14" i="14"/>
  <c r="I46" i="14" s="1"/>
  <c r="C15" i="14"/>
  <c r="I47" i="14" s="1"/>
  <c r="C16" i="14"/>
  <c r="I48" i="14" s="1"/>
  <c r="C17" i="14"/>
  <c r="I49" i="14" s="1"/>
  <c r="C18" i="14"/>
  <c r="I50" i="14" s="1"/>
  <c r="C19" i="14"/>
  <c r="I51" i="14" s="1"/>
  <c r="C20" i="14"/>
  <c r="I52" i="14" s="1"/>
  <c r="C21" i="14"/>
  <c r="I53" i="14" s="1"/>
  <c r="C22" i="14"/>
  <c r="I54" i="14" s="1"/>
  <c r="C23" i="14"/>
  <c r="I55" i="14" s="1"/>
  <c r="C10" i="14"/>
  <c r="I42" i="14" s="1"/>
  <c r="M54" i="14"/>
  <c r="L45" i="14"/>
  <c r="D10" i="13"/>
  <c r="E10" i="13"/>
  <c r="F10" i="13"/>
  <c r="G10" i="13"/>
  <c r="H10" i="13"/>
  <c r="I10" i="13"/>
  <c r="J10" i="13"/>
  <c r="K10" i="13"/>
  <c r="L10" i="13"/>
  <c r="K41" i="13" s="1"/>
  <c r="M10" i="13"/>
  <c r="N10" i="13"/>
  <c r="M41" i="13" s="1"/>
  <c r="O10" i="13"/>
  <c r="D11" i="13"/>
  <c r="E11" i="13"/>
  <c r="F11" i="13"/>
  <c r="G11" i="13"/>
  <c r="H11" i="13"/>
  <c r="I11" i="13"/>
  <c r="J11" i="13"/>
  <c r="K11" i="13"/>
  <c r="L11" i="13"/>
  <c r="K42" i="13" s="1"/>
  <c r="M11" i="13"/>
  <c r="N11" i="13"/>
  <c r="M42" i="13" s="1"/>
  <c r="O11" i="13"/>
  <c r="D12" i="13"/>
  <c r="E12" i="13"/>
  <c r="F12" i="13"/>
  <c r="G12" i="13"/>
  <c r="H12" i="13"/>
  <c r="I12" i="13"/>
  <c r="J12" i="13"/>
  <c r="K12" i="13"/>
  <c r="L12" i="13"/>
  <c r="M12" i="13"/>
  <c r="N12" i="13"/>
  <c r="M43" i="13" s="1"/>
  <c r="O12" i="13"/>
  <c r="D13" i="13"/>
  <c r="E13" i="13"/>
  <c r="F13" i="13"/>
  <c r="F13" i="17" s="1"/>
  <c r="G13" i="13"/>
  <c r="H13" i="13"/>
  <c r="I13" i="13"/>
  <c r="J13" i="13"/>
  <c r="J13" i="17" s="1"/>
  <c r="K13" i="13"/>
  <c r="L13" i="13"/>
  <c r="M13" i="13"/>
  <c r="L44" i="13" s="1"/>
  <c r="N13" i="13"/>
  <c r="O13" i="13"/>
  <c r="D14" i="13"/>
  <c r="E14" i="13"/>
  <c r="F14" i="13"/>
  <c r="G14" i="13"/>
  <c r="H14" i="13"/>
  <c r="I14" i="13"/>
  <c r="J14" i="13"/>
  <c r="K14" i="13"/>
  <c r="L14" i="13"/>
  <c r="K45" i="13" s="1"/>
  <c r="M14" i="13"/>
  <c r="N14" i="13"/>
  <c r="O14" i="13"/>
  <c r="D15" i="13"/>
  <c r="E15" i="13"/>
  <c r="F15" i="13"/>
  <c r="G15" i="13"/>
  <c r="H15" i="13"/>
  <c r="I15" i="13"/>
  <c r="J15" i="13"/>
  <c r="K15" i="13"/>
  <c r="L15" i="13"/>
  <c r="K46" i="13" s="1"/>
  <c r="M15" i="13"/>
  <c r="N15" i="13"/>
  <c r="M46" i="13" s="1"/>
  <c r="O15" i="13"/>
  <c r="D16" i="13"/>
  <c r="E16" i="13"/>
  <c r="F16" i="13"/>
  <c r="G16" i="13"/>
  <c r="H16" i="13"/>
  <c r="I16" i="13"/>
  <c r="J16" i="13"/>
  <c r="K16" i="13"/>
  <c r="L16" i="13"/>
  <c r="K47" i="13" s="1"/>
  <c r="M16" i="13"/>
  <c r="N16" i="13"/>
  <c r="O16" i="13"/>
  <c r="D17" i="13"/>
  <c r="E17" i="13"/>
  <c r="F17" i="13"/>
  <c r="G17" i="13"/>
  <c r="H17" i="13"/>
  <c r="I17" i="13"/>
  <c r="J17" i="13"/>
  <c r="K17" i="13"/>
  <c r="L17" i="13"/>
  <c r="K48" i="13" s="1"/>
  <c r="M17" i="13"/>
  <c r="N17" i="13"/>
  <c r="O17" i="13"/>
  <c r="D18" i="13"/>
  <c r="E18" i="13"/>
  <c r="F18" i="13"/>
  <c r="G18" i="13"/>
  <c r="H18" i="13"/>
  <c r="I18" i="13"/>
  <c r="J18" i="13"/>
  <c r="K18" i="13"/>
  <c r="L18" i="13"/>
  <c r="K49" i="13" s="1"/>
  <c r="M18" i="13"/>
  <c r="N18" i="13"/>
  <c r="M49" i="13" s="1"/>
  <c r="O18" i="13"/>
  <c r="D19" i="13"/>
  <c r="E19" i="13"/>
  <c r="F19" i="13"/>
  <c r="G19" i="13"/>
  <c r="H19" i="13"/>
  <c r="I19" i="13"/>
  <c r="J19" i="13"/>
  <c r="K19" i="13"/>
  <c r="L19" i="13"/>
  <c r="K50" i="13" s="1"/>
  <c r="M19" i="13"/>
  <c r="N19" i="13"/>
  <c r="M50" i="13" s="1"/>
  <c r="O19" i="13"/>
  <c r="D20" i="13"/>
  <c r="D20" i="17" s="1"/>
  <c r="E20" i="13"/>
  <c r="F20" i="13"/>
  <c r="G20" i="13"/>
  <c r="G20" i="17" s="1"/>
  <c r="H20" i="13"/>
  <c r="H20" i="17" s="1"/>
  <c r="I20" i="13"/>
  <c r="J20" i="13"/>
  <c r="K20" i="13"/>
  <c r="K20" i="17" s="1"/>
  <c r="L20" i="13"/>
  <c r="L20" i="17" s="1"/>
  <c r="M20" i="13"/>
  <c r="N20" i="13"/>
  <c r="M51" i="13" s="1"/>
  <c r="O20" i="13"/>
  <c r="O20" i="17" s="1"/>
  <c r="D21" i="13"/>
  <c r="D21" i="17" s="1"/>
  <c r="E21" i="13"/>
  <c r="E21" i="17" s="1"/>
  <c r="F21" i="13"/>
  <c r="G21" i="13"/>
  <c r="H21" i="13"/>
  <c r="H21" i="17" s="1"/>
  <c r="I21" i="13"/>
  <c r="I21" i="17" s="1"/>
  <c r="J21" i="13"/>
  <c r="K21" i="13"/>
  <c r="L21" i="13"/>
  <c r="L21" i="17" s="1"/>
  <c r="M21" i="13"/>
  <c r="M21" i="17" s="1"/>
  <c r="N21" i="13"/>
  <c r="O21" i="13"/>
  <c r="D22" i="13"/>
  <c r="E22" i="13"/>
  <c r="F22" i="13"/>
  <c r="G22" i="13"/>
  <c r="H22" i="13"/>
  <c r="I22" i="13"/>
  <c r="J22" i="13"/>
  <c r="K22" i="13"/>
  <c r="L22" i="13"/>
  <c r="K53" i="13" s="1"/>
  <c r="M22" i="13"/>
  <c r="N22" i="13"/>
  <c r="O22" i="13"/>
  <c r="D23" i="13"/>
  <c r="E23" i="13"/>
  <c r="F23" i="13"/>
  <c r="G23" i="13"/>
  <c r="H23" i="13"/>
  <c r="I23" i="13"/>
  <c r="J23" i="13"/>
  <c r="K23" i="13"/>
  <c r="L23" i="13"/>
  <c r="M23" i="13"/>
  <c r="N23" i="13"/>
  <c r="O23" i="13"/>
  <c r="C11" i="13"/>
  <c r="J42" i="13" s="1"/>
  <c r="C12" i="13"/>
  <c r="C13" i="13"/>
  <c r="C14" i="13"/>
  <c r="C15" i="13"/>
  <c r="J46" i="13" s="1"/>
  <c r="C16" i="13"/>
  <c r="C17" i="13"/>
  <c r="C18" i="13"/>
  <c r="C19" i="13"/>
  <c r="C20" i="13"/>
  <c r="C20" i="17" s="1"/>
  <c r="C21" i="13"/>
  <c r="C21" i="17" s="1"/>
  <c r="I52" i="17" s="1"/>
  <c r="C22" i="13"/>
  <c r="C23" i="13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O40" i="12"/>
  <c r="G56" i="12" s="1"/>
  <c r="N40" i="12"/>
  <c r="F56" i="12" s="1"/>
  <c r="M40" i="12"/>
  <c r="E56" i="12" s="1"/>
  <c r="L40" i="12"/>
  <c r="D56" i="12" s="1"/>
  <c r="K40" i="12"/>
  <c r="J40" i="12"/>
  <c r="I40" i="12"/>
  <c r="H40" i="12"/>
  <c r="G40" i="12"/>
  <c r="F40" i="12"/>
  <c r="E40" i="12"/>
  <c r="D40" i="12"/>
  <c r="C40" i="12"/>
  <c r="C56" i="12" s="1"/>
  <c r="G55" i="12"/>
  <c r="N39" i="12"/>
  <c r="F55" i="12" s="1"/>
  <c r="M39" i="12"/>
  <c r="E55" i="12" s="1"/>
  <c r="L39" i="12"/>
  <c r="D55" i="12" s="1"/>
  <c r="K39" i="12"/>
  <c r="J39" i="12"/>
  <c r="I39" i="12"/>
  <c r="H39" i="12"/>
  <c r="G39" i="12"/>
  <c r="F39" i="12"/>
  <c r="E39" i="12"/>
  <c r="D39" i="12"/>
  <c r="C39" i="12"/>
  <c r="C55" i="12" s="1"/>
  <c r="O38" i="12"/>
  <c r="G54" i="12" s="1"/>
  <c r="N38" i="12"/>
  <c r="F54" i="12" s="1"/>
  <c r="M38" i="12"/>
  <c r="E54" i="12" s="1"/>
  <c r="L38" i="12"/>
  <c r="D54" i="12" s="1"/>
  <c r="K38" i="12"/>
  <c r="J38" i="12"/>
  <c r="I38" i="12"/>
  <c r="H38" i="12"/>
  <c r="G38" i="12"/>
  <c r="F38" i="12"/>
  <c r="E38" i="12"/>
  <c r="D38" i="12"/>
  <c r="C38" i="12"/>
  <c r="C54" i="12" s="1"/>
  <c r="O37" i="12"/>
  <c r="G53" i="12" s="1"/>
  <c r="N37" i="12"/>
  <c r="F53" i="12" s="1"/>
  <c r="M37" i="12"/>
  <c r="E53" i="12" s="1"/>
  <c r="L37" i="12"/>
  <c r="D53" i="12" s="1"/>
  <c r="K37" i="12"/>
  <c r="J37" i="12"/>
  <c r="I37" i="12"/>
  <c r="H37" i="12"/>
  <c r="G37" i="12"/>
  <c r="F37" i="12"/>
  <c r="E37" i="12"/>
  <c r="D37" i="12"/>
  <c r="C37" i="12"/>
  <c r="C53" i="12" s="1"/>
  <c r="O36" i="12"/>
  <c r="G52" i="12" s="1"/>
  <c r="N36" i="12"/>
  <c r="F52" i="12" s="1"/>
  <c r="M36" i="12"/>
  <c r="E52" i="12" s="1"/>
  <c r="L36" i="12"/>
  <c r="D52" i="12" s="1"/>
  <c r="K36" i="12"/>
  <c r="J36" i="12"/>
  <c r="I36" i="12"/>
  <c r="H36" i="12"/>
  <c r="G36" i="12"/>
  <c r="F36" i="12"/>
  <c r="E36" i="12"/>
  <c r="D36" i="12"/>
  <c r="C36" i="12"/>
  <c r="C52" i="12" s="1"/>
  <c r="O35" i="12"/>
  <c r="G51" i="12" s="1"/>
  <c r="N35" i="12"/>
  <c r="F51" i="12" s="1"/>
  <c r="M35" i="12"/>
  <c r="E51" i="12" s="1"/>
  <c r="L35" i="12"/>
  <c r="D51" i="12" s="1"/>
  <c r="K35" i="12"/>
  <c r="J35" i="12"/>
  <c r="I35" i="12"/>
  <c r="H35" i="12"/>
  <c r="G35" i="12"/>
  <c r="F35" i="12"/>
  <c r="E35" i="12"/>
  <c r="D35" i="12"/>
  <c r="C35" i="12"/>
  <c r="C51" i="12" s="1"/>
  <c r="O34" i="12"/>
  <c r="G50" i="12" s="1"/>
  <c r="N34" i="12"/>
  <c r="F50" i="12" s="1"/>
  <c r="M34" i="12"/>
  <c r="E50" i="12" s="1"/>
  <c r="L34" i="12"/>
  <c r="D50" i="12" s="1"/>
  <c r="K34" i="12"/>
  <c r="J34" i="12"/>
  <c r="I34" i="12"/>
  <c r="H34" i="12"/>
  <c r="G34" i="12"/>
  <c r="F34" i="12"/>
  <c r="E34" i="12"/>
  <c r="D34" i="12"/>
  <c r="C34" i="12"/>
  <c r="C50" i="12" s="1"/>
  <c r="O33" i="12"/>
  <c r="G49" i="12" s="1"/>
  <c r="N33" i="12"/>
  <c r="F49" i="12" s="1"/>
  <c r="M33" i="12"/>
  <c r="E49" i="12" s="1"/>
  <c r="L33" i="12"/>
  <c r="D49" i="12" s="1"/>
  <c r="K33" i="12"/>
  <c r="J33" i="12"/>
  <c r="I33" i="12"/>
  <c r="H33" i="12"/>
  <c r="G33" i="12"/>
  <c r="F33" i="12"/>
  <c r="E33" i="12"/>
  <c r="D33" i="12"/>
  <c r="C33" i="12"/>
  <c r="C49" i="12" s="1"/>
  <c r="O32" i="12"/>
  <c r="G48" i="12" s="1"/>
  <c r="N32" i="12"/>
  <c r="F48" i="12" s="1"/>
  <c r="M32" i="12"/>
  <c r="E48" i="12" s="1"/>
  <c r="L32" i="12"/>
  <c r="D48" i="12" s="1"/>
  <c r="K32" i="12"/>
  <c r="J32" i="12"/>
  <c r="I32" i="12"/>
  <c r="H32" i="12"/>
  <c r="G32" i="12"/>
  <c r="F32" i="12"/>
  <c r="E32" i="12"/>
  <c r="D32" i="12"/>
  <c r="C32" i="12"/>
  <c r="C48" i="12" s="1"/>
  <c r="O31" i="12"/>
  <c r="G47" i="12" s="1"/>
  <c r="N31" i="12"/>
  <c r="F47" i="12" s="1"/>
  <c r="M31" i="12"/>
  <c r="E47" i="12" s="1"/>
  <c r="L31" i="12"/>
  <c r="D47" i="12" s="1"/>
  <c r="K31" i="12"/>
  <c r="J31" i="12"/>
  <c r="I31" i="12"/>
  <c r="H31" i="12"/>
  <c r="G31" i="12"/>
  <c r="F31" i="12"/>
  <c r="E31" i="12"/>
  <c r="D31" i="12"/>
  <c r="C31" i="12"/>
  <c r="C47" i="12" s="1"/>
  <c r="O30" i="12"/>
  <c r="G46" i="12" s="1"/>
  <c r="N30" i="12"/>
  <c r="F46" i="12" s="1"/>
  <c r="M30" i="12"/>
  <c r="E46" i="12" s="1"/>
  <c r="L30" i="12"/>
  <c r="D46" i="12" s="1"/>
  <c r="K30" i="12"/>
  <c r="J30" i="12"/>
  <c r="I30" i="12"/>
  <c r="H30" i="12"/>
  <c r="G30" i="12"/>
  <c r="F30" i="12"/>
  <c r="E30" i="12"/>
  <c r="D30" i="12"/>
  <c r="C30" i="12"/>
  <c r="C46" i="12" s="1"/>
  <c r="O29" i="12"/>
  <c r="G45" i="12" s="1"/>
  <c r="N29" i="12"/>
  <c r="F45" i="12" s="1"/>
  <c r="M29" i="12"/>
  <c r="E45" i="12" s="1"/>
  <c r="L29" i="12"/>
  <c r="D45" i="12" s="1"/>
  <c r="K29" i="12"/>
  <c r="J29" i="12"/>
  <c r="I29" i="12"/>
  <c r="H29" i="12"/>
  <c r="G29" i="12"/>
  <c r="F29" i="12"/>
  <c r="E29" i="12"/>
  <c r="D29" i="12"/>
  <c r="C29" i="12"/>
  <c r="C45" i="12" s="1"/>
  <c r="O28" i="12"/>
  <c r="G44" i="12" s="1"/>
  <c r="N28" i="12"/>
  <c r="F44" i="12" s="1"/>
  <c r="M28" i="12"/>
  <c r="E44" i="12" s="1"/>
  <c r="L28" i="12"/>
  <c r="D44" i="12" s="1"/>
  <c r="K28" i="12"/>
  <c r="J28" i="12"/>
  <c r="I28" i="12"/>
  <c r="H28" i="12"/>
  <c r="G28" i="12"/>
  <c r="F28" i="12"/>
  <c r="E28" i="12"/>
  <c r="D28" i="12"/>
  <c r="C28" i="12"/>
  <c r="C44" i="12" s="1"/>
  <c r="O41" i="11"/>
  <c r="N41" i="11"/>
  <c r="M41" i="11"/>
  <c r="L41" i="11"/>
  <c r="D57" i="11" s="1"/>
  <c r="K41" i="11"/>
  <c r="J41" i="11"/>
  <c r="I41" i="11"/>
  <c r="H41" i="11"/>
  <c r="G41" i="11"/>
  <c r="F41" i="11"/>
  <c r="E41" i="11"/>
  <c r="D41" i="11"/>
  <c r="C41" i="11"/>
  <c r="C57" i="11" s="1"/>
  <c r="O40" i="11"/>
  <c r="G56" i="11" s="1"/>
  <c r="N40" i="11"/>
  <c r="F56" i="11" s="1"/>
  <c r="M40" i="11"/>
  <c r="E56" i="11" s="1"/>
  <c r="L40" i="11"/>
  <c r="D56" i="11" s="1"/>
  <c r="K40" i="11"/>
  <c r="J40" i="11"/>
  <c r="I40" i="11"/>
  <c r="H40" i="11"/>
  <c r="G40" i="11"/>
  <c r="F40" i="11"/>
  <c r="E40" i="11"/>
  <c r="D40" i="11"/>
  <c r="C40" i="11"/>
  <c r="C56" i="11" s="1"/>
  <c r="O39" i="11"/>
  <c r="G55" i="11" s="1"/>
  <c r="N39" i="11"/>
  <c r="F55" i="11" s="1"/>
  <c r="M39" i="11"/>
  <c r="E55" i="11" s="1"/>
  <c r="L39" i="11"/>
  <c r="D55" i="11" s="1"/>
  <c r="K39" i="11"/>
  <c r="J39" i="11"/>
  <c r="I39" i="11"/>
  <c r="H39" i="11"/>
  <c r="G39" i="11"/>
  <c r="F39" i="11"/>
  <c r="E39" i="11"/>
  <c r="D39" i="11"/>
  <c r="C39" i="11"/>
  <c r="C55" i="11" s="1"/>
  <c r="O38" i="11"/>
  <c r="G54" i="11" s="1"/>
  <c r="N38" i="11"/>
  <c r="F54" i="11" s="1"/>
  <c r="M38" i="11"/>
  <c r="E54" i="11" s="1"/>
  <c r="L38" i="11"/>
  <c r="D54" i="11" s="1"/>
  <c r="K38" i="11"/>
  <c r="J38" i="11"/>
  <c r="I38" i="11"/>
  <c r="H38" i="11"/>
  <c r="G38" i="11"/>
  <c r="F38" i="11"/>
  <c r="E38" i="11"/>
  <c r="D38" i="11"/>
  <c r="C38" i="11"/>
  <c r="C54" i="11" s="1"/>
  <c r="O37" i="11"/>
  <c r="G53" i="11" s="1"/>
  <c r="N37" i="11"/>
  <c r="F53" i="11" s="1"/>
  <c r="M37" i="11"/>
  <c r="E53" i="11" s="1"/>
  <c r="L37" i="11"/>
  <c r="D53" i="11" s="1"/>
  <c r="K37" i="11"/>
  <c r="J37" i="11"/>
  <c r="I37" i="11"/>
  <c r="H37" i="11"/>
  <c r="G37" i="11"/>
  <c r="F37" i="11"/>
  <c r="E37" i="11"/>
  <c r="D37" i="11"/>
  <c r="C37" i="11"/>
  <c r="C53" i="11" s="1"/>
  <c r="O36" i="11"/>
  <c r="G52" i="11" s="1"/>
  <c r="N36" i="11"/>
  <c r="F52" i="11" s="1"/>
  <c r="M36" i="11"/>
  <c r="E52" i="11" s="1"/>
  <c r="L36" i="11"/>
  <c r="D52" i="11" s="1"/>
  <c r="K36" i="11"/>
  <c r="J36" i="11"/>
  <c r="I36" i="11"/>
  <c r="H36" i="11"/>
  <c r="G36" i="11"/>
  <c r="F36" i="11"/>
  <c r="E36" i="11"/>
  <c r="D36" i="11"/>
  <c r="C36" i="11"/>
  <c r="C52" i="11" s="1"/>
  <c r="O35" i="11"/>
  <c r="G51" i="11" s="1"/>
  <c r="N35" i="11"/>
  <c r="F51" i="11" s="1"/>
  <c r="M35" i="11"/>
  <c r="E51" i="11" s="1"/>
  <c r="L35" i="11"/>
  <c r="D51" i="11" s="1"/>
  <c r="K35" i="11"/>
  <c r="J35" i="11"/>
  <c r="I35" i="11"/>
  <c r="H35" i="11"/>
  <c r="G35" i="11"/>
  <c r="F35" i="11"/>
  <c r="E35" i="11"/>
  <c r="D35" i="11"/>
  <c r="C35" i="11"/>
  <c r="C51" i="11" s="1"/>
  <c r="O34" i="11"/>
  <c r="G50" i="11" s="1"/>
  <c r="N34" i="11"/>
  <c r="F50" i="11" s="1"/>
  <c r="M34" i="11"/>
  <c r="E50" i="11" s="1"/>
  <c r="L34" i="11"/>
  <c r="D50" i="11" s="1"/>
  <c r="K34" i="11"/>
  <c r="J34" i="11"/>
  <c r="I34" i="11"/>
  <c r="H34" i="11"/>
  <c r="G34" i="11"/>
  <c r="F34" i="11"/>
  <c r="E34" i="11"/>
  <c r="D34" i="11"/>
  <c r="C34" i="11"/>
  <c r="C50" i="11" s="1"/>
  <c r="O33" i="11"/>
  <c r="G49" i="11" s="1"/>
  <c r="N33" i="11"/>
  <c r="F49" i="11" s="1"/>
  <c r="M33" i="11"/>
  <c r="E49" i="11" s="1"/>
  <c r="L33" i="11"/>
  <c r="D49" i="11" s="1"/>
  <c r="K33" i="11"/>
  <c r="J33" i="11"/>
  <c r="I33" i="11"/>
  <c r="H33" i="11"/>
  <c r="G33" i="11"/>
  <c r="F33" i="11"/>
  <c r="E33" i="11"/>
  <c r="D33" i="11"/>
  <c r="C33" i="11"/>
  <c r="C49" i="11" s="1"/>
  <c r="O32" i="11"/>
  <c r="G48" i="11" s="1"/>
  <c r="N32" i="11"/>
  <c r="F48" i="11" s="1"/>
  <c r="M32" i="11"/>
  <c r="E48" i="11" s="1"/>
  <c r="L32" i="11"/>
  <c r="D48" i="11" s="1"/>
  <c r="K32" i="11"/>
  <c r="J32" i="11"/>
  <c r="I32" i="11"/>
  <c r="H32" i="11"/>
  <c r="G32" i="11"/>
  <c r="F32" i="11"/>
  <c r="E32" i="11"/>
  <c r="D32" i="11"/>
  <c r="C32" i="11"/>
  <c r="C48" i="11" s="1"/>
  <c r="O31" i="11"/>
  <c r="G47" i="11" s="1"/>
  <c r="N31" i="11"/>
  <c r="F47" i="11" s="1"/>
  <c r="M31" i="11"/>
  <c r="E47" i="11" s="1"/>
  <c r="L31" i="11"/>
  <c r="D47" i="11" s="1"/>
  <c r="K31" i="11"/>
  <c r="J31" i="11"/>
  <c r="I31" i="11"/>
  <c r="H31" i="11"/>
  <c r="G31" i="11"/>
  <c r="F31" i="11"/>
  <c r="E31" i="11"/>
  <c r="D31" i="11"/>
  <c r="C31" i="11"/>
  <c r="C47" i="11" s="1"/>
  <c r="O30" i="11"/>
  <c r="G46" i="11" s="1"/>
  <c r="N30" i="11"/>
  <c r="F46" i="11" s="1"/>
  <c r="M30" i="11"/>
  <c r="E46" i="11" s="1"/>
  <c r="L30" i="11"/>
  <c r="D46" i="11" s="1"/>
  <c r="K30" i="11"/>
  <c r="J30" i="11"/>
  <c r="I30" i="11"/>
  <c r="H30" i="11"/>
  <c r="G30" i="11"/>
  <c r="F30" i="11"/>
  <c r="E30" i="11"/>
  <c r="D30" i="11"/>
  <c r="C30" i="11"/>
  <c r="C46" i="11" s="1"/>
  <c r="O29" i="11"/>
  <c r="G45" i="11" s="1"/>
  <c r="N29" i="11"/>
  <c r="F45" i="11" s="1"/>
  <c r="M29" i="11"/>
  <c r="E45" i="11" s="1"/>
  <c r="L29" i="11"/>
  <c r="D45" i="11" s="1"/>
  <c r="K29" i="11"/>
  <c r="J29" i="11"/>
  <c r="I29" i="11"/>
  <c r="H29" i="11"/>
  <c r="G29" i="11"/>
  <c r="F29" i="11"/>
  <c r="E29" i="11"/>
  <c r="D29" i="11"/>
  <c r="C29" i="11"/>
  <c r="C45" i="11" s="1"/>
  <c r="O28" i="11"/>
  <c r="G44" i="11" s="1"/>
  <c r="N28" i="11"/>
  <c r="F44" i="11" s="1"/>
  <c r="M28" i="11"/>
  <c r="E44" i="11" s="1"/>
  <c r="L28" i="11"/>
  <c r="D44" i="11" s="1"/>
  <c r="K28" i="11"/>
  <c r="J28" i="11"/>
  <c r="I28" i="11"/>
  <c r="H28" i="11"/>
  <c r="G28" i="11"/>
  <c r="F28" i="11"/>
  <c r="E28" i="11"/>
  <c r="D28" i="11"/>
  <c r="C28" i="11"/>
  <c r="C44" i="11" s="1"/>
  <c r="O41" i="10"/>
  <c r="N41" i="10"/>
  <c r="M41" i="10"/>
  <c r="L41" i="10"/>
  <c r="D57" i="10" s="1"/>
  <c r="K41" i="10"/>
  <c r="J41" i="10"/>
  <c r="I41" i="10"/>
  <c r="H41" i="10"/>
  <c r="G41" i="10"/>
  <c r="F41" i="10"/>
  <c r="E41" i="10"/>
  <c r="D41" i="10"/>
  <c r="C41" i="10"/>
  <c r="C57" i="10" s="1"/>
  <c r="O40" i="10"/>
  <c r="G56" i="10" s="1"/>
  <c r="N40" i="10"/>
  <c r="F56" i="10" s="1"/>
  <c r="M40" i="10"/>
  <c r="E56" i="10" s="1"/>
  <c r="L40" i="10"/>
  <c r="D56" i="10" s="1"/>
  <c r="K40" i="10"/>
  <c r="J40" i="10"/>
  <c r="I40" i="10"/>
  <c r="H40" i="10"/>
  <c r="G40" i="10"/>
  <c r="F40" i="10"/>
  <c r="E40" i="10"/>
  <c r="D40" i="10"/>
  <c r="C40" i="10"/>
  <c r="C56" i="10" s="1"/>
  <c r="O39" i="10"/>
  <c r="G55" i="10" s="1"/>
  <c r="N39" i="10"/>
  <c r="F55" i="10" s="1"/>
  <c r="M39" i="10"/>
  <c r="E55" i="10" s="1"/>
  <c r="L39" i="10"/>
  <c r="D55" i="10" s="1"/>
  <c r="K39" i="10"/>
  <c r="J39" i="10"/>
  <c r="I39" i="10"/>
  <c r="H39" i="10"/>
  <c r="G39" i="10"/>
  <c r="F39" i="10"/>
  <c r="E39" i="10"/>
  <c r="D39" i="10"/>
  <c r="C39" i="10"/>
  <c r="C55" i="10" s="1"/>
  <c r="O38" i="10"/>
  <c r="G54" i="10" s="1"/>
  <c r="N38" i="10"/>
  <c r="F54" i="10" s="1"/>
  <c r="M38" i="10"/>
  <c r="E54" i="10" s="1"/>
  <c r="L38" i="10"/>
  <c r="D54" i="10" s="1"/>
  <c r="K38" i="10"/>
  <c r="J38" i="10"/>
  <c r="I38" i="10"/>
  <c r="H38" i="10"/>
  <c r="G38" i="10"/>
  <c r="F38" i="10"/>
  <c r="E38" i="10"/>
  <c r="D38" i="10"/>
  <c r="C38" i="10"/>
  <c r="C54" i="10" s="1"/>
  <c r="O37" i="10"/>
  <c r="G53" i="10" s="1"/>
  <c r="N37" i="10"/>
  <c r="F53" i="10" s="1"/>
  <c r="M37" i="10"/>
  <c r="E53" i="10" s="1"/>
  <c r="L37" i="10"/>
  <c r="D53" i="10" s="1"/>
  <c r="K37" i="10"/>
  <c r="J37" i="10"/>
  <c r="I37" i="10"/>
  <c r="H37" i="10"/>
  <c r="G37" i="10"/>
  <c r="F37" i="10"/>
  <c r="E37" i="10"/>
  <c r="D37" i="10"/>
  <c r="C37" i="10"/>
  <c r="C53" i="10" s="1"/>
  <c r="O36" i="10"/>
  <c r="G52" i="10" s="1"/>
  <c r="N36" i="10"/>
  <c r="F52" i="10" s="1"/>
  <c r="M36" i="10"/>
  <c r="E52" i="10" s="1"/>
  <c r="L36" i="10"/>
  <c r="D52" i="10" s="1"/>
  <c r="K36" i="10"/>
  <c r="J36" i="10"/>
  <c r="I36" i="10"/>
  <c r="H36" i="10"/>
  <c r="G36" i="10"/>
  <c r="F36" i="10"/>
  <c r="E36" i="10"/>
  <c r="D36" i="10"/>
  <c r="C36" i="10"/>
  <c r="C52" i="10" s="1"/>
  <c r="O35" i="10"/>
  <c r="G51" i="10" s="1"/>
  <c r="N35" i="10"/>
  <c r="F51" i="10" s="1"/>
  <c r="M35" i="10"/>
  <c r="E51" i="10" s="1"/>
  <c r="L35" i="10"/>
  <c r="D51" i="10" s="1"/>
  <c r="K35" i="10"/>
  <c r="J35" i="10"/>
  <c r="I35" i="10"/>
  <c r="H35" i="10"/>
  <c r="G35" i="10"/>
  <c r="F35" i="10"/>
  <c r="E35" i="10"/>
  <c r="D35" i="10"/>
  <c r="C35" i="10"/>
  <c r="C51" i="10" s="1"/>
  <c r="O34" i="10"/>
  <c r="G50" i="10" s="1"/>
  <c r="N34" i="10"/>
  <c r="F50" i="10" s="1"/>
  <c r="M34" i="10"/>
  <c r="E50" i="10" s="1"/>
  <c r="L34" i="10"/>
  <c r="D50" i="10" s="1"/>
  <c r="K34" i="10"/>
  <c r="J34" i="10"/>
  <c r="I34" i="10"/>
  <c r="H34" i="10"/>
  <c r="G34" i="10"/>
  <c r="F34" i="10"/>
  <c r="E34" i="10"/>
  <c r="D34" i="10"/>
  <c r="C34" i="10"/>
  <c r="C50" i="10" s="1"/>
  <c r="O33" i="10"/>
  <c r="G49" i="10" s="1"/>
  <c r="N33" i="10"/>
  <c r="F49" i="10" s="1"/>
  <c r="M33" i="10"/>
  <c r="E49" i="10" s="1"/>
  <c r="L33" i="10"/>
  <c r="D49" i="10" s="1"/>
  <c r="K33" i="10"/>
  <c r="J33" i="10"/>
  <c r="I33" i="10"/>
  <c r="H33" i="10"/>
  <c r="G33" i="10"/>
  <c r="F33" i="10"/>
  <c r="E33" i="10"/>
  <c r="D33" i="10"/>
  <c r="C33" i="10"/>
  <c r="C49" i="10" s="1"/>
  <c r="O32" i="10"/>
  <c r="G48" i="10" s="1"/>
  <c r="N32" i="10"/>
  <c r="F48" i="10" s="1"/>
  <c r="M32" i="10"/>
  <c r="E48" i="10" s="1"/>
  <c r="L32" i="10"/>
  <c r="D48" i="10" s="1"/>
  <c r="K32" i="10"/>
  <c r="J32" i="10"/>
  <c r="I32" i="10"/>
  <c r="H32" i="10"/>
  <c r="G32" i="10"/>
  <c r="F32" i="10"/>
  <c r="E32" i="10"/>
  <c r="D32" i="10"/>
  <c r="C32" i="10"/>
  <c r="C48" i="10" s="1"/>
  <c r="O31" i="10"/>
  <c r="G47" i="10" s="1"/>
  <c r="N31" i="10"/>
  <c r="F47" i="10" s="1"/>
  <c r="M31" i="10"/>
  <c r="E47" i="10" s="1"/>
  <c r="L31" i="10"/>
  <c r="D47" i="10" s="1"/>
  <c r="K31" i="10"/>
  <c r="J31" i="10"/>
  <c r="I31" i="10"/>
  <c r="H31" i="10"/>
  <c r="G31" i="10"/>
  <c r="F31" i="10"/>
  <c r="E31" i="10"/>
  <c r="D31" i="10"/>
  <c r="C31" i="10"/>
  <c r="C47" i="10" s="1"/>
  <c r="O30" i="10"/>
  <c r="G46" i="10" s="1"/>
  <c r="N30" i="10"/>
  <c r="F46" i="10" s="1"/>
  <c r="M30" i="10"/>
  <c r="E46" i="10" s="1"/>
  <c r="L30" i="10"/>
  <c r="D46" i="10" s="1"/>
  <c r="K30" i="10"/>
  <c r="J30" i="10"/>
  <c r="I30" i="10"/>
  <c r="H30" i="10"/>
  <c r="G30" i="10"/>
  <c r="F30" i="10"/>
  <c r="E30" i="10"/>
  <c r="D30" i="10"/>
  <c r="C30" i="10"/>
  <c r="C46" i="10" s="1"/>
  <c r="O29" i="10"/>
  <c r="G45" i="10" s="1"/>
  <c r="N29" i="10"/>
  <c r="F45" i="10" s="1"/>
  <c r="M29" i="10"/>
  <c r="E45" i="10" s="1"/>
  <c r="L29" i="10"/>
  <c r="D45" i="10" s="1"/>
  <c r="K29" i="10"/>
  <c r="J29" i="10"/>
  <c r="I29" i="10"/>
  <c r="H29" i="10"/>
  <c r="G29" i="10"/>
  <c r="F29" i="10"/>
  <c r="E29" i="10"/>
  <c r="D29" i="10"/>
  <c r="C29" i="10"/>
  <c r="C45" i="10" s="1"/>
  <c r="O28" i="10"/>
  <c r="G44" i="10" s="1"/>
  <c r="N28" i="10"/>
  <c r="F44" i="10" s="1"/>
  <c r="M28" i="10"/>
  <c r="E44" i="10" s="1"/>
  <c r="L28" i="10"/>
  <c r="D44" i="10" s="1"/>
  <c r="K28" i="10"/>
  <c r="J28" i="10"/>
  <c r="I28" i="10"/>
  <c r="H28" i="10"/>
  <c r="G28" i="10"/>
  <c r="F28" i="10"/>
  <c r="E28" i="10"/>
  <c r="D28" i="10"/>
  <c r="C28" i="10"/>
  <c r="C44" i="10" s="1"/>
  <c r="D28" i="9"/>
  <c r="E28" i="9"/>
  <c r="F28" i="9"/>
  <c r="G28" i="9"/>
  <c r="H28" i="9"/>
  <c r="I28" i="9"/>
  <c r="J28" i="9"/>
  <c r="K28" i="9"/>
  <c r="L28" i="9"/>
  <c r="D44" i="9" s="1"/>
  <c r="M28" i="9"/>
  <c r="N28" i="9"/>
  <c r="F44" i="9" s="1"/>
  <c r="O28" i="9"/>
  <c r="G44" i="9" s="1"/>
  <c r="D29" i="9"/>
  <c r="E29" i="9"/>
  <c r="F29" i="9"/>
  <c r="G29" i="9"/>
  <c r="H29" i="9"/>
  <c r="I29" i="9"/>
  <c r="J29" i="9"/>
  <c r="K29" i="9"/>
  <c r="L29" i="9"/>
  <c r="D45" i="9" s="1"/>
  <c r="M29" i="9"/>
  <c r="N29" i="9"/>
  <c r="O29" i="9"/>
  <c r="G45" i="9" s="1"/>
  <c r="D30" i="9"/>
  <c r="E30" i="9"/>
  <c r="F30" i="9"/>
  <c r="G30" i="9"/>
  <c r="H30" i="9"/>
  <c r="I30" i="9"/>
  <c r="J30" i="9"/>
  <c r="K30" i="9"/>
  <c r="L30" i="9"/>
  <c r="D46" i="9" s="1"/>
  <c r="M30" i="9"/>
  <c r="N30" i="9"/>
  <c r="F46" i="9" s="1"/>
  <c r="O30" i="9"/>
  <c r="G46" i="9" s="1"/>
  <c r="D31" i="9"/>
  <c r="E31" i="9"/>
  <c r="F31" i="9"/>
  <c r="G31" i="9"/>
  <c r="H31" i="9"/>
  <c r="I31" i="9"/>
  <c r="J31" i="9"/>
  <c r="K31" i="9"/>
  <c r="L31" i="9"/>
  <c r="D47" i="9" s="1"/>
  <c r="M31" i="9"/>
  <c r="N31" i="9"/>
  <c r="F47" i="9" s="1"/>
  <c r="O31" i="9"/>
  <c r="G47" i="9" s="1"/>
  <c r="D32" i="9"/>
  <c r="E32" i="9"/>
  <c r="F32" i="9"/>
  <c r="G32" i="9"/>
  <c r="H32" i="9"/>
  <c r="I32" i="9"/>
  <c r="J32" i="9"/>
  <c r="K32" i="9"/>
  <c r="L32" i="9"/>
  <c r="D48" i="9" s="1"/>
  <c r="M32" i="9"/>
  <c r="N32" i="9"/>
  <c r="O32" i="9"/>
  <c r="G48" i="9" s="1"/>
  <c r="D33" i="9"/>
  <c r="E33" i="9"/>
  <c r="F33" i="9"/>
  <c r="G33" i="9"/>
  <c r="H33" i="9"/>
  <c r="I33" i="9"/>
  <c r="J33" i="9"/>
  <c r="K33" i="9"/>
  <c r="L33" i="9"/>
  <c r="D49" i="9" s="1"/>
  <c r="M33" i="9"/>
  <c r="N33" i="9"/>
  <c r="O33" i="9"/>
  <c r="G49" i="9" s="1"/>
  <c r="D34" i="9"/>
  <c r="E34" i="9"/>
  <c r="F34" i="9"/>
  <c r="G34" i="9"/>
  <c r="H34" i="9"/>
  <c r="I34" i="9"/>
  <c r="J34" i="9"/>
  <c r="K34" i="9"/>
  <c r="L34" i="9"/>
  <c r="D50" i="9" s="1"/>
  <c r="M34" i="9"/>
  <c r="N34" i="9"/>
  <c r="O34" i="9"/>
  <c r="G50" i="9" s="1"/>
  <c r="D35" i="9"/>
  <c r="E35" i="9"/>
  <c r="F35" i="9"/>
  <c r="G35" i="9"/>
  <c r="H35" i="9"/>
  <c r="I35" i="9"/>
  <c r="J35" i="9"/>
  <c r="K35" i="9"/>
  <c r="L35" i="9"/>
  <c r="D51" i="9" s="1"/>
  <c r="M35" i="9"/>
  <c r="N35" i="9"/>
  <c r="F51" i="9" s="1"/>
  <c r="O35" i="9"/>
  <c r="G51" i="9" s="1"/>
  <c r="D36" i="9"/>
  <c r="E36" i="9"/>
  <c r="F36" i="9"/>
  <c r="G36" i="9"/>
  <c r="H36" i="9"/>
  <c r="I36" i="9"/>
  <c r="J36" i="9"/>
  <c r="K36" i="9"/>
  <c r="L36" i="9"/>
  <c r="D52" i="9" s="1"/>
  <c r="M36" i="9"/>
  <c r="N36" i="9"/>
  <c r="F52" i="9" s="1"/>
  <c r="O36" i="9"/>
  <c r="G52" i="9" s="1"/>
  <c r="D37" i="9"/>
  <c r="E37" i="9"/>
  <c r="F37" i="9"/>
  <c r="G37" i="9"/>
  <c r="H37" i="9"/>
  <c r="I37" i="9"/>
  <c r="J37" i="9"/>
  <c r="K37" i="9"/>
  <c r="L37" i="9"/>
  <c r="D53" i="9" s="1"/>
  <c r="M37" i="9"/>
  <c r="N37" i="9"/>
  <c r="F53" i="9" s="1"/>
  <c r="O37" i="9"/>
  <c r="G53" i="9" s="1"/>
  <c r="D38" i="9"/>
  <c r="E38" i="9"/>
  <c r="F38" i="9"/>
  <c r="G38" i="9"/>
  <c r="H38" i="9"/>
  <c r="I38" i="9"/>
  <c r="J38" i="9"/>
  <c r="K38" i="9"/>
  <c r="L38" i="9"/>
  <c r="D54" i="9" s="1"/>
  <c r="M38" i="9"/>
  <c r="N38" i="9"/>
  <c r="F54" i="9" s="1"/>
  <c r="O38" i="9"/>
  <c r="G54" i="9" s="1"/>
  <c r="D39" i="9"/>
  <c r="E39" i="9"/>
  <c r="F39" i="9"/>
  <c r="G39" i="9"/>
  <c r="H39" i="9"/>
  <c r="I39" i="9"/>
  <c r="J39" i="9"/>
  <c r="K39" i="9"/>
  <c r="L39" i="9"/>
  <c r="D55" i="9" s="1"/>
  <c r="M39" i="9"/>
  <c r="E55" i="9" s="1"/>
  <c r="N39" i="9"/>
  <c r="O39" i="9"/>
  <c r="G55" i="9" s="1"/>
  <c r="D40" i="9"/>
  <c r="E40" i="9"/>
  <c r="F40" i="9"/>
  <c r="G40" i="9"/>
  <c r="H40" i="9"/>
  <c r="I40" i="9"/>
  <c r="J40" i="9"/>
  <c r="K40" i="9"/>
  <c r="L40" i="9"/>
  <c r="D56" i="9" s="1"/>
  <c r="M40" i="9"/>
  <c r="E56" i="9" s="1"/>
  <c r="N40" i="9"/>
  <c r="O40" i="9"/>
  <c r="G56" i="9" s="1"/>
  <c r="D41" i="9"/>
  <c r="E41" i="9"/>
  <c r="F41" i="9"/>
  <c r="G41" i="9"/>
  <c r="H41" i="9"/>
  <c r="I41" i="9"/>
  <c r="J41" i="9"/>
  <c r="K41" i="9"/>
  <c r="L41" i="9"/>
  <c r="D57" i="9" s="1"/>
  <c r="M41" i="9"/>
  <c r="N41" i="9"/>
  <c r="O41" i="9"/>
  <c r="C29" i="9"/>
  <c r="C45" i="9" s="1"/>
  <c r="C30" i="9"/>
  <c r="C46" i="9" s="1"/>
  <c r="C31" i="9"/>
  <c r="C47" i="9" s="1"/>
  <c r="C32" i="9"/>
  <c r="C48" i="9" s="1"/>
  <c r="C33" i="9"/>
  <c r="C49" i="9" s="1"/>
  <c r="C34" i="9"/>
  <c r="C50" i="9" s="1"/>
  <c r="C35" i="9"/>
  <c r="C51" i="9" s="1"/>
  <c r="C36" i="9"/>
  <c r="C52" i="9" s="1"/>
  <c r="C37" i="9"/>
  <c r="C53" i="9" s="1"/>
  <c r="C38" i="9"/>
  <c r="C39" i="9"/>
  <c r="C55" i="9" s="1"/>
  <c r="C40" i="9"/>
  <c r="C56" i="9" s="1"/>
  <c r="C41" i="9"/>
  <c r="C57" i="9" s="1"/>
  <c r="C28" i="9"/>
  <c r="F55" i="9"/>
  <c r="E53" i="9"/>
  <c r="E51" i="9"/>
  <c r="F50" i="9"/>
  <c r="E49" i="9"/>
  <c r="F48" i="9"/>
  <c r="E47" i="9"/>
  <c r="E45" i="9"/>
  <c r="F56" i="9"/>
  <c r="E54" i="9"/>
  <c r="C54" i="9"/>
  <c r="E52" i="9"/>
  <c r="E50" i="9"/>
  <c r="F49" i="9"/>
  <c r="E48" i="9"/>
  <c r="E46" i="9"/>
  <c r="F45" i="9"/>
  <c r="E44" i="9"/>
  <c r="C44" i="9"/>
  <c r="O41" i="7"/>
  <c r="N41" i="7"/>
  <c r="M41" i="7"/>
  <c r="L41" i="7"/>
  <c r="D57" i="7" s="1"/>
  <c r="K41" i="7"/>
  <c r="J41" i="7"/>
  <c r="I41" i="7"/>
  <c r="H41" i="7"/>
  <c r="G41" i="7"/>
  <c r="F41" i="7"/>
  <c r="E41" i="7"/>
  <c r="D41" i="7"/>
  <c r="C41" i="7"/>
  <c r="C57" i="7" s="1"/>
  <c r="O40" i="7"/>
  <c r="G56" i="7" s="1"/>
  <c r="N40" i="7"/>
  <c r="F56" i="7" s="1"/>
  <c r="M40" i="7"/>
  <c r="E56" i="7" s="1"/>
  <c r="L40" i="7"/>
  <c r="D56" i="7" s="1"/>
  <c r="K40" i="7"/>
  <c r="J40" i="7"/>
  <c r="I40" i="7"/>
  <c r="H40" i="7"/>
  <c r="G40" i="7"/>
  <c r="F40" i="7"/>
  <c r="E40" i="7"/>
  <c r="D40" i="7"/>
  <c r="C40" i="7"/>
  <c r="C56" i="7" s="1"/>
  <c r="O39" i="7"/>
  <c r="G55" i="7" s="1"/>
  <c r="N39" i="7"/>
  <c r="F55" i="7" s="1"/>
  <c r="M39" i="7"/>
  <c r="E55" i="7" s="1"/>
  <c r="L39" i="7"/>
  <c r="D55" i="7" s="1"/>
  <c r="K39" i="7"/>
  <c r="J39" i="7"/>
  <c r="I39" i="7"/>
  <c r="H39" i="7"/>
  <c r="G39" i="7"/>
  <c r="F39" i="7"/>
  <c r="E39" i="7"/>
  <c r="D39" i="7"/>
  <c r="C39" i="7"/>
  <c r="C55" i="7" s="1"/>
  <c r="O38" i="7"/>
  <c r="G54" i="7" s="1"/>
  <c r="N38" i="7"/>
  <c r="F54" i="7" s="1"/>
  <c r="M38" i="7"/>
  <c r="E54" i="7" s="1"/>
  <c r="L38" i="7"/>
  <c r="D54" i="7" s="1"/>
  <c r="K38" i="7"/>
  <c r="J38" i="7"/>
  <c r="I38" i="7"/>
  <c r="H38" i="7"/>
  <c r="G38" i="7"/>
  <c r="F38" i="7"/>
  <c r="E38" i="7"/>
  <c r="D38" i="7"/>
  <c r="C38" i="7"/>
  <c r="C54" i="7" s="1"/>
  <c r="O37" i="7"/>
  <c r="G53" i="7" s="1"/>
  <c r="N37" i="7"/>
  <c r="F53" i="7" s="1"/>
  <c r="M37" i="7"/>
  <c r="E53" i="7" s="1"/>
  <c r="L37" i="7"/>
  <c r="D53" i="7" s="1"/>
  <c r="K37" i="7"/>
  <c r="J37" i="7"/>
  <c r="I37" i="7"/>
  <c r="H37" i="7"/>
  <c r="G37" i="7"/>
  <c r="F37" i="7"/>
  <c r="E37" i="7"/>
  <c r="D37" i="7"/>
  <c r="C37" i="7"/>
  <c r="C53" i="7" s="1"/>
  <c r="O36" i="7"/>
  <c r="G52" i="7" s="1"/>
  <c r="N36" i="7"/>
  <c r="F52" i="7" s="1"/>
  <c r="M36" i="7"/>
  <c r="E52" i="7" s="1"/>
  <c r="L36" i="7"/>
  <c r="D52" i="7" s="1"/>
  <c r="K36" i="7"/>
  <c r="J36" i="7"/>
  <c r="I36" i="7"/>
  <c r="H36" i="7"/>
  <c r="G36" i="7"/>
  <c r="F36" i="7"/>
  <c r="E36" i="7"/>
  <c r="D36" i="7"/>
  <c r="C36" i="7"/>
  <c r="C52" i="7" s="1"/>
  <c r="O35" i="7"/>
  <c r="G51" i="7" s="1"/>
  <c r="N35" i="7"/>
  <c r="F51" i="7" s="1"/>
  <c r="M35" i="7"/>
  <c r="E51" i="7" s="1"/>
  <c r="L35" i="7"/>
  <c r="D51" i="7" s="1"/>
  <c r="K35" i="7"/>
  <c r="J35" i="7"/>
  <c r="I35" i="7"/>
  <c r="H35" i="7"/>
  <c r="G35" i="7"/>
  <c r="F35" i="7"/>
  <c r="E35" i="7"/>
  <c r="D35" i="7"/>
  <c r="C35" i="7"/>
  <c r="C51" i="7" s="1"/>
  <c r="O34" i="7"/>
  <c r="G50" i="7" s="1"/>
  <c r="N34" i="7"/>
  <c r="F50" i="7" s="1"/>
  <c r="M34" i="7"/>
  <c r="E50" i="7" s="1"/>
  <c r="L34" i="7"/>
  <c r="D50" i="7" s="1"/>
  <c r="K34" i="7"/>
  <c r="J34" i="7"/>
  <c r="I34" i="7"/>
  <c r="H34" i="7"/>
  <c r="G34" i="7"/>
  <c r="F34" i="7"/>
  <c r="E34" i="7"/>
  <c r="D34" i="7"/>
  <c r="C34" i="7"/>
  <c r="C50" i="7" s="1"/>
  <c r="O33" i="7"/>
  <c r="G49" i="7" s="1"/>
  <c r="N33" i="7"/>
  <c r="F49" i="7" s="1"/>
  <c r="M33" i="7"/>
  <c r="E49" i="7" s="1"/>
  <c r="L33" i="7"/>
  <c r="D49" i="7" s="1"/>
  <c r="K33" i="7"/>
  <c r="J33" i="7"/>
  <c r="I33" i="7"/>
  <c r="H33" i="7"/>
  <c r="G33" i="7"/>
  <c r="F33" i="7"/>
  <c r="E33" i="7"/>
  <c r="D33" i="7"/>
  <c r="C33" i="7"/>
  <c r="C49" i="7" s="1"/>
  <c r="O32" i="7"/>
  <c r="G48" i="7" s="1"/>
  <c r="N32" i="7"/>
  <c r="F48" i="7" s="1"/>
  <c r="M32" i="7"/>
  <c r="E48" i="7" s="1"/>
  <c r="L32" i="7"/>
  <c r="D48" i="7" s="1"/>
  <c r="K32" i="7"/>
  <c r="J32" i="7"/>
  <c r="I32" i="7"/>
  <c r="H32" i="7"/>
  <c r="G32" i="7"/>
  <c r="F32" i="7"/>
  <c r="E32" i="7"/>
  <c r="D32" i="7"/>
  <c r="C32" i="7"/>
  <c r="C48" i="7" s="1"/>
  <c r="O31" i="7"/>
  <c r="G47" i="7" s="1"/>
  <c r="N31" i="7"/>
  <c r="F47" i="7" s="1"/>
  <c r="M31" i="7"/>
  <c r="E47" i="7" s="1"/>
  <c r="L31" i="7"/>
  <c r="D47" i="7" s="1"/>
  <c r="K31" i="7"/>
  <c r="J31" i="7"/>
  <c r="I31" i="7"/>
  <c r="H31" i="7"/>
  <c r="G31" i="7"/>
  <c r="F31" i="7"/>
  <c r="E31" i="7"/>
  <c r="D31" i="7"/>
  <c r="C31" i="7"/>
  <c r="C47" i="7" s="1"/>
  <c r="O30" i="7"/>
  <c r="G46" i="7" s="1"/>
  <c r="N30" i="7"/>
  <c r="F46" i="7" s="1"/>
  <c r="M30" i="7"/>
  <c r="E46" i="7" s="1"/>
  <c r="L30" i="7"/>
  <c r="D46" i="7" s="1"/>
  <c r="K30" i="7"/>
  <c r="J30" i="7"/>
  <c r="I30" i="7"/>
  <c r="H30" i="7"/>
  <c r="G30" i="7"/>
  <c r="F30" i="7"/>
  <c r="E30" i="7"/>
  <c r="D30" i="7"/>
  <c r="C30" i="7"/>
  <c r="C46" i="7" s="1"/>
  <c r="O29" i="7"/>
  <c r="G45" i="7" s="1"/>
  <c r="N29" i="7"/>
  <c r="F45" i="7" s="1"/>
  <c r="M29" i="7"/>
  <c r="E45" i="7" s="1"/>
  <c r="L29" i="7"/>
  <c r="D45" i="7" s="1"/>
  <c r="K29" i="7"/>
  <c r="J29" i="7"/>
  <c r="I29" i="7"/>
  <c r="H29" i="7"/>
  <c r="G29" i="7"/>
  <c r="F29" i="7"/>
  <c r="E29" i="7"/>
  <c r="D29" i="7"/>
  <c r="C29" i="7"/>
  <c r="C45" i="7" s="1"/>
  <c r="O28" i="7"/>
  <c r="G44" i="7" s="1"/>
  <c r="N28" i="7"/>
  <c r="F44" i="7" s="1"/>
  <c r="M28" i="7"/>
  <c r="E44" i="7" s="1"/>
  <c r="L28" i="7"/>
  <c r="D44" i="7" s="1"/>
  <c r="K28" i="7"/>
  <c r="J28" i="7"/>
  <c r="I28" i="7"/>
  <c r="H28" i="7"/>
  <c r="G28" i="7"/>
  <c r="F28" i="7"/>
  <c r="E28" i="7"/>
  <c r="D28" i="7"/>
  <c r="C28" i="7"/>
  <c r="C44" i="7" s="1"/>
  <c r="O41" i="6"/>
  <c r="N41" i="6"/>
  <c r="M41" i="6"/>
  <c r="L41" i="6"/>
  <c r="D57" i="6" s="1"/>
  <c r="K41" i="6"/>
  <c r="J41" i="6"/>
  <c r="I41" i="6"/>
  <c r="H41" i="6"/>
  <c r="G41" i="6"/>
  <c r="F41" i="6"/>
  <c r="E41" i="6"/>
  <c r="D41" i="6"/>
  <c r="C41" i="6"/>
  <c r="C57" i="6" s="1"/>
  <c r="O40" i="6"/>
  <c r="G56" i="6" s="1"/>
  <c r="N40" i="6"/>
  <c r="F56" i="6" s="1"/>
  <c r="M40" i="6"/>
  <c r="E56" i="6" s="1"/>
  <c r="L40" i="6"/>
  <c r="D56" i="6" s="1"/>
  <c r="K40" i="6"/>
  <c r="J40" i="6"/>
  <c r="I40" i="6"/>
  <c r="H40" i="6"/>
  <c r="G40" i="6"/>
  <c r="F40" i="6"/>
  <c r="E40" i="6"/>
  <c r="D40" i="6"/>
  <c r="C40" i="6"/>
  <c r="C56" i="6" s="1"/>
  <c r="O39" i="6"/>
  <c r="G55" i="6" s="1"/>
  <c r="N39" i="6"/>
  <c r="F55" i="6" s="1"/>
  <c r="M39" i="6"/>
  <c r="E55" i="6" s="1"/>
  <c r="L39" i="6"/>
  <c r="D55" i="6" s="1"/>
  <c r="K39" i="6"/>
  <c r="J39" i="6"/>
  <c r="I39" i="6"/>
  <c r="H39" i="6"/>
  <c r="G39" i="6"/>
  <c r="F39" i="6"/>
  <c r="E39" i="6"/>
  <c r="D39" i="6"/>
  <c r="C39" i="6"/>
  <c r="C55" i="6" s="1"/>
  <c r="O38" i="6"/>
  <c r="G54" i="6" s="1"/>
  <c r="N38" i="6"/>
  <c r="F54" i="6" s="1"/>
  <c r="M38" i="6"/>
  <c r="E54" i="6" s="1"/>
  <c r="L38" i="6"/>
  <c r="D54" i="6" s="1"/>
  <c r="K38" i="6"/>
  <c r="J38" i="6"/>
  <c r="I38" i="6"/>
  <c r="H38" i="6"/>
  <c r="G38" i="6"/>
  <c r="F38" i="6"/>
  <c r="E38" i="6"/>
  <c r="D38" i="6"/>
  <c r="C38" i="6"/>
  <c r="C54" i="6" s="1"/>
  <c r="O37" i="6"/>
  <c r="G53" i="6" s="1"/>
  <c r="N37" i="6"/>
  <c r="F53" i="6" s="1"/>
  <c r="M37" i="6"/>
  <c r="E53" i="6" s="1"/>
  <c r="L37" i="6"/>
  <c r="D53" i="6" s="1"/>
  <c r="K37" i="6"/>
  <c r="J37" i="6"/>
  <c r="I37" i="6"/>
  <c r="H37" i="6"/>
  <c r="G37" i="6"/>
  <c r="F37" i="6"/>
  <c r="E37" i="6"/>
  <c r="D37" i="6"/>
  <c r="C37" i="6"/>
  <c r="C53" i="6" s="1"/>
  <c r="O36" i="6"/>
  <c r="G52" i="6" s="1"/>
  <c r="N36" i="6"/>
  <c r="F52" i="6" s="1"/>
  <c r="M36" i="6"/>
  <c r="E52" i="6" s="1"/>
  <c r="L36" i="6"/>
  <c r="D52" i="6" s="1"/>
  <c r="K36" i="6"/>
  <c r="J36" i="6"/>
  <c r="I36" i="6"/>
  <c r="H36" i="6"/>
  <c r="G36" i="6"/>
  <c r="F36" i="6"/>
  <c r="E36" i="6"/>
  <c r="D36" i="6"/>
  <c r="C36" i="6"/>
  <c r="C52" i="6" s="1"/>
  <c r="O35" i="6"/>
  <c r="G51" i="6" s="1"/>
  <c r="N35" i="6"/>
  <c r="F51" i="6" s="1"/>
  <c r="M35" i="6"/>
  <c r="E51" i="6" s="1"/>
  <c r="L35" i="6"/>
  <c r="D51" i="6" s="1"/>
  <c r="K35" i="6"/>
  <c r="J35" i="6"/>
  <c r="I35" i="6"/>
  <c r="H35" i="6"/>
  <c r="G35" i="6"/>
  <c r="F35" i="6"/>
  <c r="E35" i="6"/>
  <c r="D35" i="6"/>
  <c r="C35" i="6"/>
  <c r="C51" i="6" s="1"/>
  <c r="O34" i="6"/>
  <c r="G50" i="6" s="1"/>
  <c r="N34" i="6"/>
  <c r="F50" i="6" s="1"/>
  <c r="M34" i="6"/>
  <c r="E50" i="6" s="1"/>
  <c r="L34" i="6"/>
  <c r="D50" i="6" s="1"/>
  <c r="K34" i="6"/>
  <c r="J34" i="6"/>
  <c r="I34" i="6"/>
  <c r="H34" i="6"/>
  <c r="G34" i="6"/>
  <c r="F34" i="6"/>
  <c r="E34" i="6"/>
  <c r="D34" i="6"/>
  <c r="C34" i="6"/>
  <c r="C50" i="6" s="1"/>
  <c r="O33" i="6"/>
  <c r="G49" i="6" s="1"/>
  <c r="N33" i="6"/>
  <c r="F49" i="6" s="1"/>
  <c r="M33" i="6"/>
  <c r="E49" i="6" s="1"/>
  <c r="L33" i="6"/>
  <c r="D49" i="6" s="1"/>
  <c r="K33" i="6"/>
  <c r="J33" i="6"/>
  <c r="I33" i="6"/>
  <c r="H33" i="6"/>
  <c r="G33" i="6"/>
  <c r="F33" i="6"/>
  <c r="E33" i="6"/>
  <c r="D33" i="6"/>
  <c r="C33" i="6"/>
  <c r="C49" i="6" s="1"/>
  <c r="O32" i="6"/>
  <c r="G48" i="6" s="1"/>
  <c r="N32" i="6"/>
  <c r="F48" i="6" s="1"/>
  <c r="M32" i="6"/>
  <c r="E48" i="6" s="1"/>
  <c r="L32" i="6"/>
  <c r="D48" i="6" s="1"/>
  <c r="K32" i="6"/>
  <c r="J32" i="6"/>
  <c r="I32" i="6"/>
  <c r="H32" i="6"/>
  <c r="G32" i="6"/>
  <c r="F32" i="6"/>
  <c r="E32" i="6"/>
  <c r="D32" i="6"/>
  <c r="C32" i="6"/>
  <c r="C48" i="6" s="1"/>
  <c r="O31" i="6"/>
  <c r="G47" i="6" s="1"/>
  <c r="N31" i="6"/>
  <c r="F47" i="6" s="1"/>
  <c r="M31" i="6"/>
  <c r="E47" i="6" s="1"/>
  <c r="L31" i="6"/>
  <c r="D47" i="6" s="1"/>
  <c r="K31" i="6"/>
  <c r="J31" i="6"/>
  <c r="I31" i="6"/>
  <c r="H31" i="6"/>
  <c r="G31" i="6"/>
  <c r="F31" i="6"/>
  <c r="E31" i="6"/>
  <c r="D31" i="6"/>
  <c r="C31" i="6"/>
  <c r="C47" i="6" s="1"/>
  <c r="O30" i="6"/>
  <c r="G46" i="6" s="1"/>
  <c r="N30" i="6"/>
  <c r="F46" i="6" s="1"/>
  <c r="M30" i="6"/>
  <c r="E46" i="6" s="1"/>
  <c r="L30" i="6"/>
  <c r="D46" i="6" s="1"/>
  <c r="K30" i="6"/>
  <c r="J30" i="6"/>
  <c r="I30" i="6"/>
  <c r="H30" i="6"/>
  <c r="G30" i="6"/>
  <c r="F30" i="6"/>
  <c r="E30" i="6"/>
  <c r="D30" i="6"/>
  <c r="C30" i="6"/>
  <c r="C46" i="6" s="1"/>
  <c r="O29" i="6"/>
  <c r="G45" i="6" s="1"/>
  <c r="N29" i="6"/>
  <c r="F45" i="6" s="1"/>
  <c r="M29" i="6"/>
  <c r="E45" i="6" s="1"/>
  <c r="L29" i="6"/>
  <c r="D45" i="6" s="1"/>
  <c r="K29" i="6"/>
  <c r="J29" i="6"/>
  <c r="I29" i="6"/>
  <c r="H29" i="6"/>
  <c r="G29" i="6"/>
  <c r="F29" i="6"/>
  <c r="E29" i="6"/>
  <c r="D29" i="6"/>
  <c r="C29" i="6"/>
  <c r="C45" i="6" s="1"/>
  <c r="O28" i="6"/>
  <c r="G44" i="6" s="1"/>
  <c r="N28" i="6"/>
  <c r="F44" i="6" s="1"/>
  <c r="M28" i="6"/>
  <c r="E44" i="6" s="1"/>
  <c r="L28" i="6"/>
  <c r="D44" i="6" s="1"/>
  <c r="K28" i="6"/>
  <c r="J28" i="6"/>
  <c r="I28" i="6"/>
  <c r="H28" i="6"/>
  <c r="G28" i="6"/>
  <c r="F28" i="6"/>
  <c r="E28" i="6"/>
  <c r="D28" i="6"/>
  <c r="C28" i="6"/>
  <c r="C44" i="6" s="1"/>
  <c r="O41" i="5"/>
  <c r="N41" i="5"/>
  <c r="M41" i="5"/>
  <c r="L41" i="5"/>
  <c r="D57" i="5" s="1"/>
  <c r="K41" i="5"/>
  <c r="J41" i="5"/>
  <c r="I41" i="5"/>
  <c r="H41" i="5"/>
  <c r="G41" i="5"/>
  <c r="F41" i="5"/>
  <c r="E41" i="5"/>
  <c r="D41" i="5"/>
  <c r="C41" i="5"/>
  <c r="C57" i="5" s="1"/>
  <c r="O40" i="5"/>
  <c r="G56" i="5" s="1"/>
  <c r="N40" i="5"/>
  <c r="F56" i="5" s="1"/>
  <c r="M40" i="5"/>
  <c r="E56" i="5" s="1"/>
  <c r="L40" i="5"/>
  <c r="D56" i="5" s="1"/>
  <c r="K40" i="5"/>
  <c r="J40" i="5"/>
  <c r="I40" i="5"/>
  <c r="H40" i="5"/>
  <c r="G40" i="5"/>
  <c r="F40" i="5"/>
  <c r="E40" i="5"/>
  <c r="D40" i="5"/>
  <c r="C40" i="5"/>
  <c r="C56" i="5" s="1"/>
  <c r="O39" i="5"/>
  <c r="G55" i="5" s="1"/>
  <c r="N39" i="5"/>
  <c r="F55" i="5" s="1"/>
  <c r="M39" i="5"/>
  <c r="E55" i="5" s="1"/>
  <c r="L39" i="5"/>
  <c r="D55" i="5" s="1"/>
  <c r="K39" i="5"/>
  <c r="J39" i="5"/>
  <c r="I39" i="5"/>
  <c r="H39" i="5"/>
  <c r="G39" i="5"/>
  <c r="F39" i="5"/>
  <c r="E39" i="5"/>
  <c r="D39" i="5"/>
  <c r="C39" i="5"/>
  <c r="C55" i="5" s="1"/>
  <c r="O38" i="5"/>
  <c r="G54" i="5" s="1"/>
  <c r="N38" i="5"/>
  <c r="F54" i="5" s="1"/>
  <c r="M38" i="5"/>
  <c r="E54" i="5" s="1"/>
  <c r="L38" i="5"/>
  <c r="D54" i="5" s="1"/>
  <c r="K38" i="5"/>
  <c r="J38" i="5"/>
  <c r="I38" i="5"/>
  <c r="H38" i="5"/>
  <c r="G38" i="5"/>
  <c r="F38" i="5"/>
  <c r="E38" i="5"/>
  <c r="D38" i="5"/>
  <c r="C38" i="5"/>
  <c r="C54" i="5" s="1"/>
  <c r="O37" i="5"/>
  <c r="G53" i="5" s="1"/>
  <c r="N37" i="5"/>
  <c r="F53" i="5" s="1"/>
  <c r="M37" i="5"/>
  <c r="E53" i="5" s="1"/>
  <c r="L37" i="5"/>
  <c r="D53" i="5" s="1"/>
  <c r="K37" i="5"/>
  <c r="J37" i="5"/>
  <c r="I37" i="5"/>
  <c r="H37" i="5"/>
  <c r="G37" i="5"/>
  <c r="F37" i="5"/>
  <c r="E37" i="5"/>
  <c r="D37" i="5"/>
  <c r="C37" i="5"/>
  <c r="C53" i="5" s="1"/>
  <c r="O36" i="5"/>
  <c r="G52" i="5" s="1"/>
  <c r="N36" i="5"/>
  <c r="F52" i="5" s="1"/>
  <c r="M36" i="5"/>
  <c r="E52" i="5" s="1"/>
  <c r="L36" i="5"/>
  <c r="D52" i="5" s="1"/>
  <c r="K36" i="5"/>
  <c r="J36" i="5"/>
  <c r="I36" i="5"/>
  <c r="H36" i="5"/>
  <c r="G36" i="5"/>
  <c r="F36" i="5"/>
  <c r="E36" i="5"/>
  <c r="D36" i="5"/>
  <c r="C36" i="5"/>
  <c r="C52" i="5" s="1"/>
  <c r="O35" i="5"/>
  <c r="G51" i="5" s="1"/>
  <c r="N35" i="5"/>
  <c r="F51" i="5" s="1"/>
  <c r="M35" i="5"/>
  <c r="E51" i="5" s="1"/>
  <c r="L35" i="5"/>
  <c r="D51" i="5" s="1"/>
  <c r="K35" i="5"/>
  <c r="J35" i="5"/>
  <c r="I35" i="5"/>
  <c r="H35" i="5"/>
  <c r="G35" i="5"/>
  <c r="F35" i="5"/>
  <c r="E35" i="5"/>
  <c r="D35" i="5"/>
  <c r="C35" i="5"/>
  <c r="C51" i="5" s="1"/>
  <c r="O34" i="5"/>
  <c r="G50" i="5" s="1"/>
  <c r="N34" i="5"/>
  <c r="F50" i="5" s="1"/>
  <c r="M34" i="5"/>
  <c r="E50" i="5" s="1"/>
  <c r="L34" i="5"/>
  <c r="D50" i="5" s="1"/>
  <c r="K34" i="5"/>
  <c r="J34" i="5"/>
  <c r="I34" i="5"/>
  <c r="H34" i="5"/>
  <c r="G34" i="5"/>
  <c r="F34" i="5"/>
  <c r="E34" i="5"/>
  <c r="D34" i="5"/>
  <c r="C34" i="5"/>
  <c r="C50" i="5" s="1"/>
  <c r="O33" i="5"/>
  <c r="G49" i="5" s="1"/>
  <c r="N33" i="5"/>
  <c r="F49" i="5" s="1"/>
  <c r="M33" i="5"/>
  <c r="E49" i="5" s="1"/>
  <c r="L33" i="5"/>
  <c r="D49" i="5" s="1"/>
  <c r="K33" i="5"/>
  <c r="J33" i="5"/>
  <c r="I33" i="5"/>
  <c r="H33" i="5"/>
  <c r="G33" i="5"/>
  <c r="F33" i="5"/>
  <c r="E33" i="5"/>
  <c r="D33" i="5"/>
  <c r="C33" i="5"/>
  <c r="C49" i="5" s="1"/>
  <c r="O32" i="5"/>
  <c r="G48" i="5" s="1"/>
  <c r="N32" i="5"/>
  <c r="F48" i="5" s="1"/>
  <c r="M32" i="5"/>
  <c r="E48" i="5" s="1"/>
  <c r="L32" i="5"/>
  <c r="D48" i="5" s="1"/>
  <c r="K32" i="5"/>
  <c r="J32" i="5"/>
  <c r="I32" i="5"/>
  <c r="H32" i="5"/>
  <c r="G32" i="5"/>
  <c r="F32" i="5"/>
  <c r="E32" i="5"/>
  <c r="D32" i="5"/>
  <c r="C32" i="5"/>
  <c r="C48" i="5" s="1"/>
  <c r="O31" i="5"/>
  <c r="G47" i="5" s="1"/>
  <c r="N31" i="5"/>
  <c r="F47" i="5" s="1"/>
  <c r="M31" i="5"/>
  <c r="E47" i="5" s="1"/>
  <c r="L31" i="5"/>
  <c r="D47" i="5" s="1"/>
  <c r="K31" i="5"/>
  <c r="J31" i="5"/>
  <c r="I31" i="5"/>
  <c r="H31" i="5"/>
  <c r="G31" i="5"/>
  <c r="F31" i="5"/>
  <c r="E31" i="5"/>
  <c r="D31" i="5"/>
  <c r="C31" i="5"/>
  <c r="C47" i="5" s="1"/>
  <c r="O30" i="5"/>
  <c r="G46" i="5" s="1"/>
  <c r="N30" i="5"/>
  <c r="F46" i="5" s="1"/>
  <c r="M30" i="5"/>
  <c r="E46" i="5" s="1"/>
  <c r="L30" i="5"/>
  <c r="D46" i="5" s="1"/>
  <c r="K30" i="5"/>
  <c r="J30" i="5"/>
  <c r="I30" i="5"/>
  <c r="H30" i="5"/>
  <c r="G30" i="5"/>
  <c r="F30" i="5"/>
  <c r="E30" i="5"/>
  <c r="D30" i="5"/>
  <c r="C30" i="5"/>
  <c r="C46" i="5" s="1"/>
  <c r="O29" i="5"/>
  <c r="G45" i="5" s="1"/>
  <c r="N29" i="5"/>
  <c r="F45" i="5" s="1"/>
  <c r="M29" i="5"/>
  <c r="E45" i="5" s="1"/>
  <c r="L29" i="5"/>
  <c r="D45" i="5" s="1"/>
  <c r="K29" i="5"/>
  <c r="J29" i="5"/>
  <c r="I29" i="5"/>
  <c r="H29" i="5"/>
  <c r="G29" i="5"/>
  <c r="F29" i="5"/>
  <c r="E29" i="5"/>
  <c r="D29" i="5"/>
  <c r="C29" i="5"/>
  <c r="C45" i="5" s="1"/>
  <c r="O28" i="5"/>
  <c r="G44" i="5" s="1"/>
  <c r="N28" i="5"/>
  <c r="F44" i="5" s="1"/>
  <c r="M28" i="5"/>
  <c r="E44" i="5" s="1"/>
  <c r="L28" i="5"/>
  <c r="D44" i="5" s="1"/>
  <c r="K28" i="5"/>
  <c r="J28" i="5"/>
  <c r="I28" i="5"/>
  <c r="H28" i="5"/>
  <c r="G28" i="5"/>
  <c r="F28" i="5"/>
  <c r="E28" i="5"/>
  <c r="D28" i="5"/>
  <c r="C28" i="5"/>
  <c r="C44" i="5" s="1"/>
  <c r="D28" i="4"/>
  <c r="E28" i="4"/>
  <c r="F28" i="4"/>
  <c r="G28" i="4"/>
  <c r="H28" i="4"/>
  <c r="I28" i="4"/>
  <c r="J28" i="4"/>
  <c r="K28" i="4"/>
  <c r="L28" i="4"/>
  <c r="D44" i="4" s="1"/>
  <c r="M28" i="4"/>
  <c r="E44" i="4" s="1"/>
  <c r="N28" i="4"/>
  <c r="F44" i="4" s="1"/>
  <c r="O28" i="4"/>
  <c r="G44" i="4" s="1"/>
  <c r="D29" i="4"/>
  <c r="E29" i="4"/>
  <c r="F29" i="4"/>
  <c r="G29" i="4"/>
  <c r="H29" i="4"/>
  <c r="I29" i="4"/>
  <c r="J29" i="4"/>
  <c r="K29" i="4"/>
  <c r="L29" i="4"/>
  <c r="D45" i="4" s="1"/>
  <c r="M29" i="4"/>
  <c r="E45" i="4" s="1"/>
  <c r="N29" i="4"/>
  <c r="F45" i="4" s="1"/>
  <c r="O29" i="4"/>
  <c r="G45" i="4" s="1"/>
  <c r="D30" i="4"/>
  <c r="E30" i="4"/>
  <c r="F30" i="4"/>
  <c r="G30" i="4"/>
  <c r="H30" i="4"/>
  <c r="I30" i="4"/>
  <c r="J30" i="4"/>
  <c r="K30" i="4"/>
  <c r="L30" i="4"/>
  <c r="D46" i="4" s="1"/>
  <c r="M30" i="4"/>
  <c r="E46" i="4" s="1"/>
  <c r="N30" i="4"/>
  <c r="F46" i="4" s="1"/>
  <c r="O30" i="4"/>
  <c r="G46" i="4" s="1"/>
  <c r="D31" i="4"/>
  <c r="E31" i="4"/>
  <c r="F31" i="4"/>
  <c r="G31" i="4"/>
  <c r="H31" i="4"/>
  <c r="I31" i="4"/>
  <c r="J31" i="4"/>
  <c r="K31" i="4"/>
  <c r="L31" i="4"/>
  <c r="D47" i="4" s="1"/>
  <c r="M31" i="4"/>
  <c r="E47" i="4" s="1"/>
  <c r="N31" i="4"/>
  <c r="F47" i="4" s="1"/>
  <c r="O31" i="4"/>
  <c r="G47" i="4" s="1"/>
  <c r="D32" i="4"/>
  <c r="E32" i="4"/>
  <c r="F32" i="4"/>
  <c r="G32" i="4"/>
  <c r="H32" i="4"/>
  <c r="I32" i="4"/>
  <c r="J32" i="4"/>
  <c r="K32" i="4"/>
  <c r="L32" i="4"/>
  <c r="D48" i="4" s="1"/>
  <c r="M32" i="4"/>
  <c r="E48" i="4" s="1"/>
  <c r="N32" i="4"/>
  <c r="F48" i="4" s="1"/>
  <c r="O32" i="4"/>
  <c r="G48" i="4" s="1"/>
  <c r="D33" i="4"/>
  <c r="E33" i="4"/>
  <c r="F33" i="4"/>
  <c r="G33" i="4"/>
  <c r="H33" i="4"/>
  <c r="I33" i="4"/>
  <c r="J33" i="4"/>
  <c r="K33" i="4"/>
  <c r="L33" i="4"/>
  <c r="D49" i="4" s="1"/>
  <c r="M33" i="4"/>
  <c r="E49" i="4" s="1"/>
  <c r="N33" i="4"/>
  <c r="F49" i="4" s="1"/>
  <c r="O33" i="4"/>
  <c r="G49" i="4" s="1"/>
  <c r="D34" i="4"/>
  <c r="E34" i="4"/>
  <c r="F34" i="4"/>
  <c r="G34" i="4"/>
  <c r="H34" i="4"/>
  <c r="I34" i="4"/>
  <c r="J34" i="4"/>
  <c r="K34" i="4"/>
  <c r="L34" i="4"/>
  <c r="D50" i="4" s="1"/>
  <c r="M34" i="4"/>
  <c r="E50" i="4" s="1"/>
  <c r="N34" i="4"/>
  <c r="F50" i="4" s="1"/>
  <c r="O34" i="4"/>
  <c r="G50" i="4" s="1"/>
  <c r="D35" i="4"/>
  <c r="E35" i="4"/>
  <c r="F35" i="4"/>
  <c r="G35" i="4"/>
  <c r="H35" i="4"/>
  <c r="I35" i="4"/>
  <c r="J35" i="4"/>
  <c r="K35" i="4"/>
  <c r="L35" i="4"/>
  <c r="D51" i="4" s="1"/>
  <c r="M35" i="4"/>
  <c r="E51" i="4" s="1"/>
  <c r="N35" i="4"/>
  <c r="F51" i="4" s="1"/>
  <c r="O35" i="4"/>
  <c r="G51" i="4" s="1"/>
  <c r="D36" i="4"/>
  <c r="E36" i="4"/>
  <c r="F36" i="4"/>
  <c r="G36" i="4"/>
  <c r="H36" i="4"/>
  <c r="I36" i="4"/>
  <c r="J36" i="4"/>
  <c r="K36" i="4"/>
  <c r="L36" i="4"/>
  <c r="D52" i="4" s="1"/>
  <c r="M36" i="4"/>
  <c r="E52" i="4" s="1"/>
  <c r="N36" i="4"/>
  <c r="F52" i="4" s="1"/>
  <c r="O36" i="4"/>
  <c r="G52" i="4" s="1"/>
  <c r="D37" i="4"/>
  <c r="E37" i="4"/>
  <c r="F37" i="4"/>
  <c r="G37" i="4"/>
  <c r="H37" i="4"/>
  <c r="I37" i="4"/>
  <c r="J37" i="4"/>
  <c r="K37" i="4"/>
  <c r="L37" i="4"/>
  <c r="D53" i="4" s="1"/>
  <c r="M37" i="4"/>
  <c r="E53" i="4" s="1"/>
  <c r="N37" i="4"/>
  <c r="F53" i="4" s="1"/>
  <c r="O37" i="4"/>
  <c r="G53" i="4" s="1"/>
  <c r="D38" i="4"/>
  <c r="E38" i="4"/>
  <c r="F38" i="4"/>
  <c r="G38" i="4"/>
  <c r="H38" i="4"/>
  <c r="I38" i="4"/>
  <c r="J38" i="4"/>
  <c r="K38" i="4"/>
  <c r="L38" i="4"/>
  <c r="D54" i="4" s="1"/>
  <c r="M38" i="4"/>
  <c r="E54" i="4" s="1"/>
  <c r="N38" i="4"/>
  <c r="F54" i="4" s="1"/>
  <c r="O38" i="4"/>
  <c r="G54" i="4" s="1"/>
  <c r="D39" i="4"/>
  <c r="E39" i="4"/>
  <c r="F39" i="4"/>
  <c r="G39" i="4"/>
  <c r="H39" i="4"/>
  <c r="I39" i="4"/>
  <c r="J39" i="4"/>
  <c r="K39" i="4"/>
  <c r="L39" i="4"/>
  <c r="D55" i="4" s="1"/>
  <c r="M39" i="4"/>
  <c r="E55" i="4" s="1"/>
  <c r="N39" i="4"/>
  <c r="F55" i="4" s="1"/>
  <c r="O39" i="4"/>
  <c r="G55" i="4" s="1"/>
  <c r="D40" i="4"/>
  <c r="E40" i="4"/>
  <c r="F40" i="4"/>
  <c r="G40" i="4"/>
  <c r="H40" i="4"/>
  <c r="I40" i="4"/>
  <c r="J40" i="4"/>
  <c r="K40" i="4"/>
  <c r="L40" i="4"/>
  <c r="D56" i="4" s="1"/>
  <c r="M40" i="4"/>
  <c r="E56" i="4" s="1"/>
  <c r="N40" i="4"/>
  <c r="F56" i="4" s="1"/>
  <c r="O40" i="4"/>
  <c r="G56" i="4" s="1"/>
  <c r="D41" i="4"/>
  <c r="E41" i="4"/>
  <c r="F41" i="4"/>
  <c r="G41" i="4"/>
  <c r="H41" i="4"/>
  <c r="I41" i="4"/>
  <c r="J41" i="4"/>
  <c r="K41" i="4"/>
  <c r="L41" i="4"/>
  <c r="D57" i="4" s="1"/>
  <c r="M41" i="4"/>
  <c r="N41" i="4"/>
  <c r="O41" i="4"/>
  <c r="C29" i="4"/>
  <c r="C45" i="4" s="1"/>
  <c r="C30" i="4"/>
  <c r="C46" i="4" s="1"/>
  <c r="C31" i="4"/>
  <c r="C47" i="4" s="1"/>
  <c r="C32" i="4"/>
  <c r="C48" i="4" s="1"/>
  <c r="C33" i="4"/>
  <c r="C49" i="4" s="1"/>
  <c r="C34" i="4"/>
  <c r="C50" i="4" s="1"/>
  <c r="C35" i="4"/>
  <c r="C51" i="4" s="1"/>
  <c r="C36" i="4"/>
  <c r="C52" i="4" s="1"/>
  <c r="C37" i="4"/>
  <c r="C53" i="4" s="1"/>
  <c r="C38" i="4"/>
  <c r="C54" i="4" s="1"/>
  <c r="C39" i="4"/>
  <c r="C55" i="4" s="1"/>
  <c r="C40" i="4"/>
  <c r="C56" i="4" s="1"/>
  <c r="C41" i="4"/>
  <c r="C57" i="4" s="1"/>
  <c r="C28" i="4"/>
  <c r="C44" i="4" s="1"/>
  <c r="C18" i="17" l="1"/>
  <c r="I49" i="17" s="1"/>
  <c r="C14" i="17"/>
  <c r="I45" i="17" s="1"/>
  <c r="O13" i="17"/>
  <c r="M44" i="17" s="1"/>
  <c r="K13" i="17"/>
  <c r="G13" i="17"/>
  <c r="C22" i="17"/>
  <c r="I53" i="17" s="1"/>
  <c r="C17" i="17"/>
  <c r="I48" i="17" s="1"/>
  <c r="M22" i="17"/>
  <c r="K53" i="17" s="1"/>
  <c r="I22" i="17"/>
  <c r="E22" i="17"/>
  <c r="M19" i="17"/>
  <c r="K50" i="17" s="1"/>
  <c r="I19" i="17"/>
  <c r="E19" i="17"/>
  <c r="M18" i="17"/>
  <c r="K49" i="17" s="1"/>
  <c r="I18" i="17"/>
  <c r="E18" i="17"/>
  <c r="M17" i="17"/>
  <c r="K48" i="17" s="1"/>
  <c r="I17" i="17"/>
  <c r="E17" i="17"/>
  <c r="I16" i="17"/>
  <c r="E16" i="17"/>
  <c r="M15" i="17"/>
  <c r="K46" i="17" s="1"/>
  <c r="I15" i="17"/>
  <c r="E15" i="17"/>
  <c r="M14" i="17"/>
  <c r="K45" i="17" s="1"/>
  <c r="I14" i="17"/>
  <c r="E14" i="17"/>
  <c r="I12" i="17"/>
  <c r="E12" i="17"/>
  <c r="M11" i="17"/>
  <c r="K42" i="17" s="1"/>
  <c r="I11" i="17"/>
  <c r="E11" i="17"/>
  <c r="M10" i="17"/>
  <c r="I10" i="17"/>
  <c r="E10" i="17"/>
  <c r="I20" i="17"/>
  <c r="E20" i="17"/>
  <c r="L13" i="17"/>
  <c r="J44" i="17" s="1"/>
  <c r="H13" i="17"/>
  <c r="D13" i="17"/>
  <c r="J48" i="13"/>
  <c r="K44" i="13"/>
  <c r="O22" i="17"/>
  <c r="M53" i="17" s="1"/>
  <c r="K22" i="17"/>
  <c r="G22" i="17"/>
  <c r="O19" i="17"/>
  <c r="M50" i="17" s="1"/>
  <c r="K19" i="17"/>
  <c r="G19" i="17"/>
  <c r="K18" i="17"/>
  <c r="G18" i="17"/>
  <c r="O17" i="17"/>
  <c r="M48" i="17" s="1"/>
  <c r="K17" i="17"/>
  <c r="G17" i="17"/>
  <c r="O16" i="17"/>
  <c r="M47" i="17" s="1"/>
  <c r="K16" i="17"/>
  <c r="G16" i="17"/>
  <c r="O15" i="17"/>
  <c r="M46" i="17" s="1"/>
  <c r="K15" i="17"/>
  <c r="G15" i="17"/>
  <c r="K14" i="17"/>
  <c r="G14" i="17"/>
  <c r="O12" i="17"/>
  <c r="M43" i="17" s="1"/>
  <c r="K12" i="17"/>
  <c r="G12" i="17"/>
  <c r="O11" i="17"/>
  <c r="M42" i="17" s="1"/>
  <c r="K11" i="17"/>
  <c r="G11" i="17"/>
  <c r="K10" i="17"/>
  <c r="G10" i="17"/>
  <c r="C13" i="17"/>
  <c r="I44" i="17" s="1"/>
  <c r="N22" i="17"/>
  <c r="L53" i="17" s="1"/>
  <c r="J22" i="17"/>
  <c r="F22" i="17"/>
  <c r="N21" i="17"/>
  <c r="L52" i="17" s="1"/>
  <c r="J21" i="17"/>
  <c r="F21" i="17"/>
  <c r="N20" i="17"/>
  <c r="L51" i="17" s="1"/>
  <c r="J20" i="17"/>
  <c r="F20" i="17"/>
  <c r="N19" i="17"/>
  <c r="L50" i="17" s="1"/>
  <c r="J19" i="17"/>
  <c r="F19" i="17"/>
  <c r="N18" i="17"/>
  <c r="L49" i="17" s="1"/>
  <c r="J18" i="17"/>
  <c r="F18" i="17"/>
  <c r="J17" i="17"/>
  <c r="F17" i="17"/>
  <c r="N16" i="17"/>
  <c r="L47" i="17" s="1"/>
  <c r="J16" i="17"/>
  <c r="F16" i="17"/>
  <c r="N15" i="17"/>
  <c r="L46" i="17" s="1"/>
  <c r="J15" i="17"/>
  <c r="F15" i="17"/>
  <c r="N14" i="17"/>
  <c r="L45" i="17" s="1"/>
  <c r="J14" i="17"/>
  <c r="F14" i="17"/>
  <c r="N12" i="17"/>
  <c r="L43" i="17" s="1"/>
  <c r="J12" i="17"/>
  <c r="F12" i="17"/>
  <c r="N11" i="17"/>
  <c r="L42" i="17" s="1"/>
  <c r="J11" i="17"/>
  <c r="F11" i="17"/>
  <c r="N10" i="17"/>
  <c r="L41" i="17" s="1"/>
  <c r="J10" i="17"/>
  <c r="F10" i="17"/>
  <c r="C19" i="17"/>
  <c r="I50" i="17" s="1"/>
  <c r="C11" i="17"/>
  <c r="I42" i="17" s="1"/>
  <c r="H22" i="17"/>
  <c r="D22" i="17"/>
  <c r="H19" i="17"/>
  <c r="D19" i="17"/>
  <c r="L18" i="17"/>
  <c r="J49" i="17" s="1"/>
  <c r="H18" i="17"/>
  <c r="D18" i="17"/>
  <c r="H17" i="17"/>
  <c r="D17" i="17"/>
  <c r="L16" i="17"/>
  <c r="J47" i="17" s="1"/>
  <c r="H16" i="17"/>
  <c r="D16" i="17"/>
  <c r="H15" i="17"/>
  <c r="D15" i="17"/>
  <c r="H14" i="17"/>
  <c r="D14" i="17"/>
  <c r="L12" i="17"/>
  <c r="J43" i="17" s="1"/>
  <c r="H12" i="17"/>
  <c r="D12" i="17"/>
  <c r="H11" i="17"/>
  <c r="D11" i="17"/>
  <c r="H10" i="17"/>
  <c r="D10" i="17"/>
  <c r="K21" i="17"/>
  <c r="G21" i="17"/>
  <c r="M13" i="17"/>
  <c r="K44" i="17" s="1"/>
  <c r="I13" i="17"/>
  <c r="E13" i="17"/>
  <c r="C16" i="17"/>
  <c r="I47" i="17" s="1"/>
  <c r="J47" i="13"/>
  <c r="C12" i="17"/>
  <c r="I43" i="17" s="1"/>
  <c r="J43" i="13"/>
  <c r="M20" i="17"/>
  <c r="K51" i="17" s="1"/>
  <c r="L51" i="13"/>
  <c r="M16" i="17"/>
  <c r="K47" i="17" s="1"/>
  <c r="L47" i="13"/>
  <c r="M12" i="17"/>
  <c r="K43" i="17" s="1"/>
  <c r="L43" i="13"/>
  <c r="J53" i="13"/>
  <c r="J50" i="13"/>
  <c r="J45" i="13"/>
  <c r="K54" i="13"/>
  <c r="L53" i="13"/>
  <c r="N48" i="13"/>
  <c r="N46" i="13"/>
  <c r="L45" i="13"/>
  <c r="L17" i="17"/>
  <c r="J48" i="17" s="1"/>
  <c r="J52" i="13"/>
  <c r="J49" i="13"/>
  <c r="J44" i="13"/>
  <c r="K52" i="13"/>
  <c r="K43" i="13"/>
  <c r="M52" i="13"/>
  <c r="N51" i="13"/>
  <c r="L50" i="13"/>
  <c r="L48" i="13"/>
  <c r="N44" i="13"/>
  <c r="N42" i="13"/>
  <c r="L41" i="13"/>
  <c r="I51" i="17"/>
  <c r="I54" i="15"/>
  <c r="C15" i="17"/>
  <c r="I46" i="17" s="1"/>
  <c r="L14" i="17"/>
  <c r="J45" i="17" s="1"/>
  <c r="L10" i="17"/>
  <c r="J41" i="17" s="1"/>
  <c r="N52" i="13"/>
  <c r="O21" i="17"/>
  <c r="M52" i="17" s="1"/>
  <c r="N49" i="13"/>
  <c r="O18" i="17"/>
  <c r="M49" i="17" s="1"/>
  <c r="N45" i="13"/>
  <c r="O14" i="17"/>
  <c r="M45" i="17" s="1"/>
  <c r="N41" i="13"/>
  <c r="O10" i="17"/>
  <c r="M41" i="17" s="1"/>
  <c r="N53" i="13"/>
  <c r="L52" i="13"/>
  <c r="N47" i="13"/>
  <c r="L46" i="13"/>
  <c r="L22" i="17"/>
  <c r="J53" i="17" s="1"/>
  <c r="L19" i="17"/>
  <c r="J50" i="17" s="1"/>
  <c r="L15" i="17"/>
  <c r="J46" i="17" s="1"/>
  <c r="L11" i="17"/>
  <c r="J42" i="17" s="1"/>
  <c r="N17" i="17"/>
  <c r="L48" i="17" s="1"/>
  <c r="M48" i="13"/>
  <c r="N13" i="17"/>
  <c r="L44" i="17" s="1"/>
  <c r="M44" i="13"/>
  <c r="J54" i="13"/>
  <c r="J51" i="13"/>
  <c r="K51" i="13"/>
  <c r="M53" i="13"/>
  <c r="N50" i="13"/>
  <c r="L49" i="13"/>
  <c r="M47" i="13"/>
  <c r="M45" i="13"/>
  <c r="N43" i="13"/>
  <c r="L42" i="13"/>
  <c r="K52" i="17"/>
  <c r="M51" i="17"/>
  <c r="K41" i="17"/>
  <c r="C10" i="17"/>
  <c r="I41" i="17" s="1"/>
  <c r="J52" i="17"/>
  <c r="J51" i="17"/>
</calcChain>
</file>

<file path=xl/sharedStrings.xml><?xml version="1.0" encoding="utf-8"?>
<sst xmlns="http://schemas.openxmlformats.org/spreadsheetml/2006/main" count="1953" uniqueCount="98">
  <si>
    <t>Dépense de consommation des ménages par fonction de consommation (COICOP à 3 chiffres) [nama_10_co3_p3__custom_10648386]</t>
  </si>
  <si>
    <t>Ouvrir la page produit</t>
  </si>
  <si>
    <t>Ouvrir dans le Data Browser</t>
  </si>
  <si>
    <t>Description:</t>
  </si>
  <si>
    <t>-</t>
  </si>
  <si>
    <t>Dernière mise à jour des données:</t>
  </si>
  <si>
    <t>26/03/2024 23:00</t>
  </si>
  <si>
    <t>Dernière modification de la structure de données:</t>
  </si>
  <si>
    <t>07/03/2024 23:00</t>
  </si>
  <si>
    <t>Source(s) institutionnelle(s)</t>
  </si>
  <si>
    <t>Eurostat</t>
  </si>
  <si>
    <t>Contenus</t>
  </si>
  <si>
    <t>Fréquence (relative au temps)</t>
  </si>
  <si>
    <t>Unité de mesure</t>
  </si>
  <si>
    <t>Classification des fonctions de consommation des ménages (COICOP)</t>
  </si>
  <si>
    <t>Feuille 1</t>
  </si>
  <si>
    <t>Annuel</t>
  </si>
  <si>
    <t>Prix courants, millions d'euros</t>
  </si>
  <si>
    <t>Total</t>
  </si>
  <si>
    <t>Feuille 2</t>
  </si>
  <si>
    <t>Transports</t>
  </si>
  <si>
    <t>Feuille 3</t>
  </si>
  <si>
    <t>Achat de véhicules</t>
  </si>
  <si>
    <t>Feuille 4</t>
  </si>
  <si>
    <t>Utilisation de véhicules personnels</t>
  </si>
  <si>
    <t>Feuille 5</t>
  </si>
  <si>
    <t>Services de transport</t>
  </si>
  <si>
    <t>Feuille 6</t>
  </si>
  <si>
    <t>Volumes chaînés (2010), millions d'euros</t>
  </si>
  <si>
    <t>Feuille 7</t>
  </si>
  <si>
    <t>Feuille 8</t>
  </si>
  <si>
    <t>Feuille 9</t>
  </si>
  <si>
    <t>Feuille 10</t>
  </si>
  <si>
    <t>Structure</t>
  </si>
  <si>
    <t>Dimension</t>
  </si>
  <si>
    <t>Position</t>
  </si>
  <si>
    <t>Libellé</t>
  </si>
  <si>
    <t>Entité géopolitique (déclarante)</t>
  </si>
  <si>
    <t>Union européenne - 27 pays (à partir de 2020)</t>
  </si>
  <si>
    <t>Belgique</t>
  </si>
  <si>
    <t>Tchéquie</t>
  </si>
  <si>
    <t>Danemark</t>
  </si>
  <si>
    <t>Allemagne</t>
  </si>
  <si>
    <t>Espagne</t>
  </si>
  <si>
    <t>France</t>
  </si>
  <si>
    <t>Italie</t>
  </si>
  <si>
    <t>Hongrie</t>
  </si>
  <si>
    <t>Pays-Bas</t>
  </si>
  <si>
    <t>Autriche</t>
  </si>
  <si>
    <t>Pologne</t>
  </si>
  <si>
    <t>Portugal</t>
  </si>
  <si>
    <t>Suède</t>
  </si>
  <si>
    <t>United Kingdom</t>
  </si>
  <si>
    <t>Temps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</si>
  <si>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</si>
  <si>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</si>
  <si>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</si>
  <si>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</si>
  <si>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</si>
  <si>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</si>
  <si>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</si>
  <si>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</si>
  <si>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</si>
  <si>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</si>
  <si>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</si>
  <si>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</si>
  <si>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</si>
  <si>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</si>
  <si>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Données extraites le01/04/2024 20:04:19 depuis [ESTAT]</t>
  </si>
  <si>
    <t xml:space="preserve">Dataset: </t>
  </si>
  <si>
    <t>Dernière mise à jour:</t>
  </si>
  <si>
    <t>TIME</t>
  </si>
  <si>
    <t>GEO (Libellés)</t>
  </si>
  <si>
    <t/>
  </si>
  <si>
    <t>:</t>
  </si>
  <si>
    <t>Valeur spéciale</t>
  </si>
  <si>
    <t>Non disponible</t>
  </si>
  <si>
    <t xml:space="preserve">U.E. - 27 pays </t>
  </si>
  <si>
    <t>Source : Eurostat</t>
  </si>
  <si>
    <t>GEO (Labels)</t>
  </si>
  <si>
    <t>European Union - 27 countries (from 2020)</t>
  </si>
  <si>
    <t>Belgium</t>
  </si>
  <si>
    <t>Czechia</t>
  </si>
  <si>
    <t>Denmark</t>
  </si>
  <si>
    <t>Germany</t>
  </si>
  <si>
    <t>Spain</t>
  </si>
  <si>
    <t>Italy</t>
  </si>
  <si>
    <t>Hungary</t>
  </si>
  <si>
    <t>Netherlands</t>
  </si>
  <si>
    <t>Austria</t>
  </si>
  <si>
    <t>Sweden</t>
  </si>
  <si>
    <t>United Kingdom (*)</t>
  </si>
  <si>
    <t>(*) séries en base 2010</t>
  </si>
  <si>
    <t>Services de transport pour passagers</t>
  </si>
  <si>
    <t>tra</t>
  </si>
  <si>
    <t>(*) séries en base 2010 inclut le service de transport de marchandises</t>
  </si>
  <si>
    <t>UUE 27 pays</t>
  </si>
  <si>
    <t>UE 27 pays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</si>
</sst>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##########"/>
    <numFmt numFmtId="165" formatCode="#,##0.0"/>
    <numFmt numFmtId="166" formatCode="0.0%"/>
    <numFmt numFmtId="167" formatCode="0.0"/>
  </numFmts>
  <fonts count="15" x14ac:knownFonts="1">
    <font>
      <sz val="11"/>
      <color indexed="8"/>
      <name val="Calibri"/>
      <family val="2"/>
      <scheme val="minor"/>
    </font>
    <font>
      <b/>
      <sz val="9"/>
      <name val="Arial"/>
    </font>
    <font>
      <sz val="9"/>
      <name val="Arial"/>
    </font>
    <font>
      <b/>
      <sz val="9"/>
      <color indexed="9"/>
      <name val="Arial"/>
    </font>
    <font>
      <b/>
      <sz val="11"/>
      <name val="Arial"/>
    </font>
    <font>
      <u/>
      <sz val="9"/>
      <color indexed="12"/>
      <name val="Arial"/>
    </font>
    <font>
      <sz val="11"/>
      <color indexed="8"/>
      <name val="Calibri"/>
      <family val="2"/>
      <scheme val="minor"/>
    </font>
    <font>
      <b/>
      <sz val="14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sz val="14"/>
      <name val="Arial"/>
      <family val="2"/>
    </font>
    <font>
      <b/>
      <sz val="14"/>
      <color rgb="FFFF000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4669AF"/>
      </patternFill>
    </fill>
    <fill>
      <patternFill patternType="solid">
        <fgColor rgb="FF0096DC"/>
      </patternFill>
    </fill>
    <fill>
      <patternFill patternType="solid">
        <fgColor rgb="FFDCE6F1"/>
      </patternFill>
    </fill>
    <fill>
      <patternFill patternType="mediumGray">
        <bgColor indexed="22"/>
      </patternFill>
    </fill>
    <fill>
      <patternFill patternType="none">
        <fgColor rgb="FFF6F6F6"/>
      </patternFill>
    </fill>
    <fill>
      <patternFill patternType="solid">
        <fgColor rgb="FFF6F6F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6F6F6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rgb="FFB0B0B0"/>
      </bottom>
      <diagonal/>
    </border>
    <border>
      <left style="thin">
        <color auto="1"/>
      </left>
      <right/>
      <top style="thin">
        <color rgb="FFB0B0B0"/>
      </top>
      <bottom style="thin">
        <color rgb="FFB0B0B0"/>
      </bottom>
      <diagonal/>
    </border>
    <border>
      <left style="thin">
        <color indexed="64"/>
      </left>
      <right/>
      <top style="thin">
        <color rgb="FFB0B0B0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B0B0B0"/>
      </bottom>
      <diagonal/>
    </border>
    <border>
      <left style="thin">
        <color indexed="64"/>
      </left>
      <right style="thin">
        <color indexed="64"/>
      </right>
      <top style="thin">
        <color rgb="FFB0B0B0"/>
      </top>
      <bottom style="thin">
        <color rgb="FFB0B0B0"/>
      </bottom>
      <diagonal/>
    </border>
    <border>
      <left style="thin">
        <color indexed="64"/>
      </left>
      <right style="thin">
        <color indexed="64"/>
      </right>
      <top style="thin">
        <color rgb="FFB0B0B0"/>
      </top>
      <bottom style="thin">
        <color indexed="64"/>
      </bottom>
      <diagonal/>
    </border>
  </borders>
  <cellStyleXfs count="12">
    <xf numFmtId="0" fontId="0" fillId="0" borderId="0"/>
    <xf numFmtId="0" fontId="6" fillId="6" borderId="0"/>
    <xf numFmtId="0" fontId="6" fillId="6" borderId="0"/>
    <xf numFmtId="0" fontId="6" fillId="6" borderId="0"/>
    <xf numFmtId="0" fontId="6" fillId="6" borderId="0"/>
    <xf numFmtId="0" fontId="6" fillId="6" borderId="0"/>
    <xf numFmtId="0" fontId="6" fillId="6" borderId="0"/>
    <xf numFmtId="0" fontId="6" fillId="6" borderId="0"/>
    <xf numFmtId="0" fontId="6" fillId="6" borderId="0"/>
    <xf numFmtId="0" fontId="6" fillId="6" borderId="0"/>
    <xf numFmtId="0" fontId="6" fillId="6" borderId="0"/>
    <xf numFmtId="0" fontId="6" fillId="6" borderId="0"/>
  </cellStyleXfs>
  <cellXfs count="152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right" vertical="center"/>
    </xf>
    <xf numFmtId="0" fontId="1" fillId="3" borderId="3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left" vertical="center"/>
    </xf>
    <xf numFmtId="0" fontId="0" fillId="5" borderId="0" xfId="0" applyFill="1"/>
    <xf numFmtId="3" fontId="2" fillId="0" borderId="0" xfId="0" applyNumberFormat="1" applyFont="1" applyAlignment="1">
      <alignment horizontal="right" vertical="center" shrinkToFi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" fillId="7" borderId="0" xfId="0" applyFont="1" applyFill="1" applyAlignment="1">
      <alignment horizontal="left" vertical="center"/>
    </xf>
    <xf numFmtId="0" fontId="5" fillId="7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right" vertical="center" shrinkToFit="1"/>
    </xf>
    <xf numFmtId="164" fontId="2" fillId="7" borderId="0" xfId="0" applyNumberFormat="1" applyFont="1" applyFill="1" applyAlignment="1">
      <alignment horizontal="right" vertical="center" shrinkToFit="1"/>
    </xf>
    <xf numFmtId="0" fontId="4" fillId="7" borderId="0" xfId="0" applyFont="1" applyFill="1" applyAlignment="1">
      <alignment horizontal="left" vertical="center"/>
    </xf>
    <xf numFmtId="0" fontId="1" fillId="7" borderId="0" xfId="0" applyFont="1" applyFill="1" applyAlignment="1">
      <alignment horizontal="left" vertical="center"/>
    </xf>
    <xf numFmtId="165" fontId="2" fillId="0" borderId="0" xfId="0" applyNumberFormat="1" applyFont="1" applyAlignment="1">
      <alignment horizontal="right" vertical="center" shrinkToFit="1"/>
    </xf>
    <xf numFmtId="165" fontId="2" fillId="7" borderId="0" xfId="0" applyNumberFormat="1" applyFont="1" applyFill="1" applyAlignment="1">
      <alignment horizontal="right" vertical="center" shrinkToFit="1"/>
    </xf>
    <xf numFmtId="166" fontId="2" fillId="0" borderId="0" xfId="0" applyNumberFormat="1" applyFont="1" applyAlignment="1">
      <alignment horizontal="right" vertical="center" shrinkToFit="1"/>
    </xf>
    <xf numFmtId="0" fontId="7" fillId="9" borderId="2" xfId="2" applyFont="1" applyFill="1" applyBorder="1" applyAlignment="1">
      <alignment horizontal="left" vertical="center"/>
    </xf>
    <xf numFmtId="166" fontId="8" fillId="6" borderId="7" xfId="2" applyNumberFormat="1" applyFont="1" applyBorder="1"/>
    <xf numFmtId="166" fontId="8" fillId="6" borderId="0" xfId="2" applyNumberFormat="1" applyFont="1" applyBorder="1"/>
    <xf numFmtId="166" fontId="8" fillId="6" borderId="8" xfId="2" applyNumberFormat="1" applyFont="1" applyBorder="1"/>
    <xf numFmtId="166" fontId="8" fillId="6" borderId="9" xfId="2" applyNumberFormat="1" applyFont="1" applyBorder="1"/>
    <xf numFmtId="166" fontId="8" fillId="6" borderId="1" xfId="2" applyNumberFormat="1" applyFont="1" applyBorder="1"/>
    <xf numFmtId="166" fontId="9" fillId="6" borderId="4" xfId="2" applyNumberFormat="1" applyFont="1" applyBorder="1"/>
    <xf numFmtId="166" fontId="9" fillId="6" borderId="5" xfId="2" applyNumberFormat="1" applyFont="1" applyBorder="1"/>
    <xf numFmtId="166" fontId="9" fillId="6" borderId="6" xfId="2" applyNumberFormat="1" applyFont="1" applyBorder="1"/>
    <xf numFmtId="0" fontId="7" fillId="9" borderId="11" xfId="2" applyFont="1" applyFill="1" applyBorder="1" applyAlignment="1">
      <alignment horizontal="left" vertical="center"/>
    </xf>
    <xf numFmtId="0" fontId="10" fillId="9" borderId="12" xfId="2" applyFont="1" applyFill="1" applyBorder="1" applyAlignment="1">
      <alignment horizontal="left" vertical="center"/>
    </xf>
    <xf numFmtId="0" fontId="11" fillId="8" borderId="12" xfId="2" applyFont="1" applyFill="1" applyBorder="1" applyAlignment="1">
      <alignment horizontal="left" vertical="center"/>
    </xf>
    <xf numFmtId="166" fontId="8" fillId="6" borderId="4" xfId="2" applyNumberFormat="1" applyFont="1" applyBorder="1" applyAlignment="1">
      <alignment horizontal="center"/>
    </xf>
    <xf numFmtId="166" fontId="8" fillId="6" borderId="5" xfId="2" applyNumberFormat="1" applyFont="1" applyBorder="1" applyAlignment="1">
      <alignment horizontal="center"/>
    </xf>
    <xf numFmtId="166" fontId="8" fillId="6" borderId="6" xfId="2" applyNumberFormat="1" applyFont="1" applyBorder="1" applyAlignment="1">
      <alignment horizontal="center"/>
    </xf>
    <xf numFmtId="166" fontId="11" fillId="10" borderId="7" xfId="2" applyNumberFormat="1" applyFont="1" applyFill="1" applyBorder="1"/>
    <xf numFmtId="166" fontId="11" fillId="10" borderId="0" xfId="2" applyNumberFormat="1" applyFont="1" applyFill="1" applyBorder="1"/>
    <xf numFmtId="166" fontId="11" fillId="10" borderId="8" xfId="2" applyNumberFormat="1" applyFont="1" applyFill="1" applyBorder="1"/>
    <xf numFmtId="0" fontId="10" fillId="9" borderId="13" xfId="2" applyFont="1" applyFill="1" applyBorder="1" applyAlignment="1">
      <alignment horizontal="left" vertical="center"/>
    </xf>
    <xf numFmtId="0" fontId="0" fillId="0" borderId="1" xfId="0" applyBorder="1"/>
    <xf numFmtId="0" fontId="0" fillId="0" borderId="10" xfId="0" applyBorder="1"/>
    <xf numFmtId="0" fontId="12" fillId="9" borderId="0" xfId="3" applyFont="1" applyFill="1" applyBorder="1" applyAlignment="1">
      <alignment horizontal="left" vertical="center"/>
    </xf>
    <xf numFmtId="0" fontId="0" fillId="0" borderId="0" xfId="0"/>
    <xf numFmtId="0" fontId="1" fillId="8" borderId="3" xfId="0" applyFont="1" applyFill="1" applyBorder="1" applyAlignment="1">
      <alignment horizontal="left" vertical="center"/>
    </xf>
    <xf numFmtId="165" fontId="2" fillId="8" borderId="0" xfId="0" applyNumberFormat="1" applyFont="1" applyFill="1" applyAlignment="1">
      <alignment horizontal="right" vertical="center" shrinkToFit="1"/>
    </xf>
    <xf numFmtId="0" fontId="0" fillId="8" borderId="0" xfId="0" applyFill="1"/>
    <xf numFmtId="1" fontId="3" fillId="2" borderId="3" xfId="0" applyNumberFormat="1" applyFont="1" applyFill="1" applyBorder="1" applyAlignment="1">
      <alignment horizontal="right" vertical="center"/>
    </xf>
    <xf numFmtId="1" fontId="3" fillId="2" borderId="3" xfId="0" applyNumberFormat="1" applyFont="1" applyFill="1" applyBorder="1" applyAlignment="1">
      <alignment horizontal="left" vertical="center"/>
    </xf>
    <xf numFmtId="1" fontId="1" fillId="4" borderId="3" xfId="0" applyNumberFormat="1" applyFont="1" applyFill="1" applyBorder="1" applyAlignment="1">
      <alignment horizontal="left" vertical="center"/>
    </xf>
    <xf numFmtId="1" fontId="2" fillId="0" borderId="0" xfId="0" applyNumberFormat="1" applyFont="1" applyAlignment="1">
      <alignment horizontal="right" vertical="center" shrinkToFit="1"/>
    </xf>
    <xf numFmtId="1" fontId="13" fillId="4" borderId="3" xfId="0" applyNumberFormat="1" applyFont="1" applyFill="1" applyBorder="1" applyAlignment="1">
      <alignment horizontal="left" vertical="center"/>
    </xf>
    <xf numFmtId="167" fontId="9" fillId="6" borderId="4" xfId="2" applyNumberFormat="1" applyFont="1" applyBorder="1"/>
    <xf numFmtId="167" fontId="8" fillId="6" borderId="7" xfId="2" applyNumberFormat="1" applyFont="1" applyBorder="1"/>
    <xf numFmtId="167" fontId="8" fillId="6" borderId="0" xfId="2" applyNumberFormat="1" applyFont="1" applyBorder="1"/>
    <xf numFmtId="167" fontId="8" fillId="8" borderId="0" xfId="2" applyNumberFormat="1" applyFont="1" applyFill="1" applyBorder="1"/>
    <xf numFmtId="167" fontId="9" fillId="6" borderId="5" xfId="2" applyNumberFormat="1" applyFont="1" applyBorder="1"/>
    <xf numFmtId="167" fontId="9" fillId="6" borderId="6" xfId="2" applyNumberFormat="1" applyFont="1" applyBorder="1"/>
    <xf numFmtId="167" fontId="8" fillId="6" borderId="8" xfId="2" applyNumberFormat="1" applyFont="1" applyBorder="1"/>
    <xf numFmtId="167" fontId="8" fillId="8" borderId="7" xfId="2" applyNumberFormat="1" applyFont="1" applyFill="1" applyBorder="1"/>
    <xf numFmtId="167" fontId="8" fillId="8" borderId="8" xfId="2" applyNumberFormat="1" applyFont="1" applyFill="1" applyBorder="1"/>
    <xf numFmtId="167" fontId="8" fillId="6" borderId="9" xfId="2" applyNumberFormat="1" applyFont="1" applyBorder="1"/>
    <xf numFmtId="167" fontId="8" fillId="6" borderId="1" xfId="2" applyNumberFormat="1" applyFont="1" applyBorder="1"/>
    <xf numFmtId="1" fontId="1" fillId="4" borderId="0" xfId="0" applyNumberFormat="1" applyFont="1" applyFill="1" applyAlignment="1">
      <alignment horizontal="left" vertical="center"/>
    </xf>
    <xf numFmtId="0" fontId="0" fillId="0" borderId="3" xfId="0" applyBorder="1"/>
    <xf numFmtId="1" fontId="1" fillId="8" borderId="3" xfId="0" applyNumberFormat="1" applyFont="1" applyFill="1" applyBorder="1" applyAlignment="1">
      <alignment horizontal="left" vertical="center"/>
    </xf>
    <xf numFmtId="1" fontId="2" fillId="8" borderId="0" xfId="0" applyNumberFormat="1" applyFont="1" applyFill="1" applyAlignment="1">
      <alignment horizontal="right" vertical="center" shrinkToFit="1"/>
    </xf>
    <xf numFmtId="0" fontId="13" fillId="4" borderId="3" xfId="0" applyFont="1" applyFill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0" fillId="0" borderId="0" xfId="0"/>
    <xf numFmtId="0" fontId="0" fillId="0" borderId="0" xfId="0" applyBorder="1"/>
    <xf numFmtId="0" fontId="2" fillId="0" borderId="0" xfId="0" applyFont="1" applyAlignment="1">
      <alignment horizontal="left" vertical="top" wrapText="1"/>
    </xf>
    <xf numFmtId="0" fontId="0" fillId="0" borderId="0" xfId="0"/>
    <xf numFmtId="0" fontId="3" fillId="2" borderId="3" xfId="6" applyFont="1" applyFill="1" applyBorder="1" applyAlignment="1">
      <alignment horizontal="left" vertical="center"/>
    </xf>
    <xf numFmtId="0" fontId="3" fillId="2" borderId="3" xfId="6" applyFont="1" applyFill="1" applyBorder="1" applyAlignment="1">
      <alignment horizontal="right" vertical="center"/>
    </xf>
    <xf numFmtId="0" fontId="1" fillId="3" borderId="3" xfId="6" applyFont="1" applyFill="1" applyBorder="1" applyAlignment="1">
      <alignment horizontal="left" vertical="center"/>
    </xf>
    <xf numFmtId="0" fontId="1" fillId="4" borderId="3" xfId="6" applyFont="1" applyFill="1" applyBorder="1" applyAlignment="1">
      <alignment horizontal="left" vertical="center"/>
    </xf>
    <xf numFmtId="0" fontId="6" fillId="5" borderId="0" xfId="6" applyFill="1"/>
    <xf numFmtId="3" fontId="2" fillId="7" borderId="0" xfId="6" applyNumberFormat="1" applyFont="1" applyFill="1" applyAlignment="1">
      <alignment horizontal="right" vertical="center" shrinkToFit="1"/>
    </xf>
    <xf numFmtId="164" fontId="2" fillId="6" borderId="0" xfId="6" applyNumberFormat="1" applyFont="1" applyAlignment="1">
      <alignment horizontal="right" vertical="center" shrinkToFit="1"/>
    </xf>
    <xf numFmtId="164" fontId="2" fillId="7" borderId="0" xfId="6" applyNumberFormat="1" applyFont="1" applyFill="1" applyAlignment="1">
      <alignment horizontal="right" vertical="center" shrinkToFit="1"/>
    </xf>
    <xf numFmtId="165" fontId="2" fillId="6" borderId="0" xfId="6" applyNumberFormat="1" applyFont="1" applyAlignment="1">
      <alignment horizontal="right" vertical="center" shrinkToFit="1"/>
    </xf>
    <xf numFmtId="165" fontId="2" fillId="7" borderId="0" xfId="6" applyNumberFormat="1" applyFont="1" applyFill="1" applyAlignment="1">
      <alignment horizontal="right" vertical="center" shrinkToFit="1"/>
    </xf>
    <xf numFmtId="166" fontId="9" fillId="6" borderId="0" xfId="2" applyNumberFormat="1" applyFont="1" applyBorder="1"/>
    <xf numFmtId="0" fontId="7" fillId="9" borderId="14" xfId="2" applyFont="1" applyFill="1" applyBorder="1" applyAlignment="1">
      <alignment horizontal="left" vertical="center"/>
    </xf>
    <xf numFmtId="166" fontId="9" fillId="6" borderId="7" xfId="2" applyNumberFormat="1" applyFont="1" applyBorder="1"/>
    <xf numFmtId="166" fontId="9" fillId="6" borderId="8" xfId="2" applyNumberFormat="1" applyFont="1" applyBorder="1"/>
    <xf numFmtId="166" fontId="8" fillId="6" borderId="14" xfId="2" applyNumberFormat="1" applyFont="1" applyBorder="1" applyAlignment="1">
      <alignment horizontal="center"/>
    </xf>
    <xf numFmtId="166" fontId="8" fillId="6" borderId="15" xfId="2" applyNumberFormat="1" applyFont="1" applyBorder="1" applyAlignment="1">
      <alignment horizontal="center"/>
    </xf>
    <xf numFmtId="166" fontId="8" fillId="6" borderId="16" xfId="2" applyNumberFormat="1" applyFont="1" applyBorder="1" applyAlignment="1">
      <alignment horizontal="center"/>
    </xf>
    <xf numFmtId="0" fontId="3" fillId="2" borderId="3" xfId="7" applyFont="1" applyFill="1" applyBorder="1" applyAlignment="1">
      <alignment horizontal="left" vertical="center"/>
    </xf>
    <xf numFmtId="0" fontId="3" fillId="2" borderId="3" xfId="7" applyFont="1" applyFill="1" applyBorder="1" applyAlignment="1">
      <alignment horizontal="right" vertical="center"/>
    </xf>
    <xf numFmtId="0" fontId="1" fillId="3" borderId="3" xfId="7" applyFont="1" applyFill="1" applyBorder="1" applyAlignment="1">
      <alignment horizontal="left" vertical="center"/>
    </xf>
    <xf numFmtId="0" fontId="1" fillId="4" borderId="3" xfId="7" applyFont="1" applyFill="1" applyBorder="1" applyAlignment="1">
      <alignment horizontal="left" vertical="center"/>
    </xf>
    <xf numFmtId="0" fontId="6" fillId="5" borderId="0" xfId="7" applyFill="1"/>
    <xf numFmtId="164" fontId="2" fillId="6" borderId="0" xfId="7" applyNumberFormat="1" applyFont="1" applyAlignment="1">
      <alignment horizontal="right" vertical="center" shrinkToFit="1"/>
    </xf>
    <xf numFmtId="164" fontId="2" fillId="7" borderId="0" xfId="7" applyNumberFormat="1" applyFont="1" applyFill="1" applyAlignment="1">
      <alignment horizontal="right" vertical="center" shrinkToFit="1"/>
    </xf>
    <xf numFmtId="165" fontId="2" fillId="6" borderId="0" xfId="7" applyNumberFormat="1" applyFont="1" applyAlignment="1">
      <alignment horizontal="right" vertical="center" shrinkToFit="1"/>
    </xf>
    <xf numFmtId="165" fontId="2" fillId="7" borderId="0" xfId="7" applyNumberFormat="1" applyFont="1" applyFill="1" applyAlignment="1">
      <alignment horizontal="right" vertical="center" shrinkToFit="1"/>
    </xf>
    <xf numFmtId="0" fontId="3" fillId="2" borderId="3" xfId="8" applyFont="1" applyFill="1" applyBorder="1" applyAlignment="1">
      <alignment horizontal="left" vertical="center"/>
    </xf>
    <xf numFmtId="0" fontId="3" fillId="2" borderId="3" xfId="8" applyFont="1" applyFill="1" applyBorder="1" applyAlignment="1">
      <alignment horizontal="right" vertical="center"/>
    </xf>
    <xf numFmtId="0" fontId="1" fillId="3" borderId="3" xfId="8" applyFont="1" applyFill="1" applyBorder="1" applyAlignment="1">
      <alignment horizontal="left" vertical="center"/>
    </xf>
    <xf numFmtId="0" fontId="1" fillId="4" borderId="3" xfId="8" applyFont="1" applyFill="1" applyBorder="1" applyAlignment="1">
      <alignment horizontal="left" vertical="center"/>
    </xf>
    <xf numFmtId="0" fontId="6" fillId="5" borderId="0" xfId="8" applyFill="1"/>
    <xf numFmtId="3" fontId="2" fillId="7" borderId="0" xfId="8" applyNumberFormat="1" applyFont="1" applyFill="1" applyAlignment="1">
      <alignment horizontal="right" vertical="center" shrinkToFit="1"/>
    </xf>
    <xf numFmtId="164" fontId="2" fillId="6" borderId="0" xfId="8" applyNumberFormat="1" applyFont="1" applyAlignment="1">
      <alignment horizontal="right" vertical="center" shrinkToFit="1"/>
    </xf>
    <xf numFmtId="164" fontId="2" fillId="7" borderId="0" xfId="8" applyNumberFormat="1" applyFont="1" applyFill="1" applyAlignment="1">
      <alignment horizontal="right" vertical="center" shrinkToFit="1"/>
    </xf>
    <xf numFmtId="165" fontId="2" fillId="6" borderId="0" xfId="8" applyNumberFormat="1" applyFont="1" applyAlignment="1">
      <alignment horizontal="right" vertical="center" shrinkToFit="1"/>
    </xf>
    <xf numFmtId="165" fontId="2" fillId="7" borderId="0" xfId="8" applyNumberFormat="1" applyFont="1" applyFill="1" applyAlignment="1">
      <alignment horizontal="right" vertical="center" shrinkToFit="1"/>
    </xf>
    <xf numFmtId="0" fontId="3" fillId="2" borderId="3" xfId="9" applyFont="1" applyFill="1" applyBorder="1" applyAlignment="1">
      <alignment horizontal="left" vertical="center"/>
    </xf>
    <xf numFmtId="0" fontId="3" fillId="2" borderId="3" xfId="9" applyFont="1" applyFill="1" applyBorder="1" applyAlignment="1">
      <alignment horizontal="right" vertical="center"/>
    </xf>
    <xf numFmtId="0" fontId="1" fillId="3" borderId="3" xfId="9" applyFont="1" applyFill="1" applyBorder="1" applyAlignment="1">
      <alignment horizontal="left" vertical="center"/>
    </xf>
    <xf numFmtId="0" fontId="1" fillId="4" borderId="3" xfId="9" applyFont="1" applyFill="1" applyBorder="1" applyAlignment="1">
      <alignment horizontal="left" vertical="center"/>
    </xf>
    <xf numFmtId="0" fontId="6" fillId="5" borderId="0" xfId="9" applyFill="1"/>
    <xf numFmtId="3" fontId="2" fillId="7" borderId="0" xfId="9" applyNumberFormat="1" applyFont="1" applyFill="1" applyAlignment="1">
      <alignment horizontal="right" vertical="center" shrinkToFit="1"/>
    </xf>
    <xf numFmtId="164" fontId="2" fillId="6" borderId="0" xfId="9" applyNumberFormat="1" applyFont="1" applyAlignment="1">
      <alignment horizontal="right" vertical="center" shrinkToFit="1"/>
    </xf>
    <xf numFmtId="164" fontId="2" fillId="7" borderId="0" xfId="9" applyNumberFormat="1" applyFont="1" applyFill="1" applyAlignment="1">
      <alignment horizontal="right" vertical="center" shrinkToFit="1"/>
    </xf>
    <xf numFmtId="165" fontId="2" fillId="6" borderId="0" xfId="9" applyNumberFormat="1" applyFont="1" applyAlignment="1">
      <alignment horizontal="right" vertical="center" shrinkToFit="1"/>
    </xf>
    <xf numFmtId="165" fontId="2" fillId="7" borderId="0" xfId="9" applyNumberFormat="1" applyFont="1" applyFill="1" applyAlignment="1">
      <alignment horizontal="right" vertical="center" shrinkToFit="1"/>
    </xf>
    <xf numFmtId="0" fontId="3" fillId="2" borderId="3" xfId="10" applyFont="1" applyFill="1" applyBorder="1" applyAlignment="1">
      <alignment horizontal="left" vertical="center"/>
    </xf>
    <xf numFmtId="0" fontId="3" fillId="2" borderId="3" xfId="10" applyFont="1" applyFill="1" applyBorder="1" applyAlignment="1">
      <alignment horizontal="right" vertical="center"/>
    </xf>
    <xf numFmtId="0" fontId="1" fillId="3" borderId="3" xfId="10" applyFont="1" applyFill="1" applyBorder="1" applyAlignment="1">
      <alignment horizontal="left" vertical="center"/>
    </xf>
    <xf numFmtId="0" fontId="1" fillId="4" borderId="3" xfId="10" applyFont="1" applyFill="1" applyBorder="1" applyAlignment="1">
      <alignment horizontal="left" vertical="center"/>
    </xf>
    <xf numFmtId="0" fontId="6" fillId="5" borderId="0" xfId="10" applyFill="1"/>
    <xf numFmtId="3" fontId="2" fillId="7" borderId="0" xfId="10" applyNumberFormat="1" applyFont="1" applyFill="1" applyAlignment="1">
      <alignment horizontal="right" vertical="center" shrinkToFit="1"/>
    </xf>
    <xf numFmtId="164" fontId="2" fillId="6" borderId="0" xfId="10" applyNumberFormat="1" applyFont="1" applyAlignment="1">
      <alignment horizontal="right" vertical="center" shrinkToFit="1"/>
    </xf>
    <xf numFmtId="164" fontId="2" fillId="7" borderId="0" xfId="10" applyNumberFormat="1" applyFont="1" applyFill="1" applyAlignment="1">
      <alignment horizontal="right" vertical="center" shrinkToFit="1"/>
    </xf>
    <xf numFmtId="165" fontId="2" fillId="6" borderId="0" xfId="10" applyNumberFormat="1" applyFont="1" applyAlignment="1">
      <alignment horizontal="right" vertical="center" shrinkToFit="1"/>
    </xf>
    <xf numFmtId="165" fontId="2" fillId="7" borderId="0" xfId="10" applyNumberFormat="1" applyFont="1" applyFill="1" applyAlignment="1">
      <alignment horizontal="right" vertical="center" shrinkToFit="1"/>
    </xf>
    <xf numFmtId="0" fontId="3" fillId="2" borderId="3" xfId="11" applyFont="1" applyFill="1" applyBorder="1" applyAlignment="1">
      <alignment horizontal="left" vertical="center"/>
    </xf>
    <xf numFmtId="0" fontId="3" fillId="2" borderId="3" xfId="11" applyFont="1" applyFill="1" applyBorder="1" applyAlignment="1">
      <alignment horizontal="right" vertical="center"/>
    </xf>
    <xf numFmtId="0" fontId="1" fillId="3" borderId="3" xfId="11" applyFont="1" applyFill="1" applyBorder="1" applyAlignment="1">
      <alignment horizontal="left" vertical="center"/>
    </xf>
    <xf numFmtId="0" fontId="1" fillId="4" borderId="3" xfId="11" applyFont="1" applyFill="1" applyBorder="1" applyAlignment="1">
      <alignment horizontal="left" vertical="center"/>
    </xf>
    <xf numFmtId="0" fontId="6" fillId="5" borderId="0" xfId="11" applyFill="1"/>
    <xf numFmtId="3" fontId="2" fillId="7" borderId="0" xfId="11" applyNumberFormat="1" applyFont="1" applyFill="1" applyAlignment="1">
      <alignment horizontal="right" vertical="center" shrinkToFit="1"/>
    </xf>
    <xf numFmtId="164" fontId="2" fillId="6" borderId="0" xfId="11" applyNumberFormat="1" applyFont="1" applyAlignment="1">
      <alignment horizontal="right" vertical="center" shrinkToFit="1"/>
    </xf>
    <xf numFmtId="164" fontId="2" fillId="7" borderId="0" xfId="11" applyNumberFormat="1" applyFont="1" applyFill="1" applyAlignment="1">
      <alignment horizontal="right" vertical="center" shrinkToFit="1"/>
    </xf>
    <xf numFmtId="165" fontId="2" fillId="6" borderId="0" xfId="11" applyNumberFormat="1" applyFont="1" applyAlignment="1">
      <alignment horizontal="right" vertical="center" shrinkToFit="1"/>
    </xf>
    <xf numFmtId="165" fontId="2" fillId="7" borderId="0" xfId="11" applyNumberFormat="1" applyFont="1" applyFill="1" applyAlignment="1">
      <alignment horizontal="right" vertical="center" shrinkToFit="1"/>
    </xf>
    <xf numFmtId="3" fontId="2" fillId="7" borderId="0" xfId="0" applyNumberFormat="1" applyFont="1" applyFill="1" applyAlignment="1">
      <alignment horizontal="right" vertical="center" shrinkToFit="1"/>
    </xf>
    <xf numFmtId="0" fontId="7" fillId="9" borderId="17" xfId="2" applyFont="1" applyFill="1" applyBorder="1" applyAlignment="1">
      <alignment horizontal="left" vertical="center"/>
    </xf>
    <xf numFmtId="0" fontId="10" fillId="9" borderId="18" xfId="2" applyFont="1" applyFill="1" applyBorder="1" applyAlignment="1">
      <alignment horizontal="left" vertical="center"/>
    </xf>
    <xf numFmtId="0" fontId="11" fillId="8" borderId="18" xfId="2" applyFont="1" applyFill="1" applyBorder="1" applyAlignment="1">
      <alignment horizontal="left" vertical="center"/>
    </xf>
    <xf numFmtId="0" fontId="10" fillId="9" borderId="19" xfId="2" applyFont="1" applyFill="1" applyBorder="1" applyAlignment="1">
      <alignment horizontal="left" vertical="center"/>
    </xf>
    <xf numFmtId="167" fontId="9" fillId="6" borderId="7" xfId="2" applyNumberFormat="1" applyFont="1" applyBorder="1"/>
    <xf numFmtId="167" fontId="9" fillId="6" borderId="0" xfId="2" applyNumberFormat="1" applyFont="1" applyBorder="1"/>
    <xf numFmtId="167" fontId="9" fillId="6" borderId="8" xfId="2" applyNumberFormat="1" applyFont="1" applyBorder="1"/>
    <xf numFmtId="1" fontId="1" fillId="4" borderId="0" xfId="0" applyNumberFormat="1" applyFont="1" applyFill="1" applyBorder="1" applyAlignment="1">
      <alignment horizontal="left" vertical="center"/>
    </xf>
    <xf numFmtId="1" fontId="13" fillId="4" borderId="0" xfId="0" applyNumberFormat="1" applyFont="1" applyFill="1" applyBorder="1" applyAlignment="1">
      <alignment horizontal="left" vertical="center"/>
    </xf>
    <xf numFmtId="1" fontId="1" fillId="8" borderId="0" xfId="0" applyNumberFormat="1" applyFont="1" applyFill="1" applyBorder="1" applyAlignment="1">
      <alignment horizontal="left" vertical="center"/>
    </xf>
    <xf numFmtId="1" fontId="1" fillId="9" borderId="0" xfId="0" applyNumberFormat="1" applyFont="1" applyFill="1" applyAlignment="1">
      <alignment horizontal="left" vertical="center"/>
    </xf>
  </cellXfs>
  <cellStyles count="12">
    <cellStyle name="Normal" xfId="0" builtinId="0"/>
    <cellStyle name="Normal 10" xfId="9" xr:uid="{00000000-0005-0000-0000-000039000000}"/>
    <cellStyle name="Normal 11" xfId="10" xr:uid="{00000000-0005-0000-0000-00003A000000}"/>
    <cellStyle name="Normal 12" xfId="11" xr:uid="{00000000-0005-0000-0000-00003B000000}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34000000}"/>
    <cellStyle name="Normal 6" xfId="5" xr:uid="{00000000-0005-0000-0000-000035000000}"/>
    <cellStyle name="Normal 7" xfId="6" xr:uid="{00000000-0005-0000-0000-000036000000}"/>
    <cellStyle name="Normal 8" xfId="7" xr:uid="{00000000-0005-0000-0000-000037000000}"/>
    <cellStyle name="Normal 9" xfId="8" xr:uid="{00000000-0005-0000-0000-00003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2"/>
          <c:order val="1"/>
          <c:tx>
            <c:strRef>
              <c:f>'total (prix)'!$B$28</c:f>
              <c:strCache>
                <c:ptCount val="1"/>
                <c:pt idx="0">
                  <c:v>Autriche</c:v>
                </c:pt>
              </c:strCache>
            </c:strRef>
          </c:tx>
          <c:spPr>
            <a:ln w="38100">
              <a:solidFill>
                <a:srgbClr val="C00000"/>
              </a:solidFill>
            </a:ln>
          </c:spPr>
          <c:marker>
            <c:symbol val="none"/>
          </c:marker>
          <c:dPt>
            <c:idx val="12"/>
            <c:bubble3D val="0"/>
            <c:spPr>
              <a:ln w="38100">
                <a:solidFill>
                  <a:schemeClr val="accent6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15B8-4A53-8A66-BEA032121F6C}"/>
              </c:ext>
            </c:extLst>
          </c:dPt>
          <c:cat>
            <c:strRef>
              <c:f>'total (prix)'!$C$26:$O$26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'total (prix)'!$C$28:$O$28</c:f>
              <c:numCache>
                <c:formatCode>0</c:formatCode>
                <c:ptCount val="13"/>
                <c:pt idx="0">
                  <c:v>100</c:v>
                </c:pt>
                <c:pt idx="1">
                  <c:v>103.19644464680893</c:v>
                </c:pt>
                <c:pt idx="2">
                  <c:v>105.68060803937371</c:v>
                </c:pt>
                <c:pt idx="3">
                  <c:v>107.91280918599446</c:v>
                </c:pt>
                <c:pt idx="4">
                  <c:v>109.98038579151657</c:v>
                </c:pt>
                <c:pt idx="5">
                  <c:v>111.47045216714201</c:v>
                </c:pt>
                <c:pt idx="6">
                  <c:v>113.03781344146668</c:v>
                </c:pt>
                <c:pt idx="7">
                  <c:v>115.23590529836743</c:v>
                </c:pt>
                <c:pt idx="8">
                  <c:v>117.70705348941277</c:v>
                </c:pt>
                <c:pt idx="9">
                  <c:v>119.68084162440857</c:v>
                </c:pt>
                <c:pt idx="10">
                  <c:v>120.88761852991159</c:v>
                </c:pt>
                <c:pt idx="11">
                  <c:v>123.36927623838642</c:v>
                </c:pt>
                <c:pt idx="12">
                  <c:v>133.03599777361848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5B8-4A53-8A66-BEA032121F6C}"/>
            </c:ext>
          </c:extLst>
        </c:ser>
        <c:ser>
          <c:idx val="3"/>
          <c:order val="2"/>
          <c:tx>
            <c:strRef>
              <c:f>'total (prix)'!$B$29</c:f>
              <c:strCache>
                <c:ptCount val="1"/>
                <c:pt idx="0">
                  <c:v>Belgique</c:v>
                </c:pt>
              </c:strCache>
            </c:strRef>
          </c:tx>
          <c:spPr>
            <a:ln w="57150">
              <a:solidFill>
                <a:srgbClr val="00B0F0"/>
              </a:solidFill>
            </a:ln>
          </c:spPr>
          <c:marker>
            <c:symbol val="none"/>
          </c:marker>
          <c:cat>
            <c:strRef>
              <c:f>'total (prix)'!$C$26:$O$26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'total (prix)'!$C$29:$O$29</c:f>
              <c:numCache>
                <c:formatCode>0</c:formatCode>
                <c:ptCount val="13"/>
                <c:pt idx="0">
                  <c:v>100</c:v>
                </c:pt>
                <c:pt idx="1">
                  <c:v>102.66507043045279</c:v>
                </c:pt>
                <c:pt idx="2">
                  <c:v>104.88346249816344</c:v>
                </c:pt>
                <c:pt idx="3">
                  <c:v>105.92130894095165</c:v>
                </c:pt>
                <c:pt idx="4">
                  <c:v>106.7773509846747</c:v>
                </c:pt>
                <c:pt idx="5">
                  <c:v>107.58079214005843</c:v>
                </c:pt>
                <c:pt idx="6">
                  <c:v>109.14905803945743</c:v>
                </c:pt>
                <c:pt idx="7">
                  <c:v>111.32449952176171</c:v>
                </c:pt>
                <c:pt idx="8">
                  <c:v>113.61648785388833</c:v>
                </c:pt>
                <c:pt idx="9">
                  <c:v>115.23765128224169</c:v>
                </c:pt>
                <c:pt idx="10" formatCode="General">
                  <c:v>116.32016157464881</c:v>
                </c:pt>
                <c:pt idx="11" formatCode="General">
                  <c:v>119.54708272131748</c:v>
                </c:pt>
                <c:pt idx="12" formatCode="General">
                  <c:v>132.04568163909269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5B8-4A53-8A66-BEA032121F6C}"/>
            </c:ext>
          </c:extLst>
        </c:ser>
        <c:ser>
          <c:idx val="5"/>
          <c:order val="3"/>
          <c:tx>
            <c:strRef>
              <c:f>'total (prix)'!$B$30</c:f>
              <c:strCache>
                <c:ptCount val="1"/>
                <c:pt idx="0">
                  <c:v>Pays-Bas</c:v>
                </c:pt>
              </c:strCache>
            </c:strRef>
          </c:tx>
          <c:spPr>
            <a:ln w="38100">
              <a:solidFill>
                <a:srgbClr val="002060"/>
              </a:solidFill>
            </a:ln>
          </c:spPr>
          <c:marker>
            <c:symbol val="none"/>
          </c:marker>
          <c:cat>
            <c:strRef>
              <c:f>'total (prix)'!$C$26:$O$26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'total (prix)'!$C$30:$O$30</c:f>
              <c:numCache>
                <c:formatCode>0</c:formatCode>
                <c:ptCount val="13"/>
                <c:pt idx="0">
                  <c:v>100</c:v>
                </c:pt>
                <c:pt idx="1">
                  <c:v>102.62773022955446</c:v>
                </c:pt>
                <c:pt idx="2">
                  <c:v>103.56303350208111</c:v>
                </c:pt>
                <c:pt idx="3">
                  <c:v>105.64901224016396</c:v>
                </c:pt>
                <c:pt idx="4">
                  <c:v>106.64525146885651</c:v>
                </c:pt>
                <c:pt idx="5">
                  <c:v>106.80878838255818</c:v>
                </c:pt>
                <c:pt idx="6">
                  <c:v>107.63339392730953</c:v>
                </c:pt>
                <c:pt idx="7">
                  <c:v>109.79407493908269</c:v>
                </c:pt>
                <c:pt idx="8">
                  <c:v>112.07631956968389</c:v>
                </c:pt>
                <c:pt idx="9">
                  <c:v>114.73902145744825</c:v>
                </c:pt>
                <c:pt idx="10">
                  <c:v>117.07753275671631</c:v>
                </c:pt>
                <c:pt idx="11">
                  <c:v>122.20327745788917</c:v>
                </c:pt>
                <c:pt idx="12">
                  <c:v>130.97968754517942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5B8-4A53-8A66-BEA032121F6C}"/>
            </c:ext>
          </c:extLst>
        </c:ser>
        <c:ser>
          <c:idx val="6"/>
          <c:order val="4"/>
          <c:tx>
            <c:strRef>
              <c:f>'total (prix)'!$B$31</c:f>
              <c:strCache>
                <c:ptCount val="1"/>
                <c:pt idx="0">
                  <c:v>Allemagne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'total (prix)'!$C$26:$O$26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'total (prix)'!$C$31:$O$31</c:f>
              <c:numCache>
                <c:formatCode>0</c:formatCode>
                <c:ptCount val="13"/>
                <c:pt idx="0">
                  <c:v>100</c:v>
                </c:pt>
                <c:pt idx="1">
                  <c:v>101.98846941954551</c:v>
                </c:pt>
                <c:pt idx="2">
                  <c:v>103.52696354575194</c:v>
                </c:pt>
                <c:pt idx="3">
                  <c:v>105.11872736715449</c:v>
                </c:pt>
                <c:pt idx="4">
                  <c:v>106.23884893736984</c:v>
                </c:pt>
                <c:pt idx="5">
                  <c:v>106.77686613583008</c:v>
                </c:pt>
                <c:pt idx="6">
                  <c:v>107.55156726629299</c:v>
                </c:pt>
                <c:pt idx="7">
                  <c:v>109.33194403416937</c:v>
                </c:pt>
                <c:pt idx="8">
                  <c:v>111.13675279783314</c:v>
                </c:pt>
                <c:pt idx="9">
                  <c:v>112.75956009363745</c:v>
                </c:pt>
                <c:pt idx="10">
                  <c:v>113.26805294038563</c:v>
                </c:pt>
                <c:pt idx="11">
                  <c:v>116.52597677598503</c:v>
                </c:pt>
                <c:pt idx="12">
                  <c:v>124.51977509622382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5B8-4A53-8A66-BEA032121F6C}"/>
            </c:ext>
          </c:extLst>
        </c:ser>
        <c:ser>
          <c:idx val="7"/>
          <c:order val="5"/>
          <c:tx>
            <c:strRef>
              <c:f>'total (prix)'!$B$32</c:f>
              <c:strCache>
                <c:ptCount val="1"/>
                <c:pt idx="0">
                  <c:v>Portugal</c:v>
                </c:pt>
              </c:strCache>
            </c:strRef>
          </c:tx>
          <c:spPr>
            <a:ln w="3810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'total (prix)'!$C$26:$O$26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'total (prix)'!$C$32:$O$32</c:f>
              <c:numCache>
                <c:formatCode>General</c:formatCode>
                <c:ptCount val="13"/>
                <c:pt idx="0">
                  <c:v>100</c:v>
                </c:pt>
                <c:pt idx="1">
                  <c:v>101.74615881240335</c:v>
                </c:pt>
                <c:pt idx="2">
                  <c:v>103.68608704760203</c:v>
                </c:pt>
                <c:pt idx="3">
                  <c:v>104.53494801206543</c:v>
                </c:pt>
                <c:pt idx="4">
                  <c:v>104.78069527072921</c:v>
                </c:pt>
                <c:pt idx="5">
                  <c:v>105.80057948655107</c:v>
                </c:pt>
                <c:pt idx="6">
                  <c:v>107.10867352363663</c:v>
                </c:pt>
                <c:pt idx="7">
                  <c:v>108.9534023514212</c:v>
                </c:pt>
                <c:pt idx="8">
                  <c:v>110.79330856133195</c:v>
                </c:pt>
                <c:pt idx="9">
                  <c:v>111.85891721842012</c:v>
                </c:pt>
                <c:pt idx="10">
                  <c:v>112.2979169548904</c:v>
                </c:pt>
                <c:pt idx="11">
                  <c:v>114.85451429767812</c:v>
                </c:pt>
                <c:pt idx="12">
                  <c:v>123.61996991569374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5B8-4A53-8A66-BEA032121F6C}"/>
            </c:ext>
          </c:extLst>
        </c:ser>
        <c:ser>
          <c:idx val="8"/>
          <c:order val="6"/>
          <c:tx>
            <c:strRef>
              <c:f>'total (prix)'!$B$33</c:f>
              <c:strCache>
                <c:ptCount val="1"/>
                <c:pt idx="0">
                  <c:v>UE 27 pays</c:v>
                </c:pt>
              </c:strCache>
            </c:strRef>
          </c:tx>
          <c:spPr>
            <a:ln w="38100">
              <a:solidFill>
                <a:srgbClr val="002060"/>
              </a:solidFill>
            </a:ln>
          </c:spPr>
          <c:marker>
            <c:symbol val="none"/>
          </c:marker>
          <c:cat>
            <c:strRef>
              <c:f>'total (prix)'!$C$26:$O$26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'total (prix)'!$C$33:$O$33</c:f>
              <c:numCache>
                <c:formatCode>0</c:formatCode>
                <c:ptCount val="13"/>
                <c:pt idx="0">
                  <c:v>100</c:v>
                </c:pt>
                <c:pt idx="1">
                  <c:v>102.45443794959034</c:v>
                </c:pt>
                <c:pt idx="2">
                  <c:v>104.31430164941608</c:v>
                </c:pt>
                <c:pt idx="3">
                  <c:v>105.38667154516759</c:v>
                </c:pt>
                <c:pt idx="4">
                  <c:v>105.63241179308062</c:v>
                </c:pt>
                <c:pt idx="5">
                  <c:v>105.8380591549253</c:v>
                </c:pt>
                <c:pt idx="6">
                  <c:v>106.15174707970066</c:v>
                </c:pt>
                <c:pt idx="7">
                  <c:v>107.82723856417429</c:v>
                </c:pt>
                <c:pt idx="8">
                  <c:v>109.46143387525385</c:v>
                </c:pt>
                <c:pt idx="9">
                  <c:v>110.7682685654845</c:v>
                </c:pt>
                <c:pt idx="10">
                  <c:v>111.28477889711976</c:v>
                </c:pt>
                <c:pt idx="11">
                  <c:v>114.07990305272055</c:v>
                </c:pt>
                <c:pt idx="12">
                  <c:v>122.30645479029305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5B8-4A53-8A66-BEA032121F6C}"/>
            </c:ext>
          </c:extLst>
        </c:ser>
        <c:ser>
          <c:idx val="9"/>
          <c:order val="7"/>
          <c:tx>
            <c:strRef>
              <c:f>'total (prix)'!$B$34</c:f>
              <c:strCache>
                <c:ptCount val="1"/>
                <c:pt idx="0">
                  <c:v>Italie</c:v>
                </c:pt>
              </c:strCache>
            </c:strRef>
          </c:tx>
          <c:spPr>
            <a:ln w="381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'total (prix)'!$C$26:$O$26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'total (prix)'!$C$34:$O$34</c:f>
              <c:numCache>
                <c:formatCode>0</c:formatCode>
                <c:ptCount val="13"/>
                <c:pt idx="0">
                  <c:v>100</c:v>
                </c:pt>
                <c:pt idx="1">
                  <c:v>102.91674062950825</c:v>
                </c:pt>
                <c:pt idx="2">
                  <c:v>105.67487890374446</c:v>
                </c:pt>
                <c:pt idx="3">
                  <c:v>106.88276713769129</c:v>
                </c:pt>
                <c:pt idx="4">
                  <c:v>107.12934766255678</c:v>
                </c:pt>
                <c:pt idx="5">
                  <c:v>107.2095318285655</c:v>
                </c:pt>
                <c:pt idx="6">
                  <c:v>107.77214746230486</c:v>
                </c:pt>
                <c:pt idx="7">
                  <c:v>109.2243970713469</c:v>
                </c:pt>
                <c:pt idx="8">
                  <c:v>110.70973476607716</c:v>
                </c:pt>
                <c:pt idx="9">
                  <c:v>111.63365285782827</c:v>
                </c:pt>
                <c:pt idx="10">
                  <c:v>111.93952333295661</c:v>
                </c:pt>
                <c:pt idx="11">
                  <c:v>113.63156791504871</c:v>
                </c:pt>
                <c:pt idx="12">
                  <c:v>121.40415282445942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5B8-4A53-8A66-BEA032121F6C}"/>
            </c:ext>
          </c:extLst>
        </c:ser>
        <c:ser>
          <c:idx val="10"/>
          <c:order val="8"/>
          <c:tx>
            <c:strRef>
              <c:f>'total (prix)'!$B$35</c:f>
              <c:strCache>
                <c:ptCount val="1"/>
                <c:pt idx="0">
                  <c:v>Espagne</c:v>
                </c:pt>
              </c:strCache>
            </c:strRef>
          </c:tx>
          <c:spPr>
            <a:ln w="38100">
              <a:solidFill>
                <a:srgbClr val="92D050"/>
              </a:solidFill>
            </a:ln>
          </c:spPr>
          <c:marker>
            <c:symbol val="none"/>
          </c:marker>
          <c:cat>
            <c:strRef>
              <c:f>'total (prix)'!$C$26:$O$26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'total (prix)'!$C$35:$O$35</c:f>
              <c:numCache>
                <c:formatCode>0</c:formatCode>
                <c:ptCount val="13"/>
                <c:pt idx="0">
                  <c:v>100</c:v>
                </c:pt>
                <c:pt idx="1">
                  <c:v>102.33435128876786</c:v>
                </c:pt>
                <c:pt idx="2">
                  <c:v>104.43106831912877</c:v>
                </c:pt>
                <c:pt idx="3">
                  <c:v>105.46853789355956</c:v>
                </c:pt>
                <c:pt idx="4">
                  <c:v>105.56443568981327</c:v>
                </c:pt>
                <c:pt idx="5">
                  <c:v>105.39346179642665</c:v>
                </c:pt>
                <c:pt idx="6">
                  <c:v>105.66744445477856</c:v>
                </c:pt>
                <c:pt idx="7">
                  <c:v>107.37121112806439</c:v>
                </c:pt>
                <c:pt idx="8">
                  <c:v>108.98901078088439</c:v>
                </c:pt>
                <c:pt idx="9">
                  <c:v>110.02191422414379</c:v>
                </c:pt>
                <c:pt idx="10">
                  <c:v>110.05248095323502</c:v>
                </c:pt>
                <c:pt idx="11">
                  <c:v>112.37514972735538</c:v>
                </c:pt>
                <c:pt idx="12">
                  <c:v>119.60657606238183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5B8-4A53-8A66-BEA032121F6C}"/>
            </c:ext>
          </c:extLst>
        </c:ser>
        <c:ser>
          <c:idx val="11"/>
          <c:order val="9"/>
          <c:tx>
            <c:strRef>
              <c:f>'total (prix)'!$B$36</c:f>
              <c:strCache>
                <c:ptCount val="1"/>
                <c:pt idx="0">
                  <c:v>Danemark</c:v>
                </c:pt>
              </c:strCache>
            </c:strRef>
          </c:tx>
          <c:spPr>
            <a:ln w="38100"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cat>
            <c:strRef>
              <c:f>'total (prix)'!$C$26:$O$26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'total (prix)'!$C$36:$O$36</c:f>
              <c:numCache>
                <c:formatCode>0</c:formatCode>
                <c:ptCount val="13"/>
                <c:pt idx="0">
                  <c:v>100</c:v>
                </c:pt>
                <c:pt idx="1">
                  <c:v>102.29487871974733</c:v>
                </c:pt>
                <c:pt idx="2">
                  <c:v>104.74729724135327</c:v>
                </c:pt>
                <c:pt idx="3">
                  <c:v>105.38050320821898</c:v>
                </c:pt>
                <c:pt idx="4">
                  <c:v>106.04883933963987</c:v>
                </c:pt>
                <c:pt idx="5">
                  <c:v>106.20014688036352</c:v>
                </c:pt>
                <c:pt idx="6">
                  <c:v>106.48084779037792</c:v>
                </c:pt>
                <c:pt idx="7">
                  <c:v>107.6001925097497</c:v>
                </c:pt>
                <c:pt idx="8">
                  <c:v>107.87781260772657</c:v>
                </c:pt>
                <c:pt idx="9">
                  <c:v>108.52366431616662</c:v>
                </c:pt>
                <c:pt idx="10">
                  <c:v>108.84776811183987</c:v>
                </c:pt>
                <c:pt idx="11">
                  <c:v>111.27382513711837</c:v>
                </c:pt>
                <c:pt idx="12">
                  <c:v>119.3529625338395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5B8-4A53-8A66-BEA032121F6C}"/>
            </c:ext>
          </c:extLst>
        </c:ser>
        <c:ser>
          <c:idx val="12"/>
          <c:order val="10"/>
          <c:tx>
            <c:strRef>
              <c:f>'total (prix)'!$B$37</c:f>
              <c:strCache>
                <c:ptCount val="1"/>
                <c:pt idx="0">
                  <c:v>France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cat>
            <c:strRef>
              <c:f>'total (prix)'!$C$26:$O$26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'total (prix)'!$C$37:$O$37</c:f>
              <c:numCache>
                <c:formatCode>0</c:formatCode>
                <c:ptCount val="13"/>
                <c:pt idx="0">
                  <c:v>100</c:v>
                </c:pt>
                <c:pt idx="1">
                  <c:v>101.8056547874063</c:v>
                </c:pt>
                <c:pt idx="2">
                  <c:v>103.14242731699206</c:v>
                </c:pt>
                <c:pt idx="3">
                  <c:v>103.74776922985454</c:v>
                </c:pt>
                <c:pt idx="4">
                  <c:v>103.8731271618507</c:v>
                </c:pt>
                <c:pt idx="5">
                  <c:v>104.10503902580074</c:v>
                </c:pt>
                <c:pt idx="6">
                  <c:v>104.30971157143289</c:v>
                </c:pt>
                <c:pt idx="7">
                  <c:v>105.11308633070611</c:v>
                </c:pt>
                <c:pt idx="8">
                  <c:v>107.13957945342072</c:v>
                </c:pt>
                <c:pt idx="9">
                  <c:v>107.9896904178318</c:v>
                </c:pt>
                <c:pt idx="10">
                  <c:v>108.80812259599982</c:v>
                </c:pt>
                <c:pt idx="11">
                  <c:v>110.28889278815038</c:v>
                </c:pt>
                <c:pt idx="12">
                  <c:v>115.7166678002262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5B8-4A53-8A66-BEA032121F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9094400"/>
        <c:axId val="10909593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'total (prix)'!#REF!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38100">
                    <a:solidFill>
                      <a:srgbClr val="FF0000"/>
                    </a:solidFill>
                  </a:ln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'total (prix)'!$C$26:$O$26</c15:sqref>
                        </c15:formulaRef>
                      </c:ext>
                    </c:extLst>
                    <c:strCache>
                      <c:ptCount val="13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'total (prix)'!#REF!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5B8-4A53-8A66-BEA032121F6C}"/>
                  </c:ext>
                </c:extLst>
              </c15:ser>
            </c15:filteredLineSeries>
          </c:ext>
        </c:extLst>
      </c:lineChart>
      <c:catAx>
        <c:axId val="109094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109095936"/>
        <c:crosses val="autoZero"/>
        <c:auto val="1"/>
        <c:lblAlgn val="ctr"/>
        <c:lblOffset val="100"/>
        <c:noMultiLvlLbl val="0"/>
      </c:catAx>
      <c:valAx>
        <c:axId val="109095936"/>
        <c:scaling>
          <c:orientation val="minMax"/>
          <c:max val="135"/>
          <c:min val="10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10909440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>
              <a:latin typeface="Arial" pitchFamily="34" charset="0"/>
              <a:cs typeface="Arial" pitchFamily="34" charset="0"/>
            </a:defRPr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'total transport (prix)'!$B$26</c:f>
              <c:strCache>
                <c:ptCount val="1"/>
                <c:pt idx="0">
                  <c:v>Italie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'total transport (prix)'!$C$25:$O$25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'total transport (prix)'!$C$26:$O$26</c:f>
              <c:numCache>
                <c:formatCode>0</c:formatCode>
                <c:ptCount val="13"/>
                <c:pt idx="0">
                  <c:v>100</c:v>
                </c:pt>
                <c:pt idx="1">
                  <c:v>107.94244204978371</c:v>
                </c:pt>
                <c:pt idx="2">
                  <c:v>116.19877377160611</c:v>
                </c:pt>
                <c:pt idx="3">
                  <c:v>117.12919423311634</c:v>
                </c:pt>
                <c:pt idx="4">
                  <c:v>117.55868667857183</c:v>
                </c:pt>
                <c:pt idx="5">
                  <c:v>114.32913601128975</c:v>
                </c:pt>
                <c:pt idx="6">
                  <c:v>114.02847642787103</c:v>
                </c:pt>
                <c:pt idx="7">
                  <c:v>118.93681434165377</c:v>
                </c:pt>
                <c:pt idx="8">
                  <c:v>123.66957665861128</c:v>
                </c:pt>
                <c:pt idx="9">
                  <c:v>125.67099214689819</c:v>
                </c:pt>
                <c:pt idx="10">
                  <c:v>124.33550519791005</c:v>
                </c:pt>
                <c:pt idx="11">
                  <c:v>130.43403054763209</c:v>
                </c:pt>
                <c:pt idx="12">
                  <c:v>143.50370950621885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64-42D7-A8AC-6EE981624101}"/>
            </c:ext>
          </c:extLst>
        </c:ser>
        <c:ser>
          <c:idx val="1"/>
          <c:order val="1"/>
          <c:tx>
            <c:strRef>
              <c:f>'total transport (prix)'!$B$27</c:f>
              <c:strCache>
                <c:ptCount val="1"/>
                <c:pt idx="0">
                  <c:v>Pays-Bas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'total transport (prix)'!$C$25:$O$25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'total transport (prix)'!$C$27:$O$27</c:f>
              <c:numCache>
                <c:formatCode>0</c:formatCode>
                <c:ptCount val="13"/>
                <c:pt idx="0">
                  <c:v>100</c:v>
                </c:pt>
                <c:pt idx="1">
                  <c:v>103.70657646513735</c:v>
                </c:pt>
                <c:pt idx="2">
                  <c:v>107.80756427649598</c:v>
                </c:pt>
                <c:pt idx="3">
                  <c:v>110.28995881519005</c:v>
                </c:pt>
                <c:pt idx="4">
                  <c:v>110.37976539099171</c:v>
                </c:pt>
                <c:pt idx="5">
                  <c:v>109.14484286807588</c:v>
                </c:pt>
                <c:pt idx="6">
                  <c:v>108.33681196799297</c:v>
                </c:pt>
                <c:pt idx="7">
                  <c:v>111.87088898048813</c:v>
                </c:pt>
                <c:pt idx="8">
                  <c:v>114.2257093362868</c:v>
                </c:pt>
                <c:pt idx="9">
                  <c:v>116.964812246611</c:v>
                </c:pt>
                <c:pt idx="10">
                  <c:v>117.55308934824355</c:v>
                </c:pt>
                <c:pt idx="11">
                  <c:v>125.68053600997773</c:v>
                </c:pt>
                <c:pt idx="12">
                  <c:v>138.93156085534204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64-42D7-A8AC-6EE981624101}"/>
            </c:ext>
          </c:extLst>
        </c:ser>
        <c:ser>
          <c:idx val="2"/>
          <c:order val="2"/>
          <c:tx>
            <c:strRef>
              <c:f>'total transport (prix)'!$B$28</c:f>
              <c:strCache>
                <c:ptCount val="1"/>
                <c:pt idx="0">
                  <c:v>Autriche</c:v>
                </c:pt>
              </c:strCache>
            </c:strRef>
          </c:tx>
          <c:spPr>
            <a:ln w="3810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'total transport (prix)'!$C$25:$O$25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'total transport (prix)'!$C$28:$O$28</c:f>
              <c:numCache>
                <c:formatCode>0</c:formatCode>
                <c:ptCount val="13"/>
                <c:pt idx="0">
                  <c:v>100</c:v>
                </c:pt>
                <c:pt idx="1">
                  <c:v>106.82546020422144</c:v>
                </c:pt>
                <c:pt idx="2">
                  <c:v>110.79953031083299</c:v>
                </c:pt>
                <c:pt idx="3">
                  <c:v>110.57344439231534</c:v>
                </c:pt>
                <c:pt idx="4">
                  <c:v>110.62136354301398</c:v>
                </c:pt>
                <c:pt idx="5">
                  <c:v>107.77849170656837</c:v>
                </c:pt>
                <c:pt idx="6">
                  <c:v>106.83183921284058</c:v>
                </c:pt>
                <c:pt idx="7">
                  <c:v>109.70758325494427</c:v>
                </c:pt>
                <c:pt idx="8">
                  <c:v>113.56651186029072</c:v>
                </c:pt>
                <c:pt idx="9">
                  <c:v>114.64897989024574</c:v>
                </c:pt>
                <c:pt idx="10">
                  <c:v>112.35128196704386</c:v>
                </c:pt>
                <c:pt idx="11">
                  <c:v>118.9648426853642</c:v>
                </c:pt>
                <c:pt idx="12">
                  <c:v>137.73449163750851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64-42D7-A8AC-6EE981624101}"/>
            </c:ext>
          </c:extLst>
        </c:ser>
        <c:ser>
          <c:idx val="3"/>
          <c:order val="3"/>
          <c:tx>
            <c:strRef>
              <c:f>'total transport (prix)'!$B$29</c:f>
              <c:strCache>
                <c:ptCount val="1"/>
                <c:pt idx="0">
                  <c:v>Belgique</c:v>
                </c:pt>
              </c:strCache>
            </c:strRef>
          </c:tx>
          <c:spPr>
            <a:ln w="2857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'total transport (prix)'!$C$25:$O$25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'total transport (prix)'!$C$29:$O$29</c:f>
              <c:numCache>
                <c:formatCode>0</c:formatCode>
                <c:ptCount val="13"/>
                <c:pt idx="0">
                  <c:v>100</c:v>
                </c:pt>
                <c:pt idx="1">
                  <c:v>106.75252627729067</c:v>
                </c:pt>
                <c:pt idx="2">
                  <c:v>109.85211869999902</c:v>
                </c:pt>
                <c:pt idx="3">
                  <c:v>109.91971894165147</c:v>
                </c:pt>
                <c:pt idx="4">
                  <c:v>110.27661310397311</c:v>
                </c:pt>
                <c:pt idx="5">
                  <c:v>108.21755925409407</c:v>
                </c:pt>
                <c:pt idx="6">
                  <c:v>108.29582809724219</c:v>
                </c:pt>
                <c:pt idx="7">
                  <c:v>112.23918264627237</c:v>
                </c:pt>
                <c:pt idx="8">
                  <c:v>116.18851166360049</c:v>
                </c:pt>
                <c:pt idx="9">
                  <c:v>118.01407367345551</c:v>
                </c:pt>
                <c:pt idx="10">
                  <c:v>117.77599773413229</c:v>
                </c:pt>
                <c:pt idx="11">
                  <c:v>123.90162700795771</c:v>
                </c:pt>
                <c:pt idx="12">
                  <c:v>137.14393061943525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464-42D7-A8AC-6EE981624101}"/>
            </c:ext>
          </c:extLst>
        </c:ser>
        <c:ser>
          <c:idx val="5"/>
          <c:order val="4"/>
          <c:tx>
            <c:strRef>
              <c:f>'total transport (prix)'!$B$31</c:f>
              <c:strCache>
                <c:ptCount val="1"/>
                <c:pt idx="0">
                  <c:v>Tchéquie</c:v>
                </c:pt>
              </c:strCache>
            </c:strRef>
          </c:tx>
          <c:spPr>
            <a:ln w="38100"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'total transport (prix)'!$C$25:$O$25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'total transport (prix)'!$C$31:$O$31</c:f>
              <c:numCache>
                <c:formatCode>0</c:formatCode>
                <c:ptCount val="13"/>
                <c:pt idx="0">
                  <c:v>100</c:v>
                </c:pt>
                <c:pt idx="1">
                  <c:v>105.41112896213453</c:v>
                </c:pt>
                <c:pt idx="2">
                  <c:v>104.93359052047448</c:v>
                </c:pt>
                <c:pt idx="3">
                  <c:v>100.20269556946015</c:v>
                </c:pt>
                <c:pt idx="4">
                  <c:v>95.578030103062687</c:v>
                </c:pt>
                <c:pt idx="5">
                  <c:v>91.630394150773697</c:v>
                </c:pt>
                <c:pt idx="6">
                  <c:v>90.64751356384879</c:v>
                </c:pt>
                <c:pt idx="7">
                  <c:v>95.152111386873926</c:v>
                </c:pt>
                <c:pt idx="8">
                  <c:v>100.48034491899423</c:v>
                </c:pt>
                <c:pt idx="9">
                  <c:v>100.75101697571777</c:v>
                </c:pt>
                <c:pt idx="10" formatCode="General">
                  <c:v>95.36259879473819</c:v>
                </c:pt>
                <c:pt idx="11" formatCode="General">
                  <c:v>106.70431911206745</c:v>
                </c:pt>
                <c:pt idx="12" formatCode="General">
                  <c:v>134.13979997028568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464-42D7-A8AC-6EE981624101}"/>
            </c:ext>
          </c:extLst>
        </c:ser>
        <c:ser>
          <c:idx val="6"/>
          <c:order val="5"/>
          <c:tx>
            <c:strRef>
              <c:f>'total transport (prix)'!$B$32</c:f>
              <c:strCache>
                <c:ptCount val="1"/>
                <c:pt idx="0">
                  <c:v>Allemagne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'total transport (prix)'!$C$25:$O$25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'total transport (prix)'!$C$32:$O$32</c:f>
              <c:numCache>
                <c:formatCode>0</c:formatCode>
                <c:ptCount val="13"/>
                <c:pt idx="0">
                  <c:v>100</c:v>
                </c:pt>
                <c:pt idx="1">
                  <c:v>105.53393412139143</c:v>
                </c:pt>
                <c:pt idx="2">
                  <c:v>108.87734701441532</c:v>
                </c:pt>
                <c:pt idx="3">
                  <c:v>108.48586926248336</c:v>
                </c:pt>
                <c:pt idx="4">
                  <c:v>108.29864973685943</c:v>
                </c:pt>
                <c:pt idx="5">
                  <c:v>106.57512471503739</c:v>
                </c:pt>
                <c:pt idx="6">
                  <c:v>105.80580652076291</c:v>
                </c:pt>
                <c:pt idx="7">
                  <c:v>108.91750927056238</c:v>
                </c:pt>
                <c:pt idx="8">
                  <c:v>112.141045827049</c:v>
                </c:pt>
                <c:pt idx="9">
                  <c:v>113.91051007313526</c:v>
                </c:pt>
                <c:pt idx="10">
                  <c:v>111.76835039123712</c:v>
                </c:pt>
                <c:pt idx="11">
                  <c:v>119.05293510065164</c:v>
                </c:pt>
                <c:pt idx="12">
                  <c:v>133.94383150906856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464-42D7-A8AC-6EE981624101}"/>
            </c:ext>
          </c:extLst>
        </c:ser>
        <c:ser>
          <c:idx val="7"/>
          <c:order val="6"/>
          <c:tx>
            <c:strRef>
              <c:f>'total transport (prix)'!$B$33</c:f>
              <c:strCache>
                <c:ptCount val="1"/>
                <c:pt idx="0">
                  <c:v>UUE 27 pays</c:v>
                </c:pt>
              </c:strCache>
            </c:strRef>
          </c:tx>
          <c:spPr>
            <a:ln w="3810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'total transport (prix)'!$C$25:$O$25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'total transport (prix)'!$C$33:$O$33</c:f>
              <c:numCache>
                <c:formatCode>0</c:formatCode>
                <c:ptCount val="13"/>
                <c:pt idx="0">
                  <c:v>100</c:v>
                </c:pt>
                <c:pt idx="1">
                  <c:v>106.1255134633291</c:v>
                </c:pt>
                <c:pt idx="2">
                  <c:v>110.48404725593885</c:v>
                </c:pt>
                <c:pt idx="3">
                  <c:v>110.53341585310606</c:v>
                </c:pt>
                <c:pt idx="4">
                  <c:v>109.96977306317579</c:v>
                </c:pt>
                <c:pt idx="5">
                  <c:v>107.56114334805073</c:v>
                </c:pt>
                <c:pt idx="6">
                  <c:v>106.22287103354601</c:v>
                </c:pt>
                <c:pt idx="7">
                  <c:v>109.61493029586399</c:v>
                </c:pt>
                <c:pt idx="8">
                  <c:v>112.83212516399448</c:v>
                </c:pt>
                <c:pt idx="9">
                  <c:v>114.04251163367041</c:v>
                </c:pt>
                <c:pt idx="10">
                  <c:v>111.67030779380165</c:v>
                </c:pt>
                <c:pt idx="11">
                  <c:v>118.39949739317829</c:v>
                </c:pt>
                <c:pt idx="12">
                  <c:v>132.1049713144358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464-42D7-A8AC-6EE981624101}"/>
            </c:ext>
          </c:extLst>
        </c:ser>
        <c:ser>
          <c:idx val="8"/>
          <c:order val="7"/>
          <c:tx>
            <c:strRef>
              <c:f>'total transport (prix)'!$B$34</c:f>
              <c:strCache>
                <c:ptCount val="1"/>
                <c:pt idx="0">
                  <c:v>France</c:v>
                </c:pt>
              </c:strCache>
            </c:strRef>
          </c:tx>
          <c:spPr>
            <a:ln w="38100">
              <a:solidFill>
                <a:srgbClr val="002060"/>
              </a:solidFill>
            </a:ln>
          </c:spPr>
          <c:marker>
            <c:symbol val="none"/>
          </c:marker>
          <c:cat>
            <c:strRef>
              <c:f>'total transport (prix)'!$C$25:$O$25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'total transport (prix)'!$C$34:$O$34</c:f>
              <c:numCache>
                <c:formatCode>0</c:formatCode>
                <c:ptCount val="13"/>
                <c:pt idx="0">
                  <c:v>100</c:v>
                </c:pt>
                <c:pt idx="1">
                  <c:v>105.71737326923962</c:v>
                </c:pt>
                <c:pt idx="2">
                  <c:v>108.90681659545679</c:v>
                </c:pt>
                <c:pt idx="3">
                  <c:v>109.02373498766525</c:v>
                </c:pt>
                <c:pt idx="4">
                  <c:v>108.86398481645445</c:v>
                </c:pt>
                <c:pt idx="5">
                  <c:v>106.6267461063952</c:v>
                </c:pt>
                <c:pt idx="6">
                  <c:v>105.15833847571352</c:v>
                </c:pt>
                <c:pt idx="7">
                  <c:v>108.3199826139803</c:v>
                </c:pt>
                <c:pt idx="8">
                  <c:v>113.20810772731269</c:v>
                </c:pt>
                <c:pt idx="9">
                  <c:v>113.8123955423419</c:v>
                </c:pt>
                <c:pt idx="10">
                  <c:v>110.64206319793382</c:v>
                </c:pt>
                <c:pt idx="11">
                  <c:v>116.22549904405022</c:v>
                </c:pt>
                <c:pt idx="12">
                  <c:v>129.35944500305905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464-42D7-A8AC-6EE981624101}"/>
            </c:ext>
          </c:extLst>
        </c:ser>
        <c:ser>
          <c:idx val="9"/>
          <c:order val="8"/>
          <c:tx>
            <c:strRef>
              <c:f>'total transport (prix)'!$B$35</c:f>
              <c:strCache>
                <c:ptCount val="1"/>
                <c:pt idx="0">
                  <c:v>Espagne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cat>
            <c:strRef>
              <c:f>'total transport (prix)'!$C$25:$O$25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'total transport (prix)'!$C$35:$O$35</c:f>
              <c:numCache>
                <c:formatCode>0</c:formatCode>
                <c:ptCount val="13"/>
                <c:pt idx="0">
                  <c:v>100</c:v>
                </c:pt>
                <c:pt idx="1">
                  <c:v>106.81967677988067</c:v>
                </c:pt>
                <c:pt idx="2">
                  <c:v>111.83341463670209</c:v>
                </c:pt>
                <c:pt idx="3">
                  <c:v>112.98288343992829</c:v>
                </c:pt>
                <c:pt idx="4">
                  <c:v>112.31675066447103</c:v>
                </c:pt>
                <c:pt idx="5">
                  <c:v>108.79806205843597</c:v>
                </c:pt>
                <c:pt idx="6">
                  <c:v>107.49126444321088</c:v>
                </c:pt>
                <c:pt idx="7">
                  <c:v>110.84995606357431</c:v>
                </c:pt>
                <c:pt idx="8">
                  <c:v>113.70968438097316</c:v>
                </c:pt>
                <c:pt idx="9">
                  <c:v>114.78119601264942</c:v>
                </c:pt>
                <c:pt idx="10">
                  <c:v>111.97504763396238</c:v>
                </c:pt>
                <c:pt idx="11">
                  <c:v>117.28245828293399</c:v>
                </c:pt>
                <c:pt idx="12">
                  <c:v>127.64184861322912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464-42D7-A8AC-6EE981624101}"/>
            </c:ext>
          </c:extLst>
        </c:ser>
        <c:ser>
          <c:idx val="10"/>
          <c:order val="9"/>
          <c:tx>
            <c:strRef>
              <c:f>'total transport (prix)'!$B$36</c:f>
              <c:strCache>
                <c:ptCount val="1"/>
                <c:pt idx="0">
                  <c:v>Danemark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cat>
            <c:strRef>
              <c:f>'total transport (prix)'!$C$25:$O$25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'total transport (prix)'!$C$36:$O$36</c:f>
              <c:numCache>
                <c:formatCode>0</c:formatCode>
                <c:ptCount val="13"/>
                <c:pt idx="0">
                  <c:v>100</c:v>
                </c:pt>
                <c:pt idx="1">
                  <c:v>103.44328364604016</c:v>
                </c:pt>
                <c:pt idx="2">
                  <c:v>105.79232329270836</c:v>
                </c:pt>
                <c:pt idx="3">
                  <c:v>105.15427949369035</c:v>
                </c:pt>
                <c:pt idx="4">
                  <c:v>104.13836680690946</c:v>
                </c:pt>
                <c:pt idx="5">
                  <c:v>103.19198654891092</c:v>
                </c:pt>
                <c:pt idx="6">
                  <c:v>102.33092934205304</c:v>
                </c:pt>
                <c:pt idx="7">
                  <c:v>104.02112422670798</c:v>
                </c:pt>
                <c:pt idx="8">
                  <c:v>105.77252041331239</c:v>
                </c:pt>
                <c:pt idx="9">
                  <c:v>106.62284715287269</c:v>
                </c:pt>
                <c:pt idx="10">
                  <c:v>105.17989706614807</c:v>
                </c:pt>
                <c:pt idx="11">
                  <c:v>110.39633518125314</c:v>
                </c:pt>
                <c:pt idx="12">
                  <c:v>119.49958202139258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464-42D7-A8AC-6EE981624101}"/>
            </c:ext>
          </c:extLst>
        </c:ser>
        <c:ser>
          <c:idx val="11"/>
          <c:order val="10"/>
          <c:tx>
            <c:strRef>
              <c:f>'total transport (prix)'!$B$37</c:f>
              <c:strCache>
                <c:ptCount val="1"/>
                <c:pt idx="0">
                  <c:v>Suède</c:v>
                </c:pt>
              </c:strCache>
            </c:strRef>
          </c:tx>
          <c:spPr>
            <a:ln w="381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'total transport (prix)'!$C$25:$O$25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'total transport (prix)'!$C$37:$O$37</c:f>
              <c:numCache>
                <c:formatCode>0</c:formatCode>
                <c:ptCount val="13"/>
                <c:pt idx="0">
                  <c:v>100</c:v>
                </c:pt>
                <c:pt idx="1">
                  <c:v>108.69273835187668</c:v>
                </c:pt>
                <c:pt idx="2">
                  <c:v>114.8804665043034</c:v>
                </c:pt>
                <c:pt idx="3">
                  <c:v>114.13602575170002</c:v>
                </c:pt>
                <c:pt idx="4">
                  <c:v>107.96166519666359</c:v>
                </c:pt>
                <c:pt idx="5">
                  <c:v>105.29084550229389</c:v>
                </c:pt>
                <c:pt idx="6">
                  <c:v>103.9782775428065</c:v>
                </c:pt>
                <c:pt idx="7">
                  <c:v>105.02545691880923</c:v>
                </c:pt>
                <c:pt idx="8">
                  <c:v>101.22841941836614</c:v>
                </c:pt>
                <c:pt idx="9">
                  <c:v>101.25681800269949</c:v>
                </c:pt>
                <c:pt idx="10">
                  <c:v>102.16705539232444</c:v>
                </c:pt>
                <c:pt idx="11">
                  <c:v>110.92257405645863</c:v>
                </c:pt>
                <c:pt idx="12">
                  <c:v>116.66777354400372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464-42D7-A8AC-6EE981624101}"/>
            </c:ext>
          </c:extLst>
        </c:ser>
        <c:ser>
          <c:idx val="12"/>
          <c:order val="11"/>
          <c:tx>
            <c:strRef>
              <c:f>'total transport (prix)'!$B$38</c:f>
              <c:strCache>
                <c:ptCount val="1"/>
                <c:pt idx="0">
                  <c:v>Hongrie</c:v>
                </c:pt>
              </c:strCache>
            </c:strRef>
          </c:tx>
          <c:spPr>
            <a:ln w="38100">
              <a:solidFill>
                <a:srgbClr val="92D050"/>
              </a:solidFill>
            </a:ln>
          </c:spPr>
          <c:marker>
            <c:symbol val="none"/>
          </c:marker>
          <c:cat>
            <c:strRef>
              <c:f>'total transport (prix)'!$C$25:$O$25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'total transport (prix)'!$C$38:$O$38</c:f>
              <c:numCache>
                <c:formatCode>0</c:formatCode>
                <c:ptCount val="13"/>
                <c:pt idx="0">
                  <c:v>100</c:v>
                </c:pt>
                <c:pt idx="1">
                  <c:v>106.72172265738024</c:v>
                </c:pt>
                <c:pt idx="2">
                  <c:v>110.51051895541929</c:v>
                </c:pt>
                <c:pt idx="3">
                  <c:v>107.129657661439</c:v>
                </c:pt>
                <c:pt idx="4">
                  <c:v>103.23448316243427</c:v>
                </c:pt>
                <c:pt idx="5">
                  <c:v>96.980888762074045</c:v>
                </c:pt>
                <c:pt idx="6">
                  <c:v>93.997431440853006</c:v>
                </c:pt>
                <c:pt idx="7">
                  <c:v>98.079125124841909</c:v>
                </c:pt>
                <c:pt idx="8">
                  <c:v>98.761820379249826</c:v>
                </c:pt>
                <c:pt idx="9">
                  <c:v>97.932095291561609</c:v>
                </c:pt>
                <c:pt idx="10">
                  <c:v>89.227184227874105</c:v>
                </c:pt>
                <c:pt idx="11">
                  <c:v>97.875420599995024</c:v>
                </c:pt>
                <c:pt idx="12">
                  <c:v>100.51760798177865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F464-42D7-A8AC-6EE9816241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210432"/>
        <c:axId val="110216320"/>
      </c:lineChart>
      <c:catAx>
        <c:axId val="1102104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110216320"/>
        <c:crosses val="autoZero"/>
        <c:auto val="1"/>
        <c:lblAlgn val="ctr"/>
        <c:lblOffset val="100"/>
        <c:noMultiLvlLbl val="0"/>
      </c:catAx>
      <c:valAx>
        <c:axId val="110216320"/>
        <c:scaling>
          <c:orientation val="minMax"/>
          <c:max val="150"/>
          <c:min val="8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11021043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>
              <a:latin typeface="Arial" pitchFamily="34" charset="0"/>
              <a:cs typeface="Arial" pitchFamily="34" charset="0"/>
            </a:defRPr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'total utilisation auto (prix) '!$B$26</c:f>
              <c:strCache>
                <c:ptCount val="1"/>
                <c:pt idx="0">
                  <c:v>Tchéquie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'total utilisation auto (prix) '!$C$25:$O$25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'total utilisation auto (prix) '!$C$26:$P$26</c:f>
              <c:numCache>
                <c:formatCode>0</c:formatCode>
                <c:ptCount val="14"/>
                <c:pt idx="0">
                  <c:v>100</c:v>
                </c:pt>
                <c:pt idx="1">
                  <c:v>109.94782780164574</c:v>
                </c:pt>
                <c:pt idx="2">
                  <c:v>112.18742777948961</c:v>
                </c:pt>
                <c:pt idx="3">
                  <c:v>106.97632961937023</c:v>
                </c:pt>
                <c:pt idx="4">
                  <c:v>100.93515935196424</c:v>
                </c:pt>
                <c:pt idx="5">
                  <c:v>93.094442819534635</c:v>
                </c:pt>
                <c:pt idx="6">
                  <c:v>88.431737010598212</c:v>
                </c:pt>
                <c:pt idx="7">
                  <c:v>95.678050373443085</c:v>
                </c:pt>
                <c:pt idx="8">
                  <c:v>104.35547419729382</c:v>
                </c:pt>
                <c:pt idx="9">
                  <c:v>103.89716375941222</c:v>
                </c:pt>
                <c:pt idx="10">
                  <c:v>92.874978224261085</c:v>
                </c:pt>
                <c:pt idx="11">
                  <c:v>111.76634963550822</c:v>
                </c:pt>
                <c:pt idx="12">
                  <c:v>150.02811213884843</c:v>
                </c:pt>
                <c:pt idx="13" formatCode="General">
                  <c:v>151.2971305822899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6D-4763-935D-CCD4EAC21E16}"/>
            </c:ext>
          </c:extLst>
        </c:ser>
        <c:ser>
          <c:idx val="1"/>
          <c:order val="1"/>
          <c:tx>
            <c:strRef>
              <c:f>'total utilisation auto (prix) '!$B$27</c:f>
              <c:strCache>
                <c:ptCount val="1"/>
                <c:pt idx="0">
                  <c:v>Italie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'total utilisation auto (prix) '!$C$25:$O$25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'total utilisation auto (prix) '!$C$27:$P$27</c:f>
              <c:numCache>
                <c:formatCode>0</c:formatCode>
                <c:ptCount val="14"/>
                <c:pt idx="0">
                  <c:v>100</c:v>
                </c:pt>
                <c:pt idx="1">
                  <c:v>110.10644338431769</c:v>
                </c:pt>
                <c:pt idx="2">
                  <c:v>121.35616639987646</c:v>
                </c:pt>
                <c:pt idx="3">
                  <c:v>120.93690463654985</c:v>
                </c:pt>
                <c:pt idx="4">
                  <c:v>120.4524326975753</c:v>
                </c:pt>
                <c:pt idx="5">
                  <c:v>114.62395696076779</c:v>
                </c:pt>
                <c:pt idx="6">
                  <c:v>113.65515594346476</c:v>
                </c:pt>
                <c:pt idx="7">
                  <c:v>119.60776945373046</c:v>
                </c:pt>
                <c:pt idx="8">
                  <c:v>126.76061917243626</c:v>
                </c:pt>
                <c:pt idx="9">
                  <c:v>128.6225625639</c:v>
                </c:pt>
                <c:pt idx="10">
                  <c:v>126.04283572335761</c:v>
                </c:pt>
                <c:pt idx="11">
                  <c:v>134.18808112285635</c:v>
                </c:pt>
                <c:pt idx="12">
                  <c:v>149.2970675537546</c:v>
                </c:pt>
                <c:pt idx="13" formatCode="General">
                  <c:v>150.83051959468216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6D-4763-935D-CCD4EAC21E16}"/>
            </c:ext>
          </c:extLst>
        </c:ser>
        <c:ser>
          <c:idx val="2"/>
          <c:order val="2"/>
          <c:tx>
            <c:strRef>
              <c:f>'total utilisation auto (prix) '!$B$28</c:f>
              <c:strCache>
                <c:ptCount val="1"/>
                <c:pt idx="0">
                  <c:v>Autriche</c:v>
                </c:pt>
              </c:strCache>
            </c:strRef>
          </c:tx>
          <c:spPr>
            <a:ln w="28575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'total utilisation auto (prix) '!$C$25:$O$25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'total utilisation auto (prix) '!$C$28:$P$28</c:f>
              <c:numCache>
                <c:formatCode>0</c:formatCode>
                <c:ptCount val="14"/>
                <c:pt idx="0">
                  <c:v>100</c:v>
                </c:pt>
                <c:pt idx="1">
                  <c:v>110.03933737186239</c:v>
                </c:pt>
                <c:pt idx="2">
                  <c:v>115.65247943207359</c:v>
                </c:pt>
                <c:pt idx="3">
                  <c:v>114.12126931516029</c:v>
                </c:pt>
                <c:pt idx="4">
                  <c:v>113.34566692371163</c:v>
                </c:pt>
                <c:pt idx="5">
                  <c:v>107.75873619721781</c:v>
                </c:pt>
                <c:pt idx="6">
                  <c:v>105.52561295122936</c:v>
                </c:pt>
                <c:pt idx="7">
                  <c:v>110.05676385695295</c:v>
                </c:pt>
                <c:pt idx="8">
                  <c:v>115.67609443093355</c:v>
                </c:pt>
                <c:pt idx="9">
                  <c:v>116.79141867244113</c:v>
                </c:pt>
                <c:pt idx="10">
                  <c:v>112.08832454879413</c:v>
                </c:pt>
                <c:pt idx="11">
                  <c:v>121.46339406832037</c:v>
                </c:pt>
                <c:pt idx="12">
                  <c:v>146.21761653872903</c:v>
                </c:pt>
                <c:pt idx="13" formatCode="General">
                  <c:v>146.41366110071704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6D-4763-935D-CCD4EAC21E16}"/>
            </c:ext>
          </c:extLst>
        </c:ser>
        <c:ser>
          <c:idx val="5"/>
          <c:order val="3"/>
          <c:tx>
            <c:strRef>
              <c:f>'total utilisation auto (prix) '!$B$30</c:f>
              <c:strCache>
                <c:ptCount val="1"/>
                <c:pt idx="0">
                  <c:v>Belgique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'total utilisation auto (prix) '!$C$25:$O$25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'total utilisation auto (prix) '!$C$30:$P$30</c:f>
              <c:numCache>
                <c:formatCode>0</c:formatCode>
                <c:ptCount val="14"/>
                <c:pt idx="0">
                  <c:v>100</c:v>
                </c:pt>
                <c:pt idx="1">
                  <c:v>110.04905373724</c:v>
                </c:pt>
                <c:pt idx="2">
                  <c:v>114.49761923917967</c:v>
                </c:pt>
                <c:pt idx="3">
                  <c:v>113.83489227996112</c:v>
                </c:pt>
                <c:pt idx="4">
                  <c:v>112.94875027747659</c:v>
                </c:pt>
                <c:pt idx="5">
                  <c:v>108.3499937986373</c:v>
                </c:pt>
                <c:pt idx="6">
                  <c:v>106.67927980465323</c:v>
                </c:pt>
                <c:pt idx="7">
                  <c:v>112.04352185758069</c:v>
                </c:pt>
                <c:pt idx="8">
                  <c:v>117.40179467479572</c:v>
                </c:pt>
                <c:pt idx="9">
                  <c:v>118.79155921080246</c:v>
                </c:pt>
                <c:pt idx="10">
                  <c:v>117.15898968420449</c:v>
                </c:pt>
                <c:pt idx="11">
                  <c:v>125.21976582225408</c:v>
                </c:pt>
                <c:pt idx="12">
                  <c:v>141.73314306155666</c:v>
                </c:pt>
                <c:pt idx="13" formatCode="General">
                  <c:v>146.13194772618121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F6D-4763-935D-CCD4EAC21E16}"/>
            </c:ext>
          </c:extLst>
        </c:ser>
        <c:ser>
          <c:idx val="6"/>
          <c:order val="4"/>
          <c:tx>
            <c:strRef>
              <c:f>'total utilisation auto (prix) '!$B$31</c:f>
              <c:strCache>
                <c:ptCount val="1"/>
                <c:pt idx="0">
                  <c:v>Pays-Bas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'total utilisation auto (prix) '!$C$25:$O$25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'total utilisation auto (prix) '!$C$31:$P$31</c:f>
              <c:numCache>
                <c:formatCode>General</c:formatCode>
                <c:ptCount val="14"/>
                <c:pt idx="0">
                  <c:v>100</c:v>
                </c:pt>
                <c:pt idx="1">
                  <c:v>106.26108229413434</c:v>
                </c:pt>
                <c:pt idx="2">
                  <c:v>111.17955292438575</c:v>
                </c:pt>
                <c:pt idx="3">
                  <c:v>112.02524604918253</c:v>
                </c:pt>
                <c:pt idx="4">
                  <c:v>111.3885146889168</c:v>
                </c:pt>
                <c:pt idx="5">
                  <c:v>107.2477309275088</c:v>
                </c:pt>
                <c:pt idx="6">
                  <c:v>105.12629237990602</c:v>
                </c:pt>
                <c:pt idx="7">
                  <c:v>108.55954307068443</c:v>
                </c:pt>
                <c:pt idx="8">
                  <c:v>111.97915212613188</c:v>
                </c:pt>
                <c:pt idx="9">
                  <c:v>115.20491243019089</c:v>
                </c:pt>
                <c:pt idx="10">
                  <c:v>113.8581156621608</c:v>
                </c:pt>
                <c:pt idx="11">
                  <c:v>124.9978443516973</c:v>
                </c:pt>
                <c:pt idx="12">
                  <c:v>138.93966286180222</c:v>
                </c:pt>
                <c:pt idx="13">
                  <c:v>140.76303207686558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F6D-4763-935D-CCD4EAC21E16}"/>
            </c:ext>
          </c:extLst>
        </c:ser>
        <c:ser>
          <c:idx val="7"/>
          <c:order val="5"/>
          <c:tx>
            <c:strRef>
              <c:f>'total utilisation auto (prix) '!$B$32</c:f>
              <c:strCache>
                <c:ptCount val="1"/>
                <c:pt idx="0">
                  <c:v>UE 27 pays</c:v>
                </c:pt>
              </c:strCache>
            </c:strRef>
          </c:tx>
          <c:spPr>
            <a:ln w="571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Ref>
              <c:f>'total utilisation auto (prix) '!$C$25:$O$25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'total utilisation auto (prix) '!$C$32:$P$32</c:f>
              <c:numCache>
                <c:formatCode>0</c:formatCode>
                <c:ptCount val="14"/>
                <c:pt idx="0">
                  <c:v>100</c:v>
                </c:pt>
                <c:pt idx="1">
                  <c:v>108.45326113390148</c:v>
                </c:pt>
                <c:pt idx="2">
                  <c:v>114.441343055464</c:v>
                </c:pt>
                <c:pt idx="3">
                  <c:v>113.68820326101265</c:v>
                </c:pt>
                <c:pt idx="4">
                  <c:v>112.11662646676294</c:v>
                </c:pt>
                <c:pt idx="5">
                  <c:v>106.91956383656009</c:v>
                </c:pt>
                <c:pt idx="6">
                  <c:v>104.2730182033919</c:v>
                </c:pt>
                <c:pt idx="7">
                  <c:v>108.87743130636056</c:v>
                </c:pt>
                <c:pt idx="8">
                  <c:v>114.37245862770335</c:v>
                </c:pt>
                <c:pt idx="9">
                  <c:v>115.56377500072965</c:v>
                </c:pt>
                <c:pt idx="10">
                  <c:v>111.54840519109659</c:v>
                </c:pt>
                <c:pt idx="11">
                  <c:v>121.52078669413042</c:v>
                </c:pt>
                <c:pt idx="12">
                  <c:v>138.93600155136227</c:v>
                </c:pt>
                <c:pt idx="13" formatCode="General">
                  <c:v>140.52585534902013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F6D-4763-935D-CCD4EAC21E16}"/>
            </c:ext>
          </c:extLst>
        </c:ser>
        <c:ser>
          <c:idx val="8"/>
          <c:order val="6"/>
          <c:tx>
            <c:strRef>
              <c:f>'total utilisation auto (prix) '!$B$33</c:f>
              <c:strCache>
                <c:ptCount val="1"/>
                <c:pt idx="0">
                  <c:v>Allemagne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'total utilisation auto (prix) '!$C$25:$O$25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'total utilisation auto (prix) '!$C$33:$P$33</c:f>
              <c:numCache>
                <c:formatCode>0</c:formatCode>
                <c:ptCount val="14"/>
                <c:pt idx="0">
                  <c:v>100</c:v>
                </c:pt>
                <c:pt idx="1">
                  <c:v>106.74108792040104</c:v>
                </c:pt>
                <c:pt idx="2">
                  <c:v>111.03308465953079</c:v>
                </c:pt>
                <c:pt idx="3">
                  <c:v>109.9834464431611</c:v>
                </c:pt>
                <c:pt idx="4">
                  <c:v>108.54061328598631</c:v>
                </c:pt>
                <c:pt idx="5">
                  <c:v>104.04189740872152</c:v>
                </c:pt>
                <c:pt idx="6">
                  <c:v>101.59764885209714</c:v>
                </c:pt>
                <c:pt idx="7">
                  <c:v>105.52288155872279</c:v>
                </c:pt>
                <c:pt idx="8">
                  <c:v>110.52805734216186</c:v>
                </c:pt>
                <c:pt idx="9">
                  <c:v>111.6289967212268</c:v>
                </c:pt>
                <c:pt idx="10">
                  <c:v>108.33826367719476</c:v>
                </c:pt>
                <c:pt idx="11">
                  <c:v>120.30833842871223</c:v>
                </c:pt>
                <c:pt idx="12">
                  <c:v>138.81420055623846</c:v>
                </c:pt>
                <c:pt idx="13" formatCode="General">
                  <c:v>139.73341461735416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F6D-4763-935D-CCD4EAC21E16}"/>
            </c:ext>
          </c:extLst>
        </c:ser>
        <c:ser>
          <c:idx val="9"/>
          <c:order val="7"/>
          <c:tx>
            <c:strRef>
              <c:f>'total utilisation auto (prix) '!$B$34</c:f>
              <c:strCache>
                <c:ptCount val="1"/>
                <c:pt idx="0">
                  <c:v>France</c:v>
                </c:pt>
              </c:strCache>
            </c:strRef>
          </c:tx>
          <c:spPr>
            <a:ln w="571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'total utilisation auto (prix) '!$C$25:$O$25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'total utilisation auto (prix) '!$C$34:$P$34</c:f>
              <c:numCache>
                <c:formatCode>General</c:formatCode>
                <c:ptCount val="14"/>
                <c:pt idx="0">
                  <c:v>100</c:v>
                </c:pt>
                <c:pt idx="1">
                  <c:v>108.17616757192761</c:v>
                </c:pt>
                <c:pt idx="2">
                  <c:v>112.01803296719889</c:v>
                </c:pt>
                <c:pt idx="3">
                  <c:v>111.1905532418516</c:v>
                </c:pt>
                <c:pt idx="4">
                  <c:v>109.57037442309588</c:v>
                </c:pt>
                <c:pt idx="5">
                  <c:v>104.78320664522704</c:v>
                </c:pt>
                <c:pt idx="6">
                  <c:v>102.69365999291999</c:v>
                </c:pt>
                <c:pt idx="7">
                  <c:v>107.15947472554515</c:v>
                </c:pt>
                <c:pt idx="8">
                  <c:v>114.92006300018545</c:v>
                </c:pt>
                <c:pt idx="9">
                  <c:v>115.79929692057162</c:v>
                </c:pt>
                <c:pt idx="10">
                  <c:v>110.43784231762405</c:v>
                </c:pt>
                <c:pt idx="11">
                  <c:v>117.75479637024566</c:v>
                </c:pt>
                <c:pt idx="12">
                  <c:v>133.05253917833122</c:v>
                </c:pt>
                <c:pt idx="13">
                  <c:v>136.80949200180342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F6D-4763-935D-CCD4EAC21E16}"/>
            </c:ext>
          </c:extLst>
        </c:ser>
        <c:ser>
          <c:idx val="10"/>
          <c:order val="8"/>
          <c:tx>
            <c:strRef>
              <c:f>'total utilisation auto (prix) '!$B$35</c:f>
              <c:strCache>
                <c:ptCount val="1"/>
                <c:pt idx="0">
                  <c:v>Danemark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cat>
            <c:strRef>
              <c:f>'total utilisation auto (prix) '!$C$25:$O$25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'total utilisation auto (prix) '!$C$35:$P$35</c:f>
              <c:numCache>
                <c:formatCode>0</c:formatCode>
                <c:ptCount val="14"/>
                <c:pt idx="0">
                  <c:v>100</c:v>
                </c:pt>
                <c:pt idx="1">
                  <c:v>106.05826458252932</c:v>
                </c:pt>
                <c:pt idx="2">
                  <c:v>109.51624066312409</c:v>
                </c:pt>
                <c:pt idx="3">
                  <c:v>107.98052591667107</c:v>
                </c:pt>
                <c:pt idx="4">
                  <c:v>107.0487718162349</c:v>
                </c:pt>
                <c:pt idx="5">
                  <c:v>104.00906194353669</c:v>
                </c:pt>
                <c:pt idx="6">
                  <c:v>102.32709576009242</c:v>
                </c:pt>
                <c:pt idx="7">
                  <c:v>105.66866644971039</c:v>
                </c:pt>
                <c:pt idx="8">
                  <c:v>109.01016000265928</c:v>
                </c:pt>
                <c:pt idx="9">
                  <c:v>109.69661707878551</c:v>
                </c:pt>
                <c:pt idx="10">
                  <c:v>106.51147514061664</c:v>
                </c:pt>
                <c:pt idx="11">
                  <c:v>113.99963674585804</c:v>
                </c:pt>
                <c:pt idx="12">
                  <c:v>130.54048318538844</c:v>
                </c:pt>
                <c:pt idx="13" formatCode="General">
                  <c:v>128.97089699638485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F6D-4763-935D-CCD4EAC21E16}"/>
            </c:ext>
          </c:extLst>
        </c:ser>
        <c:ser>
          <c:idx val="11"/>
          <c:order val="9"/>
          <c:tx>
            <c:strRef>
              <c:f>'total utilisation auto (prix) '!$B$36</c:f>
              <c:strCache>
                <c:ptCount val="1"/>
                <c:pt idx="0">
                  <c:v>Espagne</c:v>
                </c:pt>
              </c:strCache>
            </c:strRef>
          </c:tx>
          <c:spPr>
            <a:ln w="38100">
              <a:solidFill>
                <a:srgbClr val="FFFF00"/>
              </a:solidFill>
            </a:ln>
          </c:spPr>
          <c:marker>
            <c:symbol val="none"/>
          </c:marker>
          <c:cat>
            <c:strRef>
              <c:f>'total utilisation auto (prix) '!$C$25:$O$25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'total utilisation auto (prix) '!$C$36:$P$36</c:f>
              <c:numCache>
                <c:formatCode>0</c:formatCode>
                <c:ptCount val="14"/>
                <c:pt idx="0">
                  <c:v>100</c:v>
                </c:pt>
                <c:pt idx="1">
                  <c:v>109.01582302918909</c:v>
                </c:pt>
                <c:pt idx="2">
                  <c:v>114.85355996777697</c:v>
                </c:pt>
                <c:pt idx="3">
                  <c:v>116.05178436664272</c:v>
                </c:pt>
                <c:pt idx="4">
                  <c:v>113.99233891035125</c:v>
                </c:pt>
                <c:pt idx="5">
                  <c:v>106.665044411583</c:v>
                </c:pt>
                <c:pt idx="6">
                  <c:v>102.93073101859599</c:v>
                </c:pt>
                <c:pt idx="7">
                  <c:v>107.08013772521305</c:v>
                </c:pt>
                <c:pt idx="8">
                  <c:v>111.84074888616159</c:v>
                </c:pt>
                <c:pt idx="9">
                  <c:v>113.23362213971754</c:v>
                </c:pt>
                <c:pt idx="10">
                  <c:v>108.32142628649422</c:v>
                </c:pt>
                <c:pt idx="11">
                  <c:v>116.39609153683641</c:v>
                </c:pt>
                <c:pt idx="12">
                  <c:v>130.35941978991784</c:v>
                </c:pt>
                <c:pt idx="13" formatCode="General">
                  <c:v>131.70179995459708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F6D-4763-935D-CCD4EAC21E16}"/>
            </c:ext>
          </c:extLst>
        </c:ser>
        <c:ser>
          <c:idx val="12"/>
          <c:order val="10"/>
          <c:tx>
            <c:strRef>
              <c:f>'total utilisation auto (prix) '!$B$37</c:f>
              <c:strCache>
                <c:ptCount val="1"/>
                <c:pt idx="0">
                  <c:v>Suède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cat>
            <c:strRef>
              <c:f>'total utilisation auto (prix) '!$C$25:$O$25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'total utilisation auto (prix) '!$C$37:$P$37</c:f>
              <c:numCache>
                <c:formatCode>0</c:formatCode>
                <c:ptCount val="14"/>
                <c:pt idx="0">
                  <c:v>100</c:v>
                </c:pt>
                <c:pt idx="1">
                  <c:v>110.97458187033024</c:v>
                </c:pt>
                <c:pt idx="2">
                  <c:v>118.30434382947273</c:v>
                </c:pt>
                <c:pt idx="3">
                  <c:v>116.49831358474181</c:v>
                </c:pt>
                <c:pt idx="4">
                  <c:v>109.77922087419124</c:v>
                </c:pt>
                <c:pt idx="5">
                  <c:v>105.64023984250632</c:v>
                </c:pt>
                <c:pt idx="6">
                  <c:v>103.45034060878676</c:v>
                </c:pt>
                <c:pt idx="7">
                  <c:v>105.72600245951678</c:v>
                </c:pt>
                <c:pt idx="8">
                  <c:v>103.55877536916968</c:v>
                </c:pt>
                <c:pt idx="9">
                  <c:v>103.97998721340318</c:v>
                </c:pt>
                <c:pt idx="10">
                  <c:v>103.46530759913799</c:v>
                </c:pt>
                <c:pt idx="11">
                  <c:v>114.53132369178746</c:v>
                </c:pt>
                <c:pt idx="12">
                  <c:v>123.76992446502642</c:v>
                </c:pt>
                <c:pt idx="13" formatCode="General">
                  <c:v>117.23250037533063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F6D-4763-935D-CCD4EAC21E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335488"/>
        <c:axId val="110337024"/>
      </c:lineChart>
      <c:catAx>
        <c:axId val="110335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110337024"/>
        <c:crosses val="autoZero"/>
        <c:auto val="1"/>
        <c:lblAlgn val="ctr"/>
        <c:lblOffset val="100"/>
        <c:noMultiLvlLbl val="0"/>
      </c:catAx>
      <c:valAx>
        <c:axId val="110337024"/>
        <c:scaling>
          <c:orientation val="minMax"/>
          <c:max val="155"/>
          <c:min val="85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11033548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>
              <a:latin typeface="Arial" pitchFamily="34" charset="0"/>
              <a:cs typeface="Arial" pitchFamily="34" charset="0"/>
            </a:defRPr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'total service transport (prix'!$B$26</c:f>
              <c:strCache>
                <c:ptCount val="1"/>
                <c:pt idx="0">
                  <c:v>Pays-Bas</c:v>
                </c:pt>
              </c:strCache>
            </c:strRef>
          </c:tx>
          <c:spPr>
            <a:ln w="38100"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'total service transport (prix'!$C$25:$P$25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'total service transport (prix'!$C$26:$P$26</c:f>
              <c:numCache>
                <c:formatCode>0</c:formatCode>
                <c:ptCount val="14"/>
                <c:pt idx="0">
                  <c:v>100</c:v>
                </c:pt>
                <c:pt idx="1">
                  <c:v>101.12612566756778</c:v>
                </c:pt>
                <c:pt idx="2">
                  <c:v>106.26194208339308</c:v>
                </c:pt>
                <c:pt idx="3">
                  <c:v>112.41234320360766</c:v>
                </c:pt>
                <c:pt idx="4">
                  <c:v>112.21161638455948</c:v>
                </c:pt>
                <c:pt idx="5">
                  <c:v>114.80401968376192</c:v>
                </c:pt>
                <c:pt idx="6">
                  <c:v>114.88619726764576</c:v>
                </c:pt>
                <c:pt idx="7">
                  <c:v>118.65720895356093</c:v>
                </c:pt>
                <c:pt idx="8">
                  <c:v>119.40609802998219</c:v>
                </c:pt>
                <c:pt idx="9">
                  <c:v>124.00105881648173</c:v>
                </c:pt>
                <c:pt idx="10">
                  <c:v>110.98164060481572</c:v>
                </c:pt>
                <c:pt idx="11">
                  <c:v>114.72395433281493</c:v>
                </c:pt>
                <c:pt idx="12">
                  <c:v>152.83264079774463</c:v>
                </c:pt>
                <c:pt idx="13">
                  <c:v>172.61654427087231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A9-42DA-9D2E-44A662FF2D3F}"/>
            </c:ext>
          </c:extLst>
        </c:ser>
        <c:ser>
          <c:idx val="1"/>
          <c:order val="1"/>
          <c:tx>
            <c:strRef>
              <c:f>'total service transport (prix'!$B$27</c:f>
              <c:strCache>
                <c:ptCount val="1"/>
                <c:pt idx="0">
                  <c:v>Italie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'total service transport (prix'!$C$25:$P$25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'total service transport (prix'!$C$27:$P$27</c:f>
              <c:numCache>
                <c:formatCode>0</c:formatCode>
                <c:ptCount val="14"/>
                <c:pt idx="0">
                  <c:v>100</c:v>
                </c:pt>
                <c:pt idx="1">
                  <c:v>106.56065237379723</c:v>
                </c:pt>
                <c:pt idx="2">
                  <c:v>110.74553619003844</c:v>
                </c:pt>
                <c:pt idx="3">
                  <c:v>117.98306201887139</c:v>
                </c:pt>
                <c:pt idx="4">
                  <c:v>119.17452157097257</c:v>
                </c:pt>
                <c:pt idx="5">
                  <c:v>119.15157037408876</c:v>
                </c:pt>
                <c:pt idx="6">
                  <c:v>119.9991893962938</c:v>
                </c:pt>
                <c:pt idx="7">
                  <c:v>129.42413083844227</c:v>
                </c:pt>
                <c:pt idx="8">
                  <c:v>132.66344617212857</c:v>
                </c:pt>
                <c:pt idx="9">
                  <c:v>136.53384945140473</c:v>
                </c:pt>
                <c:pt idx="10">
                  <c:v>122.45094679850064</c:v>
                </c:pt>
                <c:pt idx="11">
                  <c:v>132.60423044360564</c:v>
                </c:pt>
                <c:pt idx="12">
                  <c:v>151.96642487102855</c:v>
                </c:pt>
                <c:pt idx="13">
                  <c:v>163.94227843217723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A9-42DA-9D2E-44A662FF2D3F}"/>
            </c:ext>
          </c:extLst>
        </c:ser>
        <c:ser>
          <c:idx val="5"/>
          <c:order val="2"/>
          <c:tx>
            <c:strRef>
              <c:f>'total service transport (prix'!$B$29</c:f>
              <c:strCache>
                <c:ptCount val="1"/>
                <c:pt idx="0">
                  <c:v>France</c:v>
                </c:pt>
              </c:strCache>
            </c:strRef>
          </c:tx>
          <c:spPr>
            <a:ln w="571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'total service transport (prix'!$C$25:$P$25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'total service transport (prix'!$C$29:$P$29</c:f>
              <c:numCache>
                <c:formatCode>0</c:formatCode>
                <c:ptCount val="14"/>
                <c:pt idx="0">
                  <c:v>100</c:v>
                </c:pt>
                <c:pt idx="1">
                  <c:v>101.75055716463558</c:v>
                </c:pt>
                <c:pt idx="2">
                  <c:v>105.43320480833643</c:v>
                </c:pt>
                <c:pt idx="3">
                  <c:v>107.21421262898933</c:v>
                </c:pt>
                <c:pt idx="4">
                  <c:v>109.82374224821433</c:v>
                </c:pt>
                <c:pt idx="5">
                  <c:v>111.73062376503967</c:v>
                </c:pt>
                <c:pt idx="6">
                  <c:v>110.70149634053043</c:v>
                </c:pt>
                <c:pt idx="7">
                  <c:v>114.33793252001517</c:v>
                </c:pt>
                <c:pt idx="8">
                  <c:v>115.82679645710277</c:v>
                </c:pt>
                <c:pt idx="9">
                  <c:v>118.19186017583344</c:v>
                </c:pt>
                <c:pt idx="10">
                  <c:v>105.74391550960668</c:v>
                </c:pt>
                <c:pt idx="11">
                  <c:v>112.72589318779393</c:v>
                </c:pt>
                <c:pt idx="12">
                  <c:v>135.93319449036417</c:v>
                </c:pt>
                <c:pt idx="13">
                  <c:v>150.06846905729316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FA9-42DA-9D2E-44A662FF2D3F}"/>
            </c:ext>
          </c:extLst>
        </c:ser>
        <c:ser>
          <c:idx val="6"/>
          <c:order val="3"/>
          <c:tx>
            <c:strRef>
              <c:f>'total service transport (prix'!$B$30</c:f>
              <c:strCache>
                <c:ptCount val="1"/>
                <c:pt idx="0">
                  <c:v>Allemagne</c:v>
                </c:pt>
              </c:strCache>
            </c:strRef>
          </c:tx>
          <c:spPr>
            <a:ln w="3810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strRef>
              <c:f>'total service transport (prix'!$C$25:$P$25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'total service transport (prix'!$C$30:$P$30</c:f>
              <c:numCache>
                <c:formatCode>0</c:formatCode>
                <c:ptCount val="14"/>
                <c:pt idx="0">
                  <c:v>100</c:v>
                </c:pt>
                <c:pt idx="1">
                  <c:v>105.84468042777078</c:v>
                </c:pt>
                <c:pt idx="2">
                  <c:v>111.56940210364615</c:v>
                </c:pt>
                <c:pt idx="3">
                  <c:v>112.74329841737226</c:v>
                </c:pt>
                <c:pt idx="4">
                  <c:v>115.88216754701314</c:v>
                </c:pt>
                <c:pt idx="5">
                  <c:v>118.40735494806549</c:v>
                </c:pt>
                <c:pt idx="6">
                  <c:v>118.79557377052235</c:v>
                </c:pt>
                <c:pt idx="7">
                  <c:v>120.81585545229098</c:v>
                </c:pt>
                <c:pt idx="8">
                  <c:v>121.27089865766743</c:v>
                </c:pt>
                <c:pt idx="9">
                  <c:v>125.66028318075109</c:v>
                </c:pt>
                <c:pt idx="10" formatCode="General">
                  <c:v>113.01324022900774</c:v>
                </c:pt>
                <c:pt idx="11" formatCode="General">
                  <c:v>116.86505647566594</c:v>
                </c:pt>
                <c:pt idx="12" formatCode="General">
                  <c:v>133.05481743806999</c:v>
                </c:pt>
                <c:pt idx="13" formatCode="General">
                  <c:v>144.39874445935811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FA9-42DA-9D2E-44A662FF2D3F}"/>
            </c:ext>
          </c:extLst>
        </c:ser>
        <c:ser>
          <c:idx val="7"/>
          <c:order val="4"/>
          <c:tx>
            <c:strRef>
              <c:f>'total service transport (prix'!$B$31</c:f>
              <c:strCache>
                <c:ptCount val="1"/>
                <c:pt idx="0">
                  <c:v>Autriche</c:v>
                </c:pt>
              </c:strCache>
            </c:strRef>
          </c:tx>
          <c:spPr>
            <a:ln w="3810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Ref>
              <c:f>'total service transport (prix'!$C$25:$P$25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'total service transport (prix'!$C$31:$P$31</c:f>
              <c:numCache>
                <c:formatCode>0</c:formatCode>
                <c:ptCount val="14"/>
                <c:pt idx="0">
                  <c:v>100</c:v>
                </c:pt>
                <c:pt idx="1">
                  <c:v>104.85310581438101</c:v>
                </c:pt>
                <c:pt idx="2">
                  <c:v>107.52240900380892</c:v>
                </c:pt>
                <c:pt idx="3">
                  <c:v>110.38174584925572</c:v>
                </c:pt>
                <c:pt idx="4">
                  <c:v>113.20932108738647</c:v>
                </c:pt>
                <c:pt idx="5">
                  <c:v>115.02974616561573</c:v>
                </c:pt>
                <c:pt idx="6">
                  <c:v>116.51426620458452</c:v>
                </c:pt>
                <c:pt idx="7">
                  <c:v>118.24855416786252</c:v>
                </c:pt>
                <c:pt idx="8">
                  <c:v>119.66457971481233</c:v>
                </c:pt>
                <c:pt idx="9">
                  <c:v>121.51229861277088</c:v>
                </c:pt>
                <c:pt idx="10">
                  <c:v>119.77041806664116</c:v>
                </c:pt>
                <c:pt idx="11">
                  <c:v>121.4802019512075</c:v>
                </c:pt>
                <c:pt idx="12">
                  <c:v>130.29116323763921</c:v>
                </c:pt>
                <c:pt idx="13">
                  <c:v>136.70152714735093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FA9-42DA-9D2E-44A662FF2D3F}"/>
            </c:ext>
          </c:extLst>
        </c:ser>
        <c:ser>
          <c:idx val="8"/>
          <c:order val="5"/>
          <c:tx>
            <c:strRef>
              <c:f>'total service transport (prix'!$B$32</c:f>
              <c:strCache>
                <c:ptCount val="1"/>
                <c:pt idx="0">
                  <c:v>UE 27 pays</c:v>
                </c:pt>
              </c:strCache>
            </c:strRef>
          </c:tx>
          <c:spPr>
            <a:ln w="38100">
              <a:solidFill>
                <a:srgbClr val="002060"/>
              </a:solidFill>
            </a:ln>
          </c:spPr>
          <c:marker>
            <c:symbol val="none"/>
          </c:marker>
          <c:cat>
            <c:strRef>
              <c:f>'total service transport (prix'!$C$25:$P$25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'total service transport (prix'!$C$32:$P$32</c:f>
              <c:numCache>
                <c:formatCode>0</c:formatCode>
                <c:ptCount val="14"/>
                <c:pt idx="0">
                  <c:v>100</c:v>
                </c:pt>
                <c:pt idx="1">
                  <c:v>104.63296810323067</c:v>
                </c:pt>
                <c:pt idx="2">
                  <c:v>109.35761692441679</c:v>
                </c:pt>
                <c:pt idx="3">
                  <c:v>111.85004154091089</c:v>
                </c:pt>
                <c:pt idx="4">
                  <c:v>113.24613957229236</c:v>
                </c:pt>
                <c:pt idx="5">
                  <c:v>114.56575895471232</c:v>
                </c:pt>
                <c:pt idx="6">
                  <c:v>114.30052443658388</c:v>
                </c:pt>
                <c:pt idx="7">
                  <c:v>117.37754704672727</c:v>
                </c:pt>
                <c:pt idx="8">
                  <c:v>118.07572904355322</c:v>
                </c:pt>
                <c:pt idx="9">
                  <c:v>120.53584446293188</c:v>
                </c:pt>
                <c:pt idx="10">
                  <c:v>108.58482319684774</c:v>
                </c:pt>
                <c:pt idx="11">
                  <c:v>113.17853123732378</c:v>
                </c:pt>
                <c:pt idx="12">
                  <c:v>129.59644623304698</c:v>
                </c:pt>
                <c:pt idx="13">
                  <c:v>138.39292312414725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FA9-42DA-9D2E-44A662FF2D3F}"/>
            </c:ext>
          </c:extLst>
        </c:ser>
        <c:ser>
          <c:idx val="9"/>
          <c:order val="6"/>
          <c:tx>
            <c:strRef>
              <c:f>'total service transport (prix'!$B$33</c:f>
              <c:strCache>
                <c:ptCount val="1"/>
                <c:pt idx="0">
                  <c:v>Suède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cat>
            <c:strRef>
              <c:f>'total service transport (prix'!$C$25:$P$25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'total service transport (prix'!$C$33:$P$33</c:f>
              <c:numCache>
                <c:formatCode>0</c:formatCode>
                <c:ptCount val="14"/>
                <c:pt idx="0">
                  <c:v>100</c:v>
                </c:pt>
                <c:pt idx="1">
                  <c:v>108.94945533926996</c:v>
                </c:pt>
                <c:pt idx="2">
                  <c:v>117.88939700205191</c:v>
                </c:pt>
                <c:pt idx="3">
                  <c:v>119.12767717831289</c:v>
                </c:pt>
                <c:pt idx="4">
                  <c:v>113.96819768980116</c:v>
                </c:pt>
                <c:pt idx="5">
                  <c:v>114.40554937521945</c:v>
                </c:pt>
                <c:pt idx="6">
                  <c:v>114.07053597018549</c:v>
                </c:pt>
                <c:pt idx="7">
                  <c:v>117.63243774948469</c:v>
                </c:pt>
                <c:pt idx="8">
                  <c:v>113.19559482995398</c:v>
                </c:pt>
                <c:pt idx="9">
                  <c:v>113.67351004557665</c:v>
                </c:pt>
                <c:pt idx="10">
                  <c:v>109.36441091141228</c:v>
                </c:pt>
                <c:pt idx="11">
                  <c:v>116.39457946190295</c:v>
                </c:pt>
                <c:pt idx="12">
                  <c:v>122.73740202953411</c:v>
                </c:pt>
                <c:pt idx="13">
                  <c:v>124.3713577323618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FA9-42DA-9D2E-44A662FF2D3F}"/>
            </c:ext>
          </c:extLst>
        </c:ser>
        <c:ser>
          <c:idx val="10"/>
          <c:order val="7"/>
          <c:tx>
            <c:strRef>
              <c:f>'total service transport (prix'!$B$34</c:f>
              <c:strCache>
                <c:ptCount val="1"/>
                <c:pt idx="0">
                  <c:v>Danemark</c:v>
                </c:pt>
              </c:strCache>
            </c:strRef>
          </c:tx>
          <c:spPr>
            <a:ln w="38100"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cat>
            <c:strRef>
              <c:f>'total service transport (prix'!$C$25:$P$25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'total service transport (prix'!$C$34:$P$34</c:f>
              <c:numCache>
                <c:formatCode>0</c:formatCode>
                <c:ptCount val="14"/>
                <c:pt idx="0">
                  <c:v>100</c:v>
                </c:pt>
                <c:pt idx="1">
                  <c:v>104.5362572391241</c:v>
                </c:pt>
                <c:pt idx="2">
                  <c:v>111.70377627655246</c:v>
                </c:pt>
                <c:pt idx="3">
                  <c:v>114.1529490913463</c:v>
                </c:pt>
                <c:pt idx="4">
                  <c:v>117.24102865051711</c:v>
                </c:pt>
                <c:pt idx="5">
                  <c:v>118.18968981776098</c:v>
                </c:pt>
                <c:pt idx="6">
                  <c:v>120.84319851073374</c:v>
                </c:pt>
                <c:pt idx="7">
                  <c:v>122.11690671032068</c:v>
                </c:pt>
                <c:pt idx="8">
                  <c:v>115.76677789742642</c:v>
                </c:pt>
                <c:pt idx="9">
                  <c:v>124.71275405102237</c:v>
                </c:pt>
                <c:pt idx="10">
                  <c:v>110.46888243666807</c:v>
                </c:pt>
                <c:pt idx="11">
                  <c:v>112.95154049448666</c:v>
                </c:pt>
                <c:pt idx="12">
                  <c:v>119.88281604528282</c:v>
                </c:pt>
                <c:pt idx="13">
                  <c:v>122.49156943131321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FA9-42DA-9D2E-44A662FF2D3F}"/>
            </c:ext>
          </c:extLst>
        </c:ser>
        <c:ser>
          <c:idx val="11"/>
          <c:order val="8"/>
          <c:tx>
            <c:strRef>
              <c:f>'total service transport (prix'!$B$35</c:f>
              <c:strCache>
                <c:ptCount val="1"/>
                <c:pt idx="0">
                  <c:v>Tchéquie</c:v>
                </c:pt>
              </c:strCache>
            </c:strRef>
          </c:tx>
          <c:spPr>
            <a:ln w="38100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strRef>
              <c:f>'total service transport (prix'!$C$25:$P$25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'total service transport (prix'!$C$35:$P$35</c:f>
              <c:numCache>
                <c:formatCode>0</c:formatCode>
                <c:ptCount val="14"/>
                <c:pt idx="0">
                  <c:v>100</c:v>
                </c:pt>
                <c:pt idx="1">
                  <c:v>104.61219751332617</c:v>
                </c:pt>
                <c:pt idx="2">
                  <c:v>103.82212471673753</c:v>
                </c:pt>
                <c:pt idx="3">
                  <c:v>99.383719326591205</c:v>
                </c:pt>
                <c:pt idx="4">
                  <c:v>99.337908690249535</c:v>
                </c:pt>
                <c:pt idx="5">
                  <c:v>96.284904607842876</c:v>
                </c:pt>
                <c:pt idx="6">
                  <c:v>95.353164004849617</c:v>
                </c:pt>
                <c:pt idx="7">
                  <c:v>96.672124930314126</c:v>
                </c:pt>
                <c:pt idx="8">
                  <c:v>98.86190811783618</c:v>
                </c:pt>
                <c:pt idx="9">
                  <c:v>100.03910520312365</c:v>
                </c:pt>
                <c:pt idx="10">
                  <c:v>88.285220406784987</c:v>
                </c:pt>
                <c:pt idx="11">
                  <c:v>94.734949896342712</c:v>
                </c:pt>
                <c:pt idx="12">
                  <c:v>118.63893817145805</c:v>
                </c:pt>
                <c:pt idx="13">
                  <c:v>132.86705543989135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FA9-42DA-9D2E-44A662FF2D3F}"/>
            </c:ext>
          </c:extLst>
        </c:ser>
        <c:ser>
          <c:idx val="12"/>
          <c:order val="9"/>
          <c:tx>
            <c:strRef>
              <c:f>'total service transport (prix'!$B$36</c:f>
              <c:strCache>
                <c:ptCount val="1"/>
                <c:pt idx="0">
                  <c:v>Espagne</c:v>
                </c:pt>
              </c:strCache>
            </c:strRef>
          </c:tx>
          <c:spPr>
            <a:ln w="38100">
              <a:solidFill>
                <a:srgbClr val="FFFF00"/>
              </a:solidFill>
            </a:ln>
          </c:spPr>
          <c:marker>
            <c:symbol val="none"/>
          </c:marker>
          <c:cat>
            <c:strRef>
              <c:f>'total service transport (prix'!$C$25:$P$25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'total service transport (prix'!$C$36:$P$36</c:f>
              <c:numCache>
                <c:formatCode>0</c:formatCode>
                <c:ptCount val="14"/>
                <c:pt idx="0">
                  <c:v>100</c:v>
                </c:pt>
                <c:pt idx="1">
                  <c:v>103.82642605248786</c:v>
                </c:pt>
                <c:pt idx="2">
                  <c:v>110.59465225996126</c:v>
                </c:pt>
                <c:pt idx="3">
                  <c:v>115.88058660504923</c:v>
                </c:pt>
                <c:pt idx="4">
                  <c:v>118.51140207886966</c:v>
                </c:pt>
                <c:pt idx="5">
                  <c:v>118.76749418578862</c:v>
                </c:pt>
                <c:pt idx="6">
                  <c:v>117.56751627119468</c:v>
                </c:pt>
                <c:pt idx="7">
                  <c:v>117.41554570786191</c:v>
                </c:pt>
                <c:pt idx="8">
                  <c:v>117.12271031303956</c:v>
                </c:pt>
                <c:pt idx="9">
                  <c:v>116.25069854522694</c:v>
                </c:pt>
                <c:pt idx="10">
                  <c:v>112.24378395337004</c:v>
                </c:pt>
                <c:pt idx="11">
                  <c:v>110.8008200592141</c:v>
                </c:pt>
                <c:pt idx="12">
                  <c:v>111.91675093752137</c:v>
                </c:pt>
                <c:pt idx="13">
                  <c:v>100.82198042270727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FA9-42DA-9D2E-44A662FF2D3F}"/>
            </c:ext>
          </c:extLst>
        </c:ser>
        <c:ser>
          <c:idx val="4"/>
          <c:order val="10"/>
          <c:tx>
            <c:strRef>
              <c:f>'total service transport (prix'!$B$38</c:f>
              <c:strCache>
                <c:ptCount val="1"/>
                <c:pt idx="0">
                  <c:v>Hongrie</c:v>
                </c:pt>
              </c:strCache>
            </c:strRef>
          </c:tx>
          <c:marker>
            <c:symbol val="none"/>
          </c:marker>
          <c:cat>
            <c:strRef>
              <c:f>'total service transport (prix'!$C$25:$P$25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'total service transport (prix'!$C$38:$P$38</c:f>
              <c:numCache>
                <c:formatCode>0</c:formatCode>
                <c:ptCount val="14"/>
                <c:pt idx="0">
                  <c:v>100</c:v>
                </c:pt>
                <c:pt idx="1">
                  <c:v>104.39424979112943</c:v>
                </c:pt>
                <c:pt idx="2">
                  <c:v>101.1243925854241</c:v>
                </c:pt>
                <c:pt idx="3">
                  <c:v>102.48781439887244</c:v>
                </c:pt>
                <c:pt idx="4">
                  <c:v>102.24533823554323</c:v>
                </c:pt>
                <c:pt idx="5">
                  <c:v>101.87077158738816</c:v>
                </c:pt>
                <c:pt idx="6">
                  <c:v>102.2144597750426</c:v>
                </c:pt>
                <c:pt idx="7">
                  <c:v>102.99100602013866</c:v>
                </c:pt>
                <c:pt idx="8">
                  <c:v>102.00509804266859</c:v>
                </c:pt>
                <c:pt idx="9">
                  <c:v>101.07953313579532</c:v>
                </c:pt>
                <c:pt idx="10">
                  <c:v>89.122687663938848</c:v>
                </c:pt>
                <c:pt idx="11">
                  <c:v>87.632785940833486</c:v>
                </c:pt>
                <c:pt idx="12">
                  <c:v>87.94240416271721</c:v>
                </c:pt>
                <c:pt idx="13">
                  <c:v>101.84960232798127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04-42A5-BC9B-BE30780F1D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493056"/>
        <c:axId val="110118016"/>
        <c:extLst>
          <c:ext xmlns:c15="http://schemas.microsoft.com/office/drawing/2012/chart" uri="{02D57815-91ED-43cb-92C2-25804820EDAC}">
            <c15:filteredLineSeries>
              <c15:ser>
                <c:idx val="2"/>
                <c:order val="11"/>
                <c:tx>
                  <c:strRef>
                    <c:extLst>
                      <c:ext uri="{02D57815-91ED-43cb-92C2-25804820EDAC}">
                        <c15:formulaRef>
                          <c15:sqref>'total service transport (prix'!$B$37:$P$37</c15:sqref>
                        </c15:formulaRef>
                      </c:ext>
                    </c:extLst>
                    <c:strCache>
                      <c:ptCount val="15"/>
                      <c:pt idx="0">
                        <c:v>Belgique</c:v>
                      </c:pt>
                      <c:pt idx="1">
                        <c:v>100</c:v>
                      </c:pt>
                      <c:pt idx="2">
                        <c:v>103</c:v>
                      </c:pt>
                      <c:pt idx="3">
                        <c:v>104</c:v>
                      </c:pt>
                      <c:pt idx="4">
                        <c:v>107</c:v>
                      </c:pt>
                      <c:pt idx="5">
                        <c:v>110</c:v>
                      </c:pt>
                      <c:pt idx="6">
                        <c:v>112</c:v>
                      </c:pt>
                      <c:pt idx="7">
                        <c:v>113</c:v>
                      </c:pt>
                      <c:pt idx="8">
                        <c:v>113</c:v>
                      </c:pt>
                      <c:pt idx="9">
                        <c:v>112</c:v>
                      </c:pt>
                      <c:pt idx="10">
                        <c:v>109</c:v>
                      </c:pt>
                      <c:pt idx="11">
                        <c:v>66</c:v>
                      </c:pt>
                      <c:pt idx="12">
                        <c:v>73</c:v>
                      </c:pt>
                      <c:pt idx="13">
                        <c:v>96</c:v>
                      </c:pt>
                      <c:pt idx="14">
                        <c:v>106</c:v>
                      </c:pt>
                    </c:strCache>
                  </c:strRef>
                </c:tx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ormulaRef>
                          <c15:sqref>'total service transport (prix'!$C$37:$P$37</c15:sqref>
                        </c15:formulaRef>
                      </c:ext>
                    </c:extLst>
                    <c:numCache>
                      <c:formatCode>0</c:formatCode>
                      <c:ptCount val="14"/>
                      <c:pt idx="0">
                        <c:v>100</c:v>
                      </c:pt>
                      <c:pt idx="1">
                        <c:v>102.53024793422423</c:v>
                      </c:pt>
                      <c:pt idx="2">
                        <c:v>104.44095532155792</c:v>
                      </c:pt>
                      <c:pt idx="3">
                        <c:v>107.11628334745612</c:v>
                      </c:pt>
                      <c:pt idx="4">
                        <c:v>110.12328604658926</c:v>
                      </c:pt>
                      <c:pt idx="5">
                        <c:v>111.70147114832022</c:v>
                      </c:pt>
                      <c:pt idx="6">
                        <c:v>112.56112340717272</c:v>
                      </c:pt>
                      <c:pt idx="7">
                        <c:v>112.53150643763891</c:v>
                      </c:pt>
                      <c:pt idx="8">
                        <c:v>112.26196389996194</c:v>
                      </c:pt>
                      <c:pt idx="9">
                        <c:v>108.66305696249822</c:v>
                      </c:pt>
                      <c:pt idx="10">
                        <c:v>65.721459075558727</c:v>
                      </c:pt>
                      <c:pt idx="11">
                        <c:v>73.495968423990107</c:v>
                      </c:pt>
                      <c:pt idx="12">
                        <c:v>95.998677185779613</c:v>
                      </c:pt>
                      <c:pt idx="13">
                        <c:v>106.32440209951834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0904-42A5-BC9B-BE30780F1DF5}"/>
                  </c:ext>
                </c:extLst>
              </c15:ser>
            </c15:filteredLineSeries>
          </c:ext>
        </c:extLst>
      </c:lineChart>
      <c:catAx>
        <c:axId val="1104930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110118016"/>
        <c:crosses val="autoZero"/>
        <c:auto val="1"/>
        <c:lblAlgn val="ctr"/>
        <c:lblOffset val="100"/>
        <c:noMultiLvlLbl val="0"/>
      </c:catAx>
      <c:valAx>
        <c:axId val="110118016"/>
        <c:scaling>
          <c:orientation val="minMax"/>
          <c:max val="175"/>
          <c:min val="85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1104930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458390693864006"/>
          <c:y val="5.7553222513852427E-2"/>
          <c:w val="0.23065766414234717"/>
          <c:h val="0.80601838350453103"/>
        </c:manualLayout>
      </c:layout>
      <c:overlay val="0"/>
      <c:txPr>
        <a:bodyPr/>
        <a:lstStyle/>
        <a:p>
          <a:pPr>
            <a:defRPr sz="1200">
              <a:latin typeface="Arial" pitchFamily="34" charset="0"/>
              <a:cs typeface="Arial" pitchFamily="34" charset="0"/>
            </a:defRPr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'total transport (prix relatif)'!$B$26</c:f>
              <c:strCache>
                <c:ptCount val="1"/>
                <c:pt idx="0">
                  <c:v>Italie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'total transport (prix relatif)'!$C$25:$OP$25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'total transport (prix relatif)'!$C$26:$P$26</c:f>
              <c:numCache>
                <c:formatCode>0</c:formatCode>
                <c:ptCount val="14"/>
                <c:pt idx="0">
                  <c:v>100</c:v>
                </c:pt>
                <c:pt idx="1">
                  <c:v>104.8832691256397</c:v>
                </c:pt>
                <c:pt idx="2">
                  <c:v>109.95874797968541</c:v>
                </c:pt>
                <c:pt idx="3">
                  <c:v>109.58660350009944</c:v>
                </c:pt>
                <c:pt idx="4">
                  <c:v>109.73527725461942</c:v>
                </c:pt>
                <c:pt idx="5">
                  <c:v>106.64083133401695</c:v>
                </c:pt>
                <c:pt idx="6">
                  <c:v>105.8051445692445</c:v>
                </c:pt>
                <c:pt idx="7">
                  <c:v>108.89216835315885</c:v>
                </c:pt>
                <c:pt idx="8">
                  <c:v>111.70614482991714</c:v>
                </c:pt>
                <c:pt idx="9">
                  <c:v>112.5744691942915</c:v>
                </c:pt>
                <c:pt idx="10">
                  <c:v>111.07382048437211</c:v>
                </c:pt>
                <c:pt idx="11">
                  <c:v>114.78679115397311</c:v>
                </c:pt>
                <c:pt idx="12">
                  <c:v>118.2032954949355</c:v>
                </c:pt>
                <c:pt idx="13" formatCode="General">
                  <c:v>115.97964200378431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40-41EA-BEDA-E933DA6D6698}"/>
            </c:ext>
          </c:extLst>
        </c:ser>
        <c:ser>
          <c:idx val="1"/>
          <c:order val="1"/>
          <c:tx>
            <c:strRef>
              <c:f>'total transport (prix relatif)'!$B$27</c:f>
              <c:strCache>
                <c:ptCount val="1"/>
                <c:pt idx="0">
                  <c:v>France</c:v>
                </c:pt>
              </c:strCache>
            </c:strRef>
          </c:tx>
          <c:spPr>
            <a:ln w="381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'total transport (prix relatif)'!$C$25:$OP$25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'total transport (prix relatif)'!$C$27:$P$27</c:f>
              <c:numCache>
                <c:formatCode>0</c:formatCode>
                <c:ptCount val="14"/>
                <c:pt idx="0">
                  <c:v>100</c:v>
                </c:pt>
                <c:pt idx="1">
                  <c:v>103.84233910189162</c:v>
                </c:pt>
                <c:pt idx="2">
                  <c:v>105.58876635775574</c:v>
                </c:pt>
                <c:pt idx="3">
                  <c:v>105.08537754303106</c:v>
                </c:pt>
                <c:pt idx="4">
                  <c:v>104.80476307103685</c:v>
                </c:pt>
                <c:pt idx="5">
                  <c:v>102.42227187482203</c:v>
                </c:pt>
                <c:pt idx="6">
                  <c:v>100.81356461588859</c:v>
                </c:pt>
                <c:pt idx="7">
                  <c:v>103.05090107732606</c:v>
                </c:pt>
                <c:pt idx="8">
                  <c:v>105.66413299814218</c:v>
                </c:pt>
                <c:pt idx="9">
                  <c:v>105.39190834049158</c:v>
                </c:pt>
                <c:pt idx="10">
                  <c:v>101.68548133924097</c:v>
                </c:pt>
                <c:pt idx="11">
                  <c:v>105.38277799859978</c:v>
                </c:pt>
                <c:pt idx="12">
                  <c:v>111.78981166860576</c:v>
                </c:pt>
                <c:pt idx="13" formatCode="General">
                  <c:v>108.54989196218509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40-41EA-BEDA-E933DA6D6698}"/>
            </c:ext>
          </c:extLst>
        </c:ser>
        <c:ser>
          <c:idx val="2"/>
          <c:order val="2"/>
          <c:tx>
            <c:strRef>
              <c:f>'total transport (prix relatif)'!$B$28</c:f>
              <c:strCache>
                <c:ptCount val="1"/>
                <c:pt idx="0">
                  <c:v>Portugal</c:v>
                </c:pt>
              </c:strCache>
            </c:strRef>
          </c:tx>
          <c:spPr>
            <a:ln w="3810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'total transport (prix relatif)'!$C$25:$OP$25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'total transport (prix relatif)'!$C$28:$O$28</c:f>
              <c:numCache>
                <c:formatCode>0</c:formatCode>
                <c:ptCount val="13"/>
                <c:pt idx="0">
                  <c:v>100</c:v>
                </c:pt>
                <c:pt idx="1">
                  <c:v>106.09268714971408</c:v>
                </c:pt>
                <c:pt idx="2">
                  <c:v>107.84981461288008</c:v>
                </c:pt>
                <c:pt idx="3">
                  <c:v>106.83925624115021</c:v>
                </c:pt>
                <c:pt idx="4">
                  <c:v>105.76800369117119</c:v>
                </c:pt>
                <c:pt idx="5">
                  <c:v>104.44883341984222</c:v>
                </c:pt>
                <c:pt idx="6">
                  <c:v>103.11585097027812</c:v>
                </c:pt>
                <c:pt idx="7">
                  <c:v>104.33923366402745</c:v>
                </c:pt>
                <c:pt idx="8">
                  <c:v>105.28716624066702</c:v>
                </c:pt>
                <c:pt idx="9">
                  <c:v>106.03366794717115</c:v>
                </c:pt>
                <c:pt idx="10">
                  <c:v>104.08337113631821</c:v>
                </c:pt>
                <c:pt idx="11">
                  <c:v>107.13275128451224</c:v>
                </c:pt>
                <c:pt idx="12">
                  <c:v>110.70218531740436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40-41EA-BEDA-E933DA6D6698}"/>
            </c:ext>
          </c:extLst>
        </c:ser>
        <c:ser>
          <c:idx val="3"/>
          <c:order val="3"/>
          <c:tx>
            <c:strRef>
              <c:f>'total transport (prix relatif)'!$B$29</c:f>
              <c:strCache>
                <c:ptCount val="1"/>
                <c:pt idx="0">
                  <c:v>UE 27 pays</c:v>
                </c:pt>
              </c:strCache>
            </c:strRef>
          </c:tx>
          <c:spPr>
            <a:ln w="5715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strRef>
              <c:f>'total transport (prix relatif)'!$C$25:$OP$25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'total transport (prix relatif)'!$C$29:$P$29</c:f>
              <c:numCache>
                <c:formatCode>0</c:formatCode>
                <c:ptCount val="14"/>
                <c:pt idx="0">
                  <c:v>100</c:v>
                </c:pt>
                <c:pt idx="1">
                  <c:v>103.58312981575772</c:v>
                </c:pt>
                <c:pt idx="2">
                  <c:v>105.91457308246984</c:v>
                </c:pt>
                <c:pt idx="3">
                  <c:v>104.88367668555946</c:v>
                </c:pt>
                <c:pt idx="4">
                  <c:v>104.10608940614881</c:v>
                </c:pt>
                <c:pt idx="5">
                  <c:v>101.62803835112206</c:v>
                </c:pt>
                <c:pt idx="6">
                  <c:v>100.06700215097916</c:v>
                </c:pt>
                <c:pt idx="7">
                  <c:v>101.65792220545991</c:v>
                </c:pt>
                <c:pt idx="8">
                  <c:v>103.07934143506834</c:v>
                </c:pt>
                <c:pt idx="9">
                  <c:v>102.95593955795222</c:v>
                </c:pt>
                <c:pt idx="10">
                  <c:v>100.34643452635899</c:v>
                </c:pt>
                <c:pt idx="11">
                  <c:v>103.78646389492592</c:v>
                </c:pt>
                <c:pt idx="12">
                  <c:v>108.01144677191675</c:v>
                </c:pt>
                <c:pt idx="13" formatCode="General">
                  <c:v>104.41155291561448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A40-41EA-BEDA-E933DA6D6698}"/>
            </c:ext>
          </c:extLst>
        </c:ser>
        <c:ser>
          <c:idx val="5"/>
          <c:order val="4"/>
          <c:tx>
            <c:strRef>
              <c:f>'total transport (prix relatif)'!$B$30</c:f>
              <c:strCache>
                <c:ptCount val="1"/>
                <c:pt idx="0">
                  <c:v>Allemagne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'total transport (prix relatif)'!$C$25:$OP$25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'total transport (prix relatif)'!$C$30:$P$30</c:f>
              <c:numCache>
                <c:formatCode>0</c:formatCode>
                <c:ptCount val="14"/>
                <c:pt idx="0">
                  <c:v>100</c:v>
                </c:pt>
                <c:pt idx="1">
                  <c:v>103.47633876851421</c:v>
                </c:pt>
                <c:pt idx="2">
                  <c:v>105.16810624538299</c:v>
                </c:pt>
                <c:pt idx="3">
                  <c:v>103.20317985164361</c:v>
                </c:pt>
                <c:pt idx="4">
                  <c:v>101.93883953007048</c:v>
                </c:pt>
                <c:pt idx="5">
                  <c:v>99.811062613004523</c:v>
                </c:pt>
                <c:pt idx="6">
                  <c:v>98.376815150254714</c:v>
                </c:pt>
                <c:pt idx="7">
                  <c:v>99.620938997044192</c:v>
                </c:pt>
                <c:pt idx="8">
                  <c:v>100.90365518510582</c:v>
                </c:pt>
                <c:pt idx="9">
                  <c:v>101.02071166164718</c:v>
                </c:pt>
                <c:pt idx="10">
                  <c:v>98.675970399228262</c:v>
                </c:pt>
                <c:pt idx="11">
                  <c:v>102.16857939712837</c:v>
                </c:pt>
                <c:pt idx="12">
                  <c:v>107.56832110045347</c:v>
                </c:pt>
                <c:pt idx="13" formatCode="General">
                  <c:v>104.80068094223185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A40-41EA-BEDA-E933DA6D6698}"/>
            </c:ext>
          </c:extLst>
        </c:ser>
        <c:ser>
          <c:idx val="6"/>
          <c:order val="5"/>
          <c:tx>
            <c:strRef>
              <c:f>'total transport (prix relatif)'!$B$31</c:f>
              <c:strCache>
                <c:ptCount val="1"/>
                <c:pt idx="0">
                  <c:v>Espagne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'total transport (prix relatif)'!$C$25:$OP$25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'total transport (prix relatif)'!$C$31:$O$31</c:f>
              <c:numCache>
                <c:formatCode>0</c:formatCode>
                <c:ptCount val="13"/>
                <c:pt idx="0">
                  <c:v>100</c:v>
                </c:pt>
                <c:pt idx="1">
                  <c:v>104.38301062607616</c:v>
                </c:pt>
                <c:pt idx="2">
                  <c:v>107.08826064572339</c:v>
                </c:pt>
                <c:pt idx="3">
                  <c:v>107.12472714275448</c:v>
                </c:pt>
                <c:pt idx="4">
                  <c:v>106.39639186297413</c:v>
                </c:pt>
                <c:pt idx="5">
                  <c:v>103.23037141391703</c:v>
                </c:pt>
                <c:pt idx="6">
                  <c:v>101.72599990265955</c:v>
                </c:pt>
                <c:pt idx="7">
                  <c:v>103.23992334533764</c:v>
                </c:pt>
                <c:pt idx="8">
                  <c:v>104.331329889377</c:v>
                </c:pt>
                <c:pt idx="9">
                  <c:v>104.32575802926834</c:v>
                </c:pt>
                <c:pt idx="10">
                  <c:v>101.74695442035906</c:v>
                </c:pt>
                <c:pt idx="11">
                  <c:v>104.36689834672943</c:v>
                </c:pt>
                <c:pt idx="12">
                  <c:v>106.71808592418566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A40-41EA-BEDA-E933DA6D6698}"/>
            </c:ext>
          </c:extLst>
        </c:ser>
        <c:ser>
          <c:idx val="7"/>
          <c:order val="6"/>
          <c:tx>
            <c:strRef>
              <c:f>'total transport (prix relatif)'!$B$32</c:f>
              <c:strCache>
                <c:ptCount val="1"/>
                <c:pt idx="0">
                  <c:v>Suède</c:v>
                </c:pt>
              </c:strCache>
            </c:strRef>
          </c:tx>
          <c:spPr>
            <a:ln w="38100">
              <a:solidFill>
                <a:srgbClr val="7030A0"/>
              </a:solidFill>
              <a:prstDash val="solid"/>
            </a:ln>
          </c:spPr>
          <c:marker>
            <c:symbol val="none"/>
          </c:marker>
          <c:cat>
            <c:strRef>
              <c:f>'total transport (prix relatif)'!$C$25:$OP$25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'total transport (prix relatif)'!$C$32:$O$32</c:f>
              <c:numCache>
                <c:formatCode>General</c:formatCode>
                <c:ptCount val="13"/>
                <c:pt idx="0">
                  <c:v>100</c:v>
                </c:pt>
                <c:pt idx="1">
                  <c:v>101.38098468695856</c:v>
                </c:pt>
                <c:pt idx="2">
                  <c:v>102.9253872051279</c:v>
                </c:pt>
                <c:pt idx="3">
                  <c:v>101.15251565759696</c:v>
                </c:pt>
                <c:pt idx="4">
                  <c:v>100.0045932107778</c:v>
                </c:pt>
                <c:pt idx="5">
                  <c:v>99.418666581755261</c:v>
                </c:pt>
                <c:pt idx="6">
                  <c:v>98.475289349025488</c:v>
                </c:pt>
                <c:pt idx="7">
                  <c:v>99.629999218479938</c:v>
                </c:pt>
                <c:pt idx="8">
                  <c:v>100.00959664397568</c:v>
                </c:pt>
                <c:pt idx="9">
                  <c:v>101.31632033444413</c:v>
                </c:pt>
                <c:pt idx="10">
                  <c:v>100.39487619842215</c:v>
                </c:pt>
                <c:pt idx="11">
                  <c:v>103.02050915556592</c:v>
                </c:pt>
                <c:pt idx="12">
                  <c:v>106.26945382935763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A40-41EA-BEDA-E933DA6D6698}"/>
            </c:ext>
          </c:extLst>
        </c:ser>
        <c:ser>
          <c:idx val="8"/>
          <c:order val="7"/>
          <c:tx>
            <c:strRef>
              <c:f>'total transport (prix relatif)'!$B$33</c:f>
              <c:strCache>
                <c:ptCount val="1"/>
                <c:pt idx="0">
                  <c:v>Pays-Bas</c:v>
                </c:pt>
              </c:strCache>
            </c:strRef>
          </c:tx>
          <c:spPr>
            <a:ln w="38100"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'total transport (prix relatif)'!$C$25:$OP$25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'total transport (prix relatif)'!$C$33:$P$33</c:f>
              <c:numCache>
                <c:formatCode>0</c:formatCode>
                <c:ptCount val="14"/>
                <c:pt idx="0">
                  <c:v>100</c:v>
                </c:pt>
                <c:pt idx="1">
                  <c:v>101.05122293279776</c:v>
                </c:pt>
                <c:pt idx="2">
                  <c:v>104.09849985161894</c:v>
                </c:pt>
                <c:pt idx="3">
                  <c:v>104.39279693829619</c:v>
                </c:pt>
                <c:pt idx="4">
                  <c:v>103.50180985153922</c:v>
                </c:pt>
                <c:pt idx="5">
                  <c:v>102.18713695838458</c:v>
                </c:pt>
                <c:pt idx="6">
                  <c:v>100.65353141345567</c:v>
                </c:pt>
                <c:pt idx="7">
                  <c:v>101.89155384073113</c:v>
                </c:pt>
                <c:pt idx="8">
                  <c:v>101.91779117556275</c:v>
                </c:pt>
                <c:pt idx="9">
                  <c:v>101.93987255677285</c:v>
                </c:pt>
                <c:pt idx="10">
                  <c:v>100.40618945439807</c:v>
                </c:pt>
                <c:pt idx="11">
                  <c:v>102.84547077985434</c:v>
                </c:pt>
                <c:pt idx="12">
                  <c:v>106.07107365973809</c:v>
                </c:pt>
                <c:pt idx="13" formatCode="General">
                  <c:v>102.60701560456862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A40-41EA-BEDA-E933DA6D6698}"/>
            </c:ext>
          </c:extLst>
        </c:ser>
        <c:ser>
          <c:idx val="11"/>
          <c:order val="10"/>
          <c:tx>
            <c:strRef>
              <c:f>'total transport (prix relatif)'!$B$36</c:f>
              <c:strCache>
                <c:ptCount val="1"/>
                <c:pt idx="0">
                  <c:v>Danemark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cat>
            <c:strRef>
              <c:f>'total transport (prix relatif)'!$C$25:$OP$25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'total transport (prix relatif)'!$C$36:$P$36</c:f>
              <c:numCache>
                <c:formatCode>0</c:formatCode>
                <c:ptCount val="14"/>
                <c:pt idx="0">
                  <c:v>100</c:v>
                </c:pt>
                <c:pt idx="1">
                  <c:v>101.12264166169948</c:v>
                </c:pt>
                <c:pt idx="2">
                  <c:v>100.99766397690166</c:v>
                </c:pt>
                <c:pt idx="3">
                  <c:v>99.785326784707379</c:v>
                </c:pt>
                <c:pt idx="4">
                  <c:v>98.198497461521669</c:v>
                </c:pt>
                <c:pt idx="5">
                  <c:v>97.167461232571227</c:v>
                </c:pt>
                <c:pt idx="6">
                  <c:v>96.102662089529417</c:v>
                </c:pt>
                <c:pt idx="7">
                  <c:v>96.673734312587385</c:v>
                </c:pt>
                <c:pt idx="8">
                  <c:v>98.048447457801544</c:v>
                </c:pt>
                <c:pt idx="9">
                  <c:v>98.248476795110605</c:v>
                </c:pt>
                <c:pt idx="10">
                  <c:v>96.630274456410447</c:v>
                </c:pt>
                <c:pt idx="11">
                  <c:v>99.21141386594384</c:v>
                </c:pt>
                <c:pt idx="12">
                  <c:v>100.12284528547961</c:v>
                </c:pt>
                <c:pt idx="13" formatCode="General">
                  <c:v>97.209020579941381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A40-41EA-BEDA-E933DA6D6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608960"/>
        <c:axId val="111610496"/>
        <c:extLst>
          <c:ext xmlns:c15="http://schemas.microsoft.com/office/drawing/2012/chart" uri="{02D57815-91ED-43cb-92C2-25804820EDAC}">
            <c15:filteredLineSeries>
              <c15:ser>
                <c:idx val="9"/>
                <c:order val="8"/>
                <c:tx>
                  <c:strRef>
                    <c:extLst>
                      <c:ext uri="{02D57815-91ED-43cb-92C2-25804820EDAC}">
                        <c15:formulaRef>
                          <c15:sqref>'total transport (prix relatif)'!$B$34</c15:sqref>
                        </c15:formulaRef>
                      </c:ext>
                    </c:extLst>
                    <c:strCache>
                      <c:ptCount val="1"/>
                      <c:pt idx="0">
                        <c:v>Belgique</c:v>
                      </c:pt>
                    </c:strCache>
                  </c:strRef>
                </c:tx>
                <c:spPr>
                  <a:ln w="38100">
                    <a:solidFill>
                      <a:srgbClr val="C00000"/>
                    </a:solidFill>
                  </a:ln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'total transport (prix relatif)'!$C$25:$OP$25</c15:sqref>
                        </c15:formulaRef>
                      </c:ext>
                    </c:extLst>
                    <c:strCache>
                      <c:ptCount val="14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'total transport (prix relatif)'!$C$34:$O$34</c15:sqref>
                        </c15:formulaRef>
                      </c:ext>
                    </c:extLst>
                    <c:numCache>
                      <c:formatCode>0</c:formatCode>
                      <c:ptCount val="13"/>
                      <c:pt idx="0">
                        <c:v>100</c:v>
                      </c:pt>
                      <c:pt idx="1">
                        <c:v>103.98135006356111</c:v>
                      </c:pt>
                      <c:pt idx="2">
                        <c:v>104.73731137730373</c:v>
                      </c:pt>
                      <c:pt idx="3">
                        <c:v>103.77488726364666</c:v>
                      </c:pt>
                      <c:pt idx="4">
                        <c:v>103.27715764347876</c:v>
                      </c:pt>
                      <c:pt idx="5">
                        <c:v>100.59189665865875</c:v>
                      </c:pt>
                      <c:pt idx="6">
                        <c:v>99.218289229846775</c:v>
                      </c:pt>
                      <c:pt idx="7">
                        <c:v>100.82163686200256</c:v>
                      </c:pt>
                      <c:pt idx="8">
                        <c:v>102.26377690271487</c:v>
                      </c:pt>
                      <c:pt idx="9">
                        <c:v>102.40930143952151</c:v>
                      </c:pt>
                      <c:pt idx="10">
                        <c:v>101.25157680300264</c:v>
                      </c:pt>
                      <c:pt idx="11">
                        <c:v>103.64253496406211</c:v>
                      </c:pt>
                      <c:pt idx="12">
                        <c:v>103.86097365476677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8-8A40-41EA-BEDA-E933DA6D6698}"/>
                  </c:ext>
                </c:extLst>
              </c15:ser>
            </c15:filteredLineSeries>
            <c15:filteredLineSeries>
              <c15:ser>
                <c:idx val="10"/>
                <c:order val="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'total transport (prix relatif)'!$B$35</c15:sqref>
                        </c15:formulaRef>
                      </c:ext>
                    </c:extLst>
                    <c:strCache>
                      <c:ptCount val="1"/>
                      <c:pt idx="0">
                        <c:v>Autriche</c:v>
                      </c:pt>
                    </c:strCache>
                  </c:strRef>
                </c:tx>
                <c:spPr>
                  <a:ln w="38100">
                    <a:solidFill>
                      <a:schemeClr val="tx2">
                        <a:lumMod val="75000"/>
                      </a:schemeClr>
                    </a:solidFill>
                  </a:ln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'total transport (prix relatif)'!$C$25:$OP$25</c15:sqref>
                        </c15:formulaRef>
                      </c:ext>
                    </c:extLst>
                    <c:strCache>
                      <c:ptCount val="14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'total transport (prix relatif)'!$C$35:$O$35</c15:sqref>
                        </c15:formulaRef>
                      </c:ext>
                    </c:extLst>
                    <c:numCache>
                      <c:formatCode>0</c:formatCode>
                      <c:ptCount val="13"/>
                      <c:pt idx="0">
                        <c:v>100</c:v>
                      </c:pt>
                      <c:pt idx="1">
                        <c:v>103.51660909426953</c:v>
                      </c:pt>
                      <c:pt idx="2">
                        <c:v>104.84376686170476</c:v>
                      </c:pt>
                      <c:pt idx="3">
                        <c:v>102.46554160381008</c:v>
                      </c:pt>
                      <c:pt idx="4">
                        <c:v>100.58281096841438</c:v>
                      </c:pt>
                      <c:pt idx="5">
                        <c:v>96.687946995103403</c:v>
                      </c:pt>
                      <c:pt idx="6">
                        <c:v>94.509824597907937</c:v>
                      </c:pt>
                      <c:pt idx="7">
                        <c:v>95.202604579614928</c:v>
                      </c:pt>
                      <c:pt idx="8">
                        <c:v>96.482333465687788</c:v>
                      </c:pt>
                      <c:pt idx="9">
                        <c:v>95.795599641625017</c:v>
                      </c:pt>
                      <c:pt idx="10">
                        <c:v>92.938617977030006</c:v>
                      </c:pt>
                      <c:pt idx="11">
                        <c:v>96.429878096624691</c:v>
                      </c:pt>
                      <c:pt idx="12">
                        <c:v>103.53174625102993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9-8A40-41EA-BEDA-E933DA6D6698}"/>
                  </c:ext>
                </c:extLst>
              </c15:ser>
            </c15:filteredLineSeries>
          </c:ext>
        </c:extLst>
      </c:lineChart>
      <c:catAx>
        <c:axId val="111608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111610496"/>
        <c:crosses val="autoZero"/>
        <c:auto val="1"/>
        <c:lblAlgn val="ctr"/>
        <c:lblOffset val="100"/>
        <c:noMultiLvlLbl val="0"/>
      </c:catAx>
      <c:valAx>
        <c:axId val="111610496"/>
        <c:scaling>
          <c:orientation val="minMax"/>
          <c:max val="120"/>
          <c:min val="95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1116089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150583089587962"/>
          <c:y val="0.12474718830716197"/>
          <c:w val="0.26849416910412044"/>
          <c:h val="0.56785698959525777"/>
        </c:manualLayout>
      </c:layout>
      <c:overlay val="0"/>
      <c:txPr>
        <a:bodyPr/>
        <a:lstStyle/>
        <a:p>
          <a:pPr>
            <a:defRPr sz="1200">
              <a:latin typeface="Arial" pitchFamily="34" charset="0"/>
              <a:cs typeface="Arial" pitchFamily="34" charset="0"/>
            </a:defRPr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366037</xdr:colOff>
      <xdr:row>3</xdr:row>
      <xdr:rowOff>57150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192000" cy="628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15239</xdr:colOff>
      <xdr:row>39</xdr:row>
      <xdr:rowOff>238124</xdr:rowOff>
    </xdr:from>
    <xdr:to>
      <xdr:col>6</xdr:col>
      <xdr:colOff>9525</xdr:colOff>
      <xdr:row>57</xdr:row>
      <xdr:rowOff>114299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15239</xdr:colOff>
      <xdr:row>39</xdr:row>
      <xdr:rowOff>0</xdr:rowOff>
    </xdr:from>
    <xdr:to>
      <xdr:col>6</xdr:col>
      <xdr:colOff>800099</xdr:colOff>
      <xdr:row>53</xdr:row>
      <xdr:rowOff>236220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15239</xdr:colOff>
      <xdr:row>40</xdr:row>
      <xdr:rowOff>19050</xdr:rowOff>
    </xdr:from>
    <xdr:to>
      <xdr:col>6</xdr:col>
      <xdr:colOff>66675</xdr:colOff>
      <xdr:row>55</xdr:row>
      <xdr:rowOff>7620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</xdr:colOff>
      <xdr:row>39</xdr:row>
      <xdr:rowOff>28574</xdr:rowOff>
    </xdr:from>
    <xdr:to>
      <xdr:col>6</xdr:col>
      <xdr:colOff>114300</xdr:colOff>
      <xdr:row>54</xdr:row>
      <xdr:rowOff>7619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34291</xdr:colOff>
      <xdr:row>38</xdr:row>
      <xdr:rowOff>165735</xdr:rowOff>
    </xdr:from>
    <xdr:to>
      <xdr:col>6</xdr:col>
      <xdr:colOff>180976</xdr:colOff>
      <xdr:row>55</xdr:row>
      <xdr:rowOff>57151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ec.europa.eu/eurostat/databrowser/view/nama_10_co3_p3__custom_10648386/default/table" TargetMode="External"/><Relationship Id="rId1" Type="http://schemas.openxmlformats.org/officeDocument/2006/relationships/hyperlink" Target="https://ec.europa.eu/eurostat/databrowser/product/page/nama_10_co3_p3__custom_10648386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O25"/>
  <sheetViews>
    <sheetView showGridLines="0" workbookViewId="0"/>
  </sheetViews>
  <sheetFormatPr baseColWidth="10" defaultColWidth="8.85546875" defaultRowHeight="15" x14ac:dyDescent="0.25"/>
  <cols>
    <col min="1" max="1" width="19.85546875" customWidth="1"/>
    <col min="2" max="2" width="10.85546875" customWidth="1"/>
    <col min="3" max="3" width="32.5703125" customWidth="1"/>
    <col min="4" max="4" width="31.7109375" customWidth="1"/>
    <col min="5" max="5" width="72.85546875" customWidth="1"/>
  </cols>
  <sheetData>
    <row r="6" spans="1:15" x14ac:dyDescent="0.25">
      <c r="A6" s="10" t="s">
        <v>0</v>
      </c>
    </row>
    <row r="7" spans="1:15" x14ac:dyDescent="0.25">
      <c r="A7" s="13" t="s">
        <v>1</v>
      </c>
      <c r="B7" s="13" t="s">
        <v>2</v>
      </c>
    </row>
    <row r="8" spans="1:15" ht="42.75" customHeight="1" x14ac:dyDescent="0.25">
      <c r="A8" s="11" t="s">
        <v>3</v>
      </c>
      <c r="B8" s="72" t="s">
        <v>4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</row>
    <row r="10" spans="1:15" x14ac:dyDescent="0.25">
      <c r="A10" s="2" t="s">
        <v>5</v>
      </c>
      <c r="D10" s="2" t="s">
        <v>6</v>
      </c>
    </row>
    <row r="11" spans="1:15" x14ac:dyDescent="0.25">
      <c r="A11" s="2" t="s">
        <v>7</v>
      </c>
      <c r="D11" s="2" t="s">
        <v>8</v>
      </c>
    </row>
    <row r="13" spans="1:15" x14ac:dyDescent="0.25">
      <c r="B13" s="1" t="s">
        <v>9</v>
      </c>
    </row>
    <row r="14" spans="1:15" x14ac:dyDescent="0.25">
      <c r="C14" s="2" t="s">
        <v>10</v>
      </c>
    </row>
    <row r="15" spans="1:15" x14ac:dyDescent="0.25">
      <c r="B15" s="10" t="s">
        <v>11</v>
      </c>
      <c r="C15" s="10" t="s">
        <v>12</v>
      </c>
      <c r="D15" s="10" t="s">
        <v>13</v>
      </c>
      <c r="E15" s="10" t="s">
        <v>14</v>
      </c>
    </row>
    <row r="16" spans="1:15" x14ac:dyDescent="0.25">
      <c r="B16" s="14" t="s">
        <v>15</v>
      </c>
      <c r="C16" s="2" t="s">
        <v>16</v>
      </c>
      <c r="D16" s="2" t="s">
        <v>17</v>
      </c>
      <c r="E16" s="2" t="s">
        <v>18</v>
      </c>
    </row>
    <row r="17" spans="2:5" x14ac:dyDescent="0.25">
      <c r="B17" s="13" t="s">
        <v>19</v>
      </c>
      <c r="C17" s="12" t="s">
        <v>16</v>
      </c>
      <c r="D17" s="12" t="s">
        <v>17</v>
      </c>
      <c r="E17" s="12" t="s">
        <v>20</v>
      </c>
    </row>
    <row r="18" spans="2:5" x14ac:dyDescent="0.25">
      <c r="B18" s="14" t="s">
        <v>21</v>
      </c>
      <c r="C18" s="2" t="s">
        <v>16</v>
      </c>
      <c r="D18" s="2" t="s">
        <v>17</v>
      </c>
      <c r="E18" s="2" t="s">
        <v>22</v>
      </c>
    </row>
    <row r="19" spans="2:5" x14ac:dyDescent="0.25">
      <c r="B19" s="13" t="s">
        <v>23</v>
      </c>
      <c r="C19" s="12" t="s">
        <v>16</v>
      </c>
      <c r="D19" s="12" t="s">
        <v>17</v>
      </c>
      <c r="E19" s="12" t="s">
        <v>24</v>
      </c>
    </row>
    <row r="20" spans="2:5" x14ac:dyDescent="0.25">
      <c r="B20" s="14" t="s">
        <v>25</v>
      </c>
      <c r="C20" s="2" t="s">
        <v>16</v>
      </c>
      <c r="D20" s="2" t="s">
        <v>17</v>
      </c>
      <c r="E20" s="2" t="s">
        <v>26</v>
      </c>
    </row>
    <row r="21" spans="2:5" x14ac:dyDescent="0.25">
      <c r="B21" s="13" t="s">
        <v>27</v>
      </c>
      <c r="C21" s="12" t="s">
        <v>16</v>
      </c>
      <c r="D21" s="12" t="s">
        <v>28</v>
      </c>
      <c r="E21" s="12" t="s">
        <v>18</v>
      </c>
    </row>
    <row r="22" spans="2:5" x14ac:dyDescent="0.25">
      <c r="B22" s="14" t="s">
        <v>29</v>
      </c>
      <c r="C22" s="2" t="s">
        <v>16</v>
      </c>
      <c r="D22" s="2" t="s">
        <v>28</v>
      </c>
      <c r="E22" s="2" t="s">
        <v>20</v>
      </c>
    </row>
    <row r="23" spans="2:5" x14ac:dyDescent="0.25">
      <c r="B23" s="13" t="s">
        <v>30</v>
      </c>
      <c r="C23" s="12" t="s">
        <v>16</v>
      </c>
      <c r="D23" s="12" t="s">
        <v>28</v>
      </c>
      <c r="E23" s="12" t="s">
        <v>22</v>
      </c>
    </row>
    <row r="24" spans="2:5" x14ac:dyDescent="0.25">
      <c r="B24" s="14" t="s">
        <v>31</v>
      </c>
      <c r="C24" s="2" t="s">
        <v>16</v>
      </c>
      <c r="D24" s="2" t="s">
        <v>28</v>
      </c>
      <c r="E24" s="2" t="s">
        <v>24</v>
      </c>
    </row>
    <row r="25" spans="2:5" x14ac:dyDescent="0.25">
      <c r="B25" s="13" t="s">
        <v>32</v>
      </c>
      <c r="C25" s="12" t="s">
        <v>16</v>
      </c>
      <c r="D25" s="12" t="s">
        <v>28</v>
      </c>
      <c r="E25" s="12" t="s">
        <v>26</v>
      </c>
    </row>
  </sheetData>
  <mergeCells count="1">
    <mergeCell ref="B8:O8"/>
  </mergeCells>
  <hyperlinks>
    <hyperlink ref="A7" r:id="rId1" xr:uid="{00000000-0004-0000-0000-000000000000}"/>
    <hyperlink ref="B7" r:id="rId2" xr:uid="{00000000-0004-0000-0000-000001000000}"/>
    <hyperlink ref="B16" location="'Feuille 1'!A1" display="Feuille 1" xr:uid="{00000000-0004-0000-0000-000002000000}"/>
    <hyperlink ref="B17" location="'Feuille 2'!A1" display="Feuille 2" xr:uid="{00000000-0004-0000-0000-000003000000}"/>
    <hyperlink ref="B18" location="'Feuille 3'!A1" display="Feuille 3" xr:uid="{00000000-0004-0000-0000-000004000000}"/>
    <hyperlink ref="B19" location="'Feuille 4'!A1" display="Feuille 4" xr:uid="{00000000-0004-0000-0000-000005000000}"/>
    <hyperlink ref="B20" location="'Feuille 5'!A1" display="Feuille 5" xr:uid="{00000000-0004-0000-0000-000006000000}"/>
    <hyperlink ref="B21" location="'Feuille 6'!A1" display="Feuille 6" xr:uid="{00000000-0004-0000-0000-000007000000}"/>
    <hyperlink ref="B22" location="'Feuille 7'!A1" display="Feuille 7" xr:uid="{00000000-0004-0000-0000-000008000000}"/>
    <hyperlink ref="B23" location="'Feuille 8'!A1" display="Feuille 8" xr:uid="{00000000-0004-0000-0000-000009000000}"/>
    <hyperlink ref="B24" location="'Feuille 9'!A1" display="Feuille 9" xr:uid="{00000000-0004-0000-0000-00000A000000}"/>
    <hyperlink ref="B25" location="'Feuille 10'!A1" display="Feuille 10" xr:uid="{00000000-0004-0000-0000-00000B000000}"/>
  </hyperlinks>
  <pageMargins left="0.7" right="0.7" top="0.75" bottom="0.75" header="0.3" footer="0.3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27"/>
  <sheetViews>
    <sheetView topLeftCell="A4" workbookViewId="0">
      <selection activeCell="B11" sqref="B11"/>
    </sheetView>
  </sheetViews>
  <sheetFormatPr baseColWidth="10" defaultColWidth="8.85546875" defaultRowHeight="11.45" customHeight="1" x14ac:dyDescent="0.25"/>
  <cols>
    <col min="1" max="1" width="29.85546875" customWidth="1"/>
    <col min="2" max="14" width="10" customWidth="1"/>
  </cols>
  <sheetData>
    <row r="1" spans="1:15" x14ac:dyDescent="0.25">
      <c r="A1" s="3" t="s">
        <v>68</v>
      </c>
    </row>
    <row r="2" spans="1:15" x14ac:dyDescent="0.25">
      <c r="A2" s="2" t="s">
        <v>69</v>
      </c>
      <c r="B2" s="1" t="s">
        <v>0</v>
      </c>
    </row>
    <row r="3" spans="1:15" x14ac:dyDescent="0.25">
      <c r="A3" s="2" t="s">
        <v>70</v>
      </c>
      <c r="B3" s="2" t="s">
        <v>6</v>
      </c>
    </row>
    <row r="5" spans="1:15" x14ac:dyDescent="0.25">
      <c r="A5" s="1" t="s">
        <v>12</v>
      </c>
      <c r="C5" s="2" t="s">
        <v>16</v>
      </c>
    </row>
    <row r="6" spans="1:15" x14ac:dyDescent="0.25">
      <c r="A6" s="1" t="s">
        <v>13</v>
      </c>
      <c r="C6" s="2" t="s">
        <v>28</v>
      </c>
    </row>
    <row r="7" spans="1:15" x14ac:dyDescent="0.25">
      <c r="A7" s="1" t="s">
        <v>14</v>
      </c>
      <c r="C7" s="2" t="s">
        <v>18</v>
      </c>
    </row>
    <row r="9" spans="1:15" x14ac:dyDescent="0.25">
      <c r="A9" s="92" t="s">
        <v>71</v>
      </c>
      <c r="B9" s="91" t="s">
        <v>54</v>
      </c>
      <c r="C9" s="91" t="s">
        <v>55</v>
      </c>
      <c r="D9" s="91" t="s">
        <v>56</v>
      </c>
      <c r="E9" s="91" t="s">
        <v>57</v>
      </c>
      <c r="F9" s="91" t="s">
        <v>58</v>
      </c>
      <c r="G9" s="91" t="s">
        <v>59</v>
      </c>
      <c r="H9" s="91" t="s">
        <v>60</v>
      </c>
      <c r="I9" s="91" t="s">
        <v>61</v>
      </c>
      <c r="J9" s="91" t="s">
        <v>62</v>
      </c>
      <c r="K9" s="91" t="s">
        <v>63</v>
      </c>
      <c r="L9" s="91" t="s">
        <v>64</v>
      </c>
      <c r="M9" s="91" t="s">
        <v>65</v>
      </c>
      <c r="N9" s="91" t="s">
        <v>66</v>
      </c>
      <c r="O9" s="91" t="s">
        <v>67</v>
      </c>
    </row>
    <row r="10" spans="1:15" x14ac:dyDescent="0.25">
      <c r="A10" s="93" t="s">
        <v>79</v>
      </c>
      <c r="B10" s="95" t="s">
        <v>73</v>
      </c>
      <c r="C10" s="95" t="s">
        <v>73</v>
      </c>
      <c r="D10" s="95" t="s">
        <v>73</v>
      </c>
      <c r="E10" s="95" t="s">
        <v>73</v>
      </c>
      <c r="F10" s="95" t="s">
        <v>73</v>
      </c>
      <c r="G10" s="95" t="s">
        <v>73</v>
      </c>
      <c r="H10" s="95" t="s">
        <v>73</v>
      </c>
      <c r="I10" s="95" t="s">
        <v>73</v>
      </c>
      <c r="J10" s="95" t="s">
        <v>73</v>
      </c>
      <c r="K10" s="95" t="s">
        <v>73</v>
      </c>
      <c r="L10" s="95" t="s">
        <v>73</v>
      </c>
      <c r="M10" s="95" t="s">
        <v>73</v>
      </c>
      <c r="N10" s="95" t="s">
        <v>73</v>
      </c>
      <c r="O10" s="95" t="s">
        <v>73</v>
      </c>
    </row>
    <row r="11" spans="1:15" x14ac:dyDescent="0.25">
      <c r="A11" s="94" t="s">
        <v>80</v>
      </c>
      <c r="B11" s="96">
        <v>6746341.7000000002</v>
      </c>
      <c r="C11" s="98">
        <v>6774510</v>
      </c>
      <c r="D11" s="96">
        <v>6721890.7999999998</v>
      </c>
      <c r="E11" s="96">
        <v>6687176.5</v>
      </c>
      <c r="F11" s="96">
        <v>6761111.4000000004</v>
      </c>
      <c r="G11" s="96">
        <v>6920318.2000000002</v>
      </c>
      <c r="H11" s="98">
        <v>7064944</v>
      </c>
      <c r="I11" s="96">
        <v>7227001.9000000004</v>
      </c>
      <c r="J11" s="96">
        <v>7361379.9000000004</v>
      </c>
      <c r="K11" s="98">
        <v>7474611</v>
      </c>
      <c r="L11" s="96">
        <v>6878728.4000000004</v>
      </c>
      <c r="M11" s="96">
        <v>7226926.5999999996</v>
      </c>
      <c r="N11" s="98">
        <v>7601817</v>
      </c>
      <c r="O11" s="96">
        <v>7640395.7999999998</v>
      </c>
    </row>
    <row r="12" spans="1:15" x14ac:dyDescent="0.25">
      <c r="A12" s="94" t="s">
        <v>81</v>
      </c>
      <c r="B12" s="97">
        <v>211482.5</v>
      </c>
      <c r="C12" s="97">
        <v>212956.9</v>
      </c>
      <c r="D12" s="97">
        <v>215932.79999999999</v>
      </c>
      <c r="E12" s="97">
        <v>218541.6</v>
      </c>
      <c r="F12" s="97">
        <v>220208.2</v>
      </c>
      <c r="G12" s="97">
        <v>224084.2</v>
      </c>
      <c r="H12" s="97">
        <v>227126.8</v>
      </c>
      <c r="I12" s="97">
        <v>231815.5</v>
      </c>
      <c r="J12" s="97">
        <v>234729.2</v>
      </c>
      <c r="K12" s="97">
        <v>237462.8</v>
      </c>
      <c r="L12" s="97">
        <v>222228.4</v>
      </c>
      <c r="M12" s="97">
        <v>233410.2</v>
      </c>
      <c r="N12" s="99">
        <v>239727</v>
      </c>
      <c r="O12" s="97">
        <v>239768.2</v>
      </c>
    </row>
    <row r="13" spans="1:15" x14ac:dyDescent="0.25">
      <c r="A13" s="94" t="s">
        <v>82</v>
      </c>
      <c r="B13" s="96">
        <v>93766.8</v>
      </c>
      <c r="C13" s="96">
        <v>94227.4</v>
      </c>
      <c r="D13" s="96">
        <v>93555.5</v>
      </c>
      <c r="E13" s="96">
        <v>94071.7</v>
      </c>
      <c r="F13" s="96">
        <v>94932.2</v>
      </c>
      <c r="G13" s="96">
        <v>98550.5</v>
      </c>
      <c r="H13" s="96">
        <v>101947.4</v>
      </c>
      <c r="I13" s="96">
        <v>106302.8</v>
      </c>
      <c r="J13" s="96">
        <v>109502.5</v>
      </c>
      <c r="K13" s="96">
        <v>112680.7</v>
      </c>
      <c r="L13" s="96">
        <v>103241.4</v>
      </c>
      <c r="M13" s="96">
        <v>107174.3</v>
      </c>
      <c r="N13" s="96">
        <v>107352.3</v>
      </c>
      <c r="O13" s="96">
        <v>105225.7</v>
      </c>
    </row>
    <row r="14" spans="1:15" x14ac:dyDescent="0.25">
      <c r="A14" s="94" t="s">
        <v>83</v>
      </c>
      <c r="B14" s="97">
        <v>123057.3</v>
      </c>
      <c r="C14" s="97">
        <v>123530.1</v>
      </c>
      <c r="D14" s="97">
        <v>123804.1</v>
      </c>
      <c r="E14" s="97">
        <v>126058.5</v>
      </c>
      <c r="F14" s="97">
        <v>125868.4</v>
      </c>
      <c r="G14" s="97">
        <v>128790.1</v>
      </c>
      <c r="H14" s="97">
        <v>133537.29999999999</v>
      </c>
      <c r="I14" s="97">
        <v>137624.1</v>
      </c>
      <c r="J14" s="99">
        <v>142844</v>
      </c>
      <c r="K14" s="97">
        <v>145251.79999999999</v>
      </c>
      <c r="L14" s="97">
        <v>143082.70000000001</v>
      </c>
      <c r="M14" s="97">
        <v>151844.9</v>
      </c>
      <c r="N14" s="97">
        <v>151080.6</v>
      </c>
      <c r="O14" s="97">
        <v>152747.79999999999</v>
      </c>
    </row>
    <row r="15" spans="1:15" x14ac:dyDescent="0.25">
      <c r="A15" s="94" t="s">
        <v>84</v>
      </c>
      <c r="B15" s="96">
        <v>1575471.4</v>
      </c>
      <c r="C15" s="96">
        <v>1593800.6</v>
      </c>
      <c r="D15" s="96">
        <v>1611625.3</v>
      </c>
      <c r="E15" s="96">
        <v>1613643.2</v>
      </c>
      <c r="F15" s="96">
        <v>1632140.6</v>
      </c>
      <c r="G15" s="96">
        <v>1671321.4</v>
      </c>
      <c r="H15" s="98">
        <v>1707139</v>
      </c>
      <c r="I15" s="98">
        <v>1730513</v>
      </c>
      <c r="J15" s="96">
        <v>1755232.2</v>
      </c>
      <c r="K15" s="96">
        <v>1786341.4</v>
      </c>
      <c r="L15" s="98">
        <v>1681579</v>
      </c>
      <c r="M15" s="96">
        <v>1717396.6</v>
      </c>
      <c r="N15" s="96">
        <v>1797776.1</v>
      </c>
      <c r="O15" s="96">
        <v>1780960.3</v>
      </c>
    </row>
    <row r="16" spans="1:15" x14ac:dyDescent="0.25">
      <c r="A16" s="94" t="s">
        <v>85</v>
      </c>
      <c r="B16" s="99">
        <v>705640</v>
      </c>
      <c r="C16" s="99">
        <v>692472</v>
      </c>
      <c r="D16" s="99">
        <v>670662</v>
      </c>
      <c r="E16" s="99">
        <v>651344</v>
      </c>
      <c r="F16" s="99">
        <v>662932</v>
      </c>
      <c r="G16" s="99">
        <v>682658</v>
      </c>
      <c r="H16" s="99">
        <v>703552</v>
      </c>
      <c r="I16" s="99">
        <v>727480</v>
      </c>
      <c r="J16" s="99">
        <v>738878</v>
      </c>
      <c r="K16" s="99">
        <v>745283</v>
      </c>
      <c r="L16" s="99">
        <v>628560</v>
      </c>
      <c r="M16" s="99">
        <v>681494</v>
      </c>
      <c r="N16" s="99">
        <v>736379</v>
      </c>
      <c r="O16" s="99">
        <v>756524</v>
      </c>
    </row>
    <row r="17" spans="1:15" x14ac:dyDescent="0.25">
      <c r="A17" s="94" t="s">
        <v>44</v>
      </c>
      <c r="B17" s="96">
        <v>1168193.6000000001</v>
      </c>
      <c r="C17" s="96">
        <v>1177561.8</v>
      </c>
      <c r="D17" s="98">
        <v>1179391</v>
      </c>
      <c r="E17" s="96">
        <v>1186267.6000000001</v>
      </c>
      <c r="F17" s="96">
        <v>1193073.8999999999</v>
      </c>
      <c r="G17" s="96">
        <v>1212051.8999999999</v>
      </c>
      <c r="H17" s="96">
        <v>1228771.2</v>
      </c>
      <c r="I17" s="98">
        <v>1248625</v>
      </c>
      <c r="J17" s="96">
        <v>1262330.7</v>
      </c>
      <c r="K17" s="96">
        <v>1280638.8</v>
      </c>
      <c r="L17" s="96">
        <v>1190959.8</v>
      </c>
      <c r="M17" s="98">
        <v>1254177</v>
      </c>
      <c r="N17" s="98">
        <v>1302172</v>
      </c>
      <c r="O17" s="96">
        <v>1313623.5</v>
      </c>
    </row>
    <row r="18" spans="1:15" x14ac:dyDescent="0.25">
      <c r="A18" s="94" t="s">
        <v>86</v>
      </c>
      <c r="B18" s="97">
        <v>1097482.3999999999</v>
      </c>
      <c r="C18" s="97">
        <v>1100748.2</v>
      </c>
      <c r="D18" s="97">
        <v>1062987.3</v>
      </c>
      <c r="E18" s="97">
        <v>1039927.8</v>
      </c>
      <c r="F18" s="97">
        <v>1042633.2</v>
      </c>
      <c r="G18" s="97">
        <v>1063893.6000000001</v>
      </c>
      <c r="H18" s="97">
        <v>1072282.3</v>
      </c>
      <c r="I18" s="97">
        <v>1085494.8999999999</v>
      </c>
      <c r="J18" s="97">
        <v>1092007.6000000001</v>
      </c>
      <c r="K18" s="97">
        <v>1093409.6000000001</v>
      </c>
      <c r="L18" s="97">
        <v>967821.3</v>
      </c>
      <c r="M18" s="97">
        <v>1025086.3</v>
      </c>
      <c r="N18" s="97">
        <v>1085567.3</v>
      </c>
      <c r="O18" s="97">
        <v>1096846.2</v>
      </c>
    </row>
    <row r="19" spans="1:15" x14ac:dyDescent="0.25">
      <c r="A19" s="94" t="s">
        <v>87</v>
      </c>
      <c r="B19" s="96">
        <v>54662.5</v>
      </c>
      <c r="C19" s="96">
        <v>54938.2</v>
      </c>
      <c r="D19" s="96">
        <v>53868.1</v>
      </c>
      <c r="E19" s="96">
        <v>54009.5</v>
      </c>
      <c r="F19" s="96">
        <v>55750.7</v>
      </c>
      <c r="G19" s="96">
        <v>57973.599999999999</v>
      </c>
      <c r="H19" s="96">
        <v>60715.6</v>
      </c>
      <c r="I19" s="98">
        <v>63708</v>
      </c>
      <c r="J19" s="96">
        <v>66798.2</v>
      </c>
      <c r="K19" s="98">
        <v>70417</v>
      </c>
      <c r="L19" s="98">
        <v>67413</v>
      </c>
      <c r="M19" s="96">
        <v>71053.899999999994</v>
      </c>
      <c r="N19" s="96">
        <v>76187.5</v>
      </c>
      <c r="O19" s="96">
        <v>74675.100000000006</v>
      </c>
    </row>
    <row r="20" spans="1:15" x14ac:dyDescent="0.25">
      <c r="A20" s="94" t="s">
        <v>88</v>
      </c>
      <c r="B20" s="97">
        <v>331770.8</v>
      </c>
      <c r="C20" s="97">
        <v>333681.2</v>
      </c>
      <c r="D20" s="97">
        <v>331003.40000000002</v>
      </c>
      <c r="E20" s="97">
        <v>329493.5</v>
      </c>
      <c r="F20" s="97">
        <v>331959.5</v>
      </c>
      <c r="G20" s="99">
        <v>339897</v>
      </c>
      <c r="H20" s="97">
        <v>345312.9</v>
      </c>
      <c r="I20" s="97">
        <v>353689.2</v>
      </c>
      <c r="J20" s="97">
        <v>363257.3</v>
      </c>
      <c r="K20" s="97">
        <v>368333.1</v>
      </c>
      <c r="L20" s="99">
        <v>347458</v>
      </c>
      <c r="M20" s="99">
        <v>360318</v>
      </c>
      <c r="N20" s="97">
        <v>382364.8</v>
      </c>
      <c r="O20" s="97">
        <v>385936.4</v>
      </c>
    </row>
    <row r="21" spans="1:15" x14ac:dyDescent="0.25">
      <c r="A21" s="94" t="s">
        <v>89</v>
      </c>
      <c r="B21" s="96">
        <v>190362.7</v>
      </c>
      <c r="C21" s="98">
        <v>192750</v>
      </c>
      <c r="D21" s="96">
        <v>193885.1</v>
      </c>
      <c r="E21" s="96">
        <v>193383.9</v>
      </c>
      <c r="F21" s="96">
        <v>192835.3</v>
      </c>
      <c r="G21" s="96">
        <v>195233.2</v>
      </c>
      <c r="H21" s="96">
        <v>198825.8</v>
      </c>
      <c r="I21" s="96">
        <v>202077.8</v>
      </c>
      <c r="J21" s="96">
        <v>203891.3</v>
      </c>
      <c r="K21" s="96">
        <v>205406.7</v>
      </c>
      <c r="L21" s="96">
        <v>188086.6</v>
      </c>
      <c r="M21" s="96">
        <v>191459.4</v>
      </c>
      <c r="N21" s="96">
        <v>204739.3</v>
      </c>
      <c r="O21" s="96">
        <v>204014.9</v>
      </c>
    </row>
    <row r="22" spans="1:15" x14ac:dyDescent="0.25">
      <c r="A22" s="94" t="s">
        <v>50</v>
      </c>
      <c r="B22" s="97">
        <v>134743.79999999999</v>
      </c>
      <c r="C22" s="97">
        <v>130249.2</v>
      </c>
      <c r="D22" s="97">
        <v>123677.5</v>
      </c>
      <c r="E22" s="97">
        <v>122872.9</v>
      </c>
      <c r="F22" s="97">
        <v>126540.2</v>
      </c>
      <c r="G22" s="97">
        <v>129413.3</v>
      </c>
      <c r="H22" s="97">
        <v>133299.1</v>
      </c>
      <c r="I22" s="97">
        <v>137748.6</v>
      </c>
      <c r="J22" s="97">
        <v>142024.79999999999</v>
      </c>
      <c r="K22" s="97">
        <v>147266.4</v>
      </c>
      <c r="L22" s="97">
        <v>129986.2</v>
      </c>
      <c r="M22" s="97">
        <v>137361.5</v>
      </c>
      <c r="N22" s="97">
        <v>151939.70000000001</v>
      </c>
      <c r="O22" s="97">
        <v>156813.1</v>
      </c>
    </row>
    <row r="23" spans="1:15" x14ac:dyDescent="0.25">
      <c r="A23" s="94" t="s">
        <v>90</v>
      </c>
      <c r="B23" s="96">
        <v>175090.4</v>
      </c>
      <c r="C23" s="96">
        <v>178269.3</v>
      </c>
      <c r="D23" s="96">
        <v>180229.4</v>
      </c>
      <c r="E23" s="96">
        <v>183277.9</v>
      </c>
      <c r="F23" s="98">
        <v>189083</v>
      </c>
      <c r="G23" s="98">
        <v>197173</v>
      </c>
      <c r="H23" s="96">
        <v>202077.9</v>
      </c>
      <c r="I23" s="96">
        <v>206583.9</v>
      </c>
      <c r="J23" s="96">
        <v>211443.3</v>
      </c>
      <c r="K23" s="96">
        <v>213468.7</v>
      </c>
      <c r="L23" s="96">
        <v>208610.7</v>
      </c>
      <c r="M23" s="96">
        <v>220695.7</v>
      </c>
      <c r="N23" s="96">
        <v>226730.5</v>
      </c>
      <c r="O23" s="96">
        <v>221346.1</v>
      </c>
    </row>
    <row r="24" spans="1:15" x14ac:dyDescent="0.25">
      <c r="A24" s="7" t="s">
        <v>52</v>
      </c>
      <c r="B24" s="15">
        <v>1134388.7</v>
      </c>
      <c r="C24" s="15">
        <v>1135905.8</v>
      </c>
      <c r="D24" s="15">
        <v>1154893.5</v>
      </c>
      <c r="E24" s="15">
        <v>1191220.2</v>
      </c>
      <c r="F24" s="15">
        <v>1218623.8</v>
      </c>
      <c r="G24" s="15">
        <v>1249386.3999999999</v>
      </c>
      <c r="H24" s="15">
        <v>1293469.3</v>
      </c>
      <c r="I24" s="15">
        <v>1308945.3999999999</v>
      </c>
      <c r="J24" s="15">
        <v>1322395.8999999999</v>
      </c>
      <c r="K24" s="15">
        <v>1337431.8</v>
      </c>
      <c r="L24" s="9" t="s">
        <v>74</v>
      </c>
      <c r="M24" s="9" t="s">
        <v>74</v>
      </c>
      <c r="N24" s="9" t="s">
        <v>74</v>
      </c>
    </row>
    <row r="26" spans="1:15" x14ac:dyDescent="0.25">
      <c r="A26" s="1" t="s">
        <v>75</v>
      </c>
    </row>
    <row r="27" spans="1:15" x14ac:dyDescent="0.25">
      <c r="A27" s="1" t="s">
        <v>74</v>
      </c>
      <c r="B27" s="2" t="s">
        <v>76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P59"/>
  <sheetViews>
    <sheetView topLeftCell="A39" workbookViewId="0">
      <selection activeCell="N48" sqref="N48"/>
    </sheetView>
  </sheetViews>
  <sheetFormatPr baseColWidth="10" defaultColWidth="8.85546875" defaultRowHeight="11.45" customHeight="1" x14ac:dyDescent="0.25"/>
  <cols>
    <col min="2" max="2" width="29.7109375" customWidth="1"/>
    <col min="3" max="7" width="12.7109375" customWidth="1"/>
    <col min="8" max="8" width="12" customWidth="1"/>
    <col min="9" max="15" width="10" customWidth="1"/>
  </cols>
  <sheetData>
    <row r="1" spans="2:16" ht="15" x14ac:dyDescent="0.25">
      <c r="B1" s="3" t="s">
        <v>68</v>
      </c>
    </row>
    <row r="2" spans="2:16" ht="15" x14ac:dyDescent="0.25">
      <c r="B2" s="2" t="s">
        <v>69</v>
      </c>
      <c r="C2" s="1" t="s">
        <v>0</v>
      </c>
    </row>
    <row r="3" spans="2:16" ht="15" x14ac:dyDescent="0.25">
      <c r="B3" s="2" t="s">
        <v>70</v>
      </c>
      <c r="C3" s="2" t="s">
        <v>6</v>
      </c>
    </row>
    <row r="5" spans="2:16" ht="15" x14ac:dyDescent="0.25">
      <c r="B5" s="1" t="s">
        <v>12</v>
      </c>
      <c r="D5" s="2" t="s">
        <v>16</v>
      </c>
    </row>
    <row r="6" spans="2:16" ht="15" x14ac:dyDescent="0.25">
      <c r="B6" s="1" t="s">
        <v>13</v>
      </c>
      <c r="D6" s="2" t="s">
        <v>28</v>
      </c>
    </row>
    <row r="7" spans="2:16" ht="15" x14ac:dyDescent="0.25">
      <c r="B7" s="1" t="s">
        <v>14</v>
      </c>
      <c r="D7" s="2" t="s">
        <v>20</v>
      </c>
    </row>
    <row r="9" spans="2:16" ht="15" x14ac:dyDescent="0.25">
      <c r="B9" s="101" t="s">
        <v>71</v>
      </c>
      <c r="C9" s="100" t="s">
        <v>54</v>
      </c>
      <c r="D9" s="100" t="s">
        <v>55</v>
      </c>
      <c r="E9" s="100" t="s">
        <v>56</v>
      </c>
      <c r="F9" s="100" t="s">
        <v>57</v>
      </c>
      <c r="G9" s="100" t="s">
        <v>58</v>
      </c>
      <c r="H9" s="100" t="s">
        <v>59</v>
      </c>
      <c r="I9" s="100" t="s">
        <v>60</v>
      </c>
      <c r="J9" s="100" t="s">
        <v>61</v>
      </c>
      <c r="K9" s="100" t="s">
        <v>62</v>
      </c>
      <c r="L9" s="100" t="s">
        <v>63</v>
      </c>
      <c r="M9" s="100" t="s">
        <v>64</v>
      </c>
      <c r="N9" s="100" t="s">
        <v>65</v>
      </c>
      <c r="O9" s="100" t="s">
        <v>66</v>
      </c>
      <c r="P9" s="100" t="s">
        <v>67</v>
      </c>
    </row>
    <row r="10" spans="2:16" ht="15" x14ac:dyDescent="0.25">
      <c r="B10" s="102" t="s">
        <v>79</v>
      </c>
      <c r="C10" s="104" t="s">
        <v>73</v>
      </c>
      <c r="D10" s="104" t="s">
        <v>73</v>
      </c>
      <c r="E10" s="104" t="s">
        <v>73</v>
      </c>
      <c r="F10" s="104" t="s">
        <v>73</v>
      </c>
      <c r="G10" s="104" t="s">
        <v>73</v>
      </c>
      <c r="H10" s="104" t="s">
        <v>73</v>
      </c>
      <c r="I10" s="104" t="s">
        <v>73</v>
      </c>
      <c r="J10" s="104" t="s">
        <v>73</v>
      </c>
      <c r="K10" s="104" t="s">
        <v>73</v>
      </c>
      <c r="L10" s="104" t="s">
        <v>73</v>
      </c>
      <c r="M10" s="104" t="s">
        <v>73</v>
      </c>
      <c r="N10" s="104" t="s">
        <v>73</v>
      </c>
      <c r="O10" s="104" t="s">
        <v>73</v>
      </c>
      <c r="P10" s="104" t="s">
        <v>73</v>
      </c>
    </row>
    <row r="11" spans="2:16" ht="15" x14ac:dyDescent="0.25">
      <c r="B11" s="103" t="s">
        <v>80</v>
      </c>
      <c r="C11" s="108">
        <v>873611</v>
      </c>
      <c r="D11" s="106">
        <v>866430.6</v>
      </c>
      <c r="E11" s="108">
        <v>829916</v>
      </c>
      <c r="F11" s="106">
        <v>817667.4</v>
      </c>
      <c r="G11" s="106">
        <v>834308.9</v>
      </c>
      <c r="H11" s="106">
        <v>864158.8</v>
      </c>
      <c r="I11" s="106">
        <v>897716.7</v>
      </c>
      <c r="J11" s="106">
        <v>925769.7</v>
      </c>
      <c r="K11" s="106">
        <v>948587.5</v>
      </c>
      <c r="L11" s="106">
        <v>960456.3</v>
      </c>
      <c r="M11" s="106">
        <v>798407.6</v>
      </c>
      <c r="N11" s="108">
        <v>858868</v>
      </c>
      <c r="O11" s="106">
        <v>901620.2</v>
      </c>
      <c r="P11" s="106">
        <v>940729.9</v>
      </c>
    </row>
    <row r="12" spans="2:16" ht="15" x14ac:dyDescent="0.25">
      <c r="B12" s="103" t="s">
        <v>81</v>
      </c>
      <c r="C12" s="107">
        <v>26612.9</v>
      </c>
      <c r="D12" s="107">
        <v>26110.9</v>
      </c>
      <c r="E12" s="107">
        <v>25172.7</v>
      </c>
      <c r="F12" s="107">
        <v>25737.1</v>
      </c>
      <c r="G12" s="107">
        <v>25729.1</v>
      </c>
      <c r="H12" s="107">
        <v>25441.8</v>
      </c>
      <c r="I12" s="109">
        <v>26560</v>
      </c>
      <c r="J12" s="107">
        <v>27067.9</v>
      </c>
      <c r="K12" s="107">
        <v>27257.5</v>
      </c>
      <c r="L12" s="107">
        <v>27802.1</v>
      </c>
      <c r="M12" s="107">
        <v>24474.6</v>
      </c>
      <c r="N12" s="107">
        <v>24156.5</v>
      </c>
      <c r="O12" s="107">
        <v>24044.799999999999</v>
      </c>
      <c r="P12" s="107">
        <v>24661.5</v>
      </c>
    </row>
    <row r="13" spans="2:16" ht="15" x14ac:dyDescent="0.25">
      <c r="B13" s="103" t="s">
        <v>82</v>
      </c>
      <c r="C13" s="106">
        <v>7010.2</v>
      </c>
      <c r="D13" s="106">
        <v>7265.7</v>
      </c>
      <c r="E13" s="106">
        <v>7248.6</v>
      </c>
      <c r="F13" s="108">
        <v>7288</v>
      </c>
      <c r="G13" s="108">
        <v>7658</v>
      </c>
      <c r="H13" s="106">
        <v>8296.5</v>
      </c>
      <c r="I13" s="106">
        <v>8818.1</v>
      </c>
      <c r="J13" s="106">
        <v>9695.4</v>
      </c>
      <c r="K13" s="108">
        <v>10215</v>
      </c>
      <c r="L13" s="106">
        <v>10379.700000000001</v>
      </c>
      <c r="M13" s="106">
        <v>8508.7999999999993</v>
      </c>
      <c r="N13" s="108">
        <v>8900</v>
      </c>
      <c r="O13" s="106">
        <v>8945.5</v>
      </c>
      <c r="P13" s="106">
        <v>8938.7999999999993</v>
      </c>
    </row>
    <row r="14" spans="2:16" ht="15" x14ac:dyDescent="0.25">
      <c r="B14" s="103" t="s">
        <v>83</v>
      </c>
      <c r="C14" s="107">
        <v>13304.1</v>
      </c>
      <c r="D14" s="107">
        <v>13469.9</v>
      </c>
      <c r="E14" s="107">
        <v>13430.3</v>
      </c>
      <c r="F14" s="107">
        <v>14370.2</v>
      </c>
      <c r="G14" s="107">
        <v>14350.1</v>
      </c>
      <c r="H14" s="107">
        <v>14777.7</v>
      </c>
      <c r="I14" s="107">
        <v>15284.3</v>
      </c>
      <c r="J14" s="109">
        <v>15830</v>
      </c>
      <c r="K14" s="109">
        <v>17127</v>
      </c>
      <c r="L14" s="107">
        <v>17523.3</v>
      </c>
      <c r="M14" s="107">
        <v>16412.8</v>
      </c>
      <c r="N14" s="107">
        <v>17461.3</v>
      </c>
      <c r="O14" s="107">
        <v>17626.099999999999</v>
      </c>
      <c r="P14" s="107">
        <v>19884.2</v>
      </c>
    </row>
    <row r="15" spans="2:16" ht="15" x14ac:dyDescent="0.25">
      <c r="B15" s="103" t="s">
        <v>84</v>
      </c>
      <c r="C15" s="106">
        <v>216116.4</v>
      </c>
      <c r="D15" s="106">
        <v>220171.1</v>
      </c>
      <c r="E15" s="106">
        <v>214652.2</v>
      </c>
      <c r="F15" s="106">
        <v>215846.1</v>
      </c>
      <c r="G15" s="106">
        <v>220846.9</v>
      </c>
      <c r="H15" s="106">
        <v>228393.1</v>
      </c>
      <c r="I15" s="106">
        <v>239363.4</v>
      </c>
      <c r="J15" s="106">
        <v>241728.7</v>
      </c>
      <c r="K15" s="106">
        <v>246121.3</v>
      </c>
      <c r="L15" s="106">
        <v>249545.2</v>
      </c>
      <c r="M15" s="108">
        <v>225262</v>
      </c>
      <c r="N15" s="106">
        <v>231569.3</v>
      </c>
      <c r="O15" s="106">
        <v>236772.9</v>
      </c>
      <c r="P15" s="108">
        <v>244567</v>
      </c>
    </row>
    <row r="16" spans="2:16" ht="15" x14ac:dyDescent="0.25">
      <c r="B16" s="103" t="s">
        <v>85</v>
      </c>
      <c r="C16" s="109">
        <v>85802</v>
      </c>
      <c r="D16" s="109">
        <v>79843</v>
      </c>
      <c r="E16" s="109">
        <v>75107</v>
      </c>
      <c r="F16" s="109">
        <v>72329</v>
      </c>
      <c r="G16" s="109">
        <v>75698</v>
      </c>
      <c r="H16" s="109">
        <v>81770</v>
      </c>
      <c r="I16" s="109">
        <v>84310</v>
      </c>
      <c r="J16" s="109">
        <v>90568</v>
      </c>
      <c r="K16" s="109">
        <v>92310</v>
      </c>
      <c r="L16" s="109">
        <v>90940</v>
      </c>
      <c r="M16" s="109">
        <v>66355</v>
      </c>
      <c r="N16" s="109">
        <v>77176</v>
      </c>
      <c r="O16" s="109">
        <v>83759</v>
      </c>
      <c r="P16" s="109">
        <v>87316</v>
      </c>
    </row>
    <row r="17" spans="2:16" ht="15" x14ac:dyDescent="0.25">
      <c r="B17" s="103" t="s">
        <v>44</v>
      </c>
      <c r="C17" s="106">
        <v>154049.60000000001</v>
      </c>
      <c r="D17" s="106">
        <v>154699.70000000001</v>
      </c>
      <c r="E17" s="106">
        <v>149093.70000000001</v>
      </c>
      <c r="F17" s="106">
        <v>146403.5</v>
      </c>
      <c r="G17" s="106">
        <v>146105.79999999999</v>
      </c>
      <c r="H17" s="106">
        <v>149397.70000000001</v>
      </c>
      <c r="I17" s="106">
        <v>154567.70000000001</v>
      </c>
      <c r="J17" s="108">
        <v>159644</v>
      </c>
      <c r="K17" s="106">
        <v>162183.1</v>
      </c>
      <c r="L17" s="106">
        <v>164940.6</v>
      </c>
      <c r="M17" s="106">
        <v>129789.5</v>
      </c>
      <c r="N17" s="106">
        <v>142945.60000000001</v>
      </c>
      <c r="O17" s="106">
        <v>152028.79999999999</v>
      </c>
      <c r="P17" s="106">
        <v>157760.79999999999</v>
      </c>
    </row>
    <row r="18" spans="2:16" ht="15" x14ac:dyDescent="0.25">
      <c r="B18" s="103" t="s">
        <v>86</v>
      </c>
      <c r="C18" s="107">
        <v>154513.1</v>
      </c>
      <c r="D18" s="107">
        <v>149889.20000000001</v>
      </c>
      <c r="E18" s="107">
        <v>138402.5</v>
      </c>
      <c r="F18" s="107">
        <v>131611.20000000001</v>
      </c>
      <c r="G18" s="109">
        <v>132729</v>
      </c>
      <c r="H18" s="107">
        <v>136381.29999999999</v>
      </c>
      <c r="I18" s="107">
        <v>139351.4</v>
      </c>
      <c r="J18" s="107">
        <v>139413.9</v>
      </c>
      <c r="K18" s="107">
        <v>140667.29999999999</v>
      </c>
      <c r="L18" s="107">
        <v>139949.79999999999</v>
      </c>
      <c r="M18" s="107">
        <v>106594.9</v>
      </c>
      <c r="N18" s="109">
        <v>119236</v>
      </c>
      <c r="O18" s="107">
        <v>125843.6</v>
      </c>
      <c r="P18" s="107">
        <v>135683.29999999999</v>
      </c>
    </row>
    <row r="19" spans="2:16" ht="15" x14ac:dyDescent="0.25">
      <c r="B19" s="103" t="s">
        <v>87</v>
      </c>
      <c r="C19" s="106">
        <v>5820.2</v>
      </c>
      <c r="D19" s="106">
        <v>6021.4</v>
      </c>
      <c r="E19" s="106">
        <v>5743.1</v>
      </c>
      <c r="F19" s="106">
        <v>5850.8</v>
      </c>
      <c r="G19" s="106">
        <v>6465.6</v>
      </c>
      <c r="H19" s="106">
        <v>6664.1</v>
      </c>
      <c r="I19" s="106">
        <v>7233.2</v>
      </c>
      <c r="J19" s="106">
        <v>7513.6</v>
      </c>
      <c r="K19" s="106">
        <v>7973.2</v>
      </c>
      <c r="L19" s="106">
        <v>8459.5</v>
      </c>
      <c r="M19" s="108">
        <v>7597</v>
      </c>
      <c r="N19" s="106">
        <v>7827.8</v>
      </c>
      <c r="O19" s="106">
        <v>8994.2999999999993</v>
      </c>
      <c r="P19" s="106">
        <v>8507.2000000000007</v>
      </c>
    </row>
    <row r="20" spans="2:16" ht="15" x14ac:dyDescent="0.25">
      <c r="B20" s="103" t="s">
        <v>88</v>
      </c>
      <c r="C20" s="107">
        <v>41627.9</v>
      </c>
      <c r="D20" s="107">
        <v>42139.6</v>
      </c>
      <c r="E20" s="107">
        <v>39811.5</v>
      </c>
      <c r="F20" s="107">
        <v>38732.1</v>
      </c>
      <c r="G20" s="107">
        <v>39305.5</v>
      </c>
      <c r="H20" s="107">
        <v>40834.800000000003</v>
      </c>
      <c r="I20" s="107">
        <v>41805.599999999999</v>
      </c>
      <c r="J20" s="107">
        <v>42894.400000000001</v>
      </c>
      <c r="K20" s="107">
        <v>45913.599999999999</v>
      </c>
      <c r="L20" s="107">
        <v>46639.4</v>
      </c>
      <c r="M20" s="109">
        <v>41815</v>
      </c>
      <c r="N20" s="107">
        <v>43152.5</v>
      </c>
      <c r="O20" s="107">
        <v>45571.3</v>
      </c>
      <c r="P20" s="107">
        <v>47832.9</v>
      </c>
    </row>
    <row r="21" spans="2:16" ht="15" x14ac:dyDescent="0.25">
      <c r="B21" s="103" t="s">
        <v>89</v>
      </c>
      <c r="C21" s="106">
        <v>23938.799999999999</v>
      </c>
      <c r="D21" s="106">
        <v>24284.6</v>
      </c>
      <c r="E21" s="106">
        <v>23668.5</v>
      </c>
      <c r="F21" s="106">
        <v>23439.200000000001</v>
      </c>
      <c r="G21" s="106">
        <v>22731.1</v>
      </c>
      <c r="H21" s="106">
        <v>23041.3</v>
      </c>
      <c r="I21" s="106">
        <v>23976.799999999999</v>
      </c>
      <c r="J21" s="106">
        <v>24699.7</v>
      </c>
      <c r="K21" s="106">
        <v>25017.7</v>
      </c>
      <c r="L21" s="106">
        <v>24859.4</v>
      </c>
      <c r="M21" s="106">
        <v>20836.2</v>
      </c>
      <c r="N21" s="108">
        <v>21974</v>
      </c>
      <c r="O21" s="106">
        <v>22522.3</v>
      </c>
      <c r="P21" s="106">
        <v>22738.400000000001</v>
      </c>
    </row>
    <row r="22" spans="2:16" ht="15" x14ac:dyDescent="0.25">
      <c r="B22" s="103" t="s">
        <v>50</v>
      </c>
      <c r="C22" s="107">
        <v>19598.2</v>
      </c>
      <c r="D22" s="107">
        <v>16973.7</v>
      </c>
      <c r="E22" s="107">
        <v>14504.7</v>
      </c>
      <c r="F22" s="107">
        <v>14152.1</v>
      </c>
      <c r="G22" s="107">
        <v>15486.7</v>
      </c>
      <c r="H22" s="107">
        <v>16181.5</v>
      </c>
      <c r="I22" s="107">
        <v>17319.8</v>
      </c>
      <c r="J22" s="107">
        <v>18399.5</v>
      </c>
      <c r="K22" s="107">
        <v>19067.8</v>
      </c>
      <c r="L22" s="109">
        <v>19803</v>
      </c>
      <c r="M22" s="107">
        <v>14921.1</v>
      </c>
      <c r="N22" s="107">
        <v>16252.4</v>
      </c>
      <c r="O22" s="109">
        <v>18728</v>
      </c>
      <c r="P22" s="105" t="s">
        <v>74</v>
      </c>
    </row>
    <row r="23" spans="2:16" ht="15" x14ac:dyDescent="0.25">
      <c r="B23" s="103" t="s">
        <v>90</v>
      </c>
      <c r="C23" s="106">
        <v>23610.5</v>
      </c>
      <c r="D23" s="106">
        <v>24359.4</v>
      </c>
      <c r="E23" s="106">
        <v>23554.799999999999</v>
      </c>
      <c r="F23" s="106">
        <v>23786.400000000001</v>
      </c>
      <c r="G23" s="106">
        <v>24743.9</v>
      </c>
      <c r="H23" s="108">
        <v>25864</v>
      </c>
      <c r="I23" s="106">
        <v>27194.2</v>
      </c>
      <c r="J23" s="106">
        <v>27507.599999999999</v>
      </c>
      <c r="K23" s="108">
        <v>28115</v>
      </c>
      <c r="L23" s="106">
        <v>28453.4</v>
      </c>
      <c r="M23" s="108">
        <v>25062</v>
      </c>
      <c r="N23" s="106">
        <v>27649.4</v>
      </c>
      <c r="O23" s="106">
        <v>28457.4</v>
      </c>
      <c r="P23" s="108">
        <v>27376</v>
      </c>
    </row>
    <row r="24" spans="2:16" ht="15" x14ac:dyDescent="0.25">
      <c r="B24" s="7" t="s">
        <v>52</v>
      </c>
      <c r="C24" s="15">
        <v>155636.20000000001</v>
      </c>
      <c r="D24" s="15">
        <v>155631.20000000001</v>
      </c>
      <c r="E24" s="15">
        <v>159197.1</v>
      </c>
      <c r="F24" s="15">
        <v>165633.70000000001</v>
      </c>
      <c r="G24" s="15">
        <v>172511.4</v>
      </c>
      <c r="H24" s="15">
        <v>175666.6</v>
      </c>
      <c r="I24" s="15">
        <v>182886.9</v>
      </c>
      <c r="J24" s="19">
        <v>183139</v>
      </c>
      <c r="K24" s="15">
        <v>185937.5</v>
      </c>
      <c r="L24" s="15">
        <v>184959.6</v>
      </c>
      <c r="M24" s="9" t="s">
        <v>74</v>
      </c>
      <c r="N24" s="9" t="s">
        <v>74</v>
      </c>
      <c r="O24" s="9" t="s">
        <v>74</v>
      </c>
    </row>
    <row r="26" spans="2:16" ht="15" x14ac:dyDescent="0.25">
      <c r="B26" s="5" t="s">
        <v>71</v>
      </c>
      <c r="C26" s="4" t="s">
        <v>54</v>
      </c>
      <c r="D26" s="4" t="s">
        <v>55</v>
      </c>
      <c r="E26" s="4" t="s">
        <v>56</v>
      </c>
      <c r="F26" s="4" t="s">
        <v>57</v>
      </c>
      <c r="G26" s="4" t="s">
        <v>58</v>
      </c>
      <c r="H26" s="4" t="s">
        <v>59</v>
      </c>
      <c r="I26" s="4" t="s">
        <v>60</v>
      </c>
      <c r="J26" s="4" t="s">
        <v>61</v>
      </c>
      <c r="K26" s="4" t="s">
        <v>62</v>
      </c>
      <c r="L26" s="4" t="s">
        <v>63</v>
      </c>
      <c r="M26" s="4" t="s">
        <v>64</v>
      </c>
      <c r="N26" s="4" t="s">
        <v>65</v>
      </c>
      <c r="O26" s="4" t="s">
        <v>66</v>
      </c>
      <c r="P26" s="4" t="s">
        <v>67</v>
      </c>
    </row>
    <row r="27" spans="2:16" ht="15" x14ac:dyDescent="0.25">
      <c r="B27" s="6" t="s">
        <v>72</v>
      </c>
      <c r="C27" s="8" t="s">
        <v>73</v>
      </c>
      <c r="D27" s="8" t="s">
        <v>73</v>
      </c>
      <c r="E27" s="8" t="s">
        <v>73</v>
      </c>
      <c r="F27" s="8" t="s">
        <v>73</v>
      </c>
      <c r="G27" s="8" t="s">
        <v>73</v>
      </c>
      <c r="H27" s="8" t="s">
        <v>73</v>
      </c>
      <c r="I27" s="8" t="s">
        <v>73</v>
      </c>
      <c r="J27" s="8" t="s">
        <v>73</v>
      </c>
      <c r="K27" s="8" t="s">
        <v>73</v>
      </c>
      <c r="L27" s="8" t="s">
        <v>73</v>
      </c>
      <c r="M27" s="8" t="s">
        <v>73</v>
      </c>
      <c r="N27" s="8" t="s">
        <v>73</v>
      </c>
      <c r="O27" s="8" t="s">
        <v>73</v>
      </c>
      <c r="P27" s="8" t="s">
        <v>73</v>
      </c>
    </row>
    <row r="28" spans="2:16" ht="15" x14ac:dyDescent="0.25">
      <c r="B28" s="7" t="s">
        <v>38</v>
      </c>
      <c r="C28" s="21">
        <f>C11/'total volume'!B11</f>
        <v>0.12949403378130106</v>
      </c>
      <c r="D28" s="21">
        <f>D11/'total volume'!C11</f>
        <v>0.12789568544440852</v>
      </c>
      <c r="E28" s="21">
        <f>E11/'total volume'!D11</f>
        <v>0.12346466562652282</v>
      </c>
      <c r="F28" s="21">
        <f>F11/'total volume'!E11</f>
        <v>0.1222739372887795</v>
      </c>
      <c r="G28" s="21">
        <f>G11/'total volume'!F11</f>
        <v>0.12339818864691388</v>
      </c>
      <c r="H28" s="21">
        <f>H11/'total volume'!G11</f>
        <v>0.12487269732770381</v>
      </c>
      <c r="I28" s="21">
        <f>I11/'total volume'!H11</f>
        <v>0.12706635749695963</v>
      </c>
      <c r="J28" s="21">
        <f>J11/'total volume'!I11</f>
        <v>0.12809872099244915</v>
      </c>
      <c r="K28" s="21">
        <f>K11/'total volume'!J11</f>
        <v>0.12886001169427486</v>
      </c>
      <c r="L28" s="21">
        <f>L11/'total volume'!K11</f>
        <v>0.12849582406362017</v>
      </c>
      <c r="M28" s="21">
        <f>M11/'total volume'!L11</f>
        <v>0.11606906881219499</v>
      </c>
      <c r="N28" s="21">
        <f>N11/'total volume'!M11</f>
        <v>0.11884277335817968</v>
      </c>
      <c r="O28" s="21">
        <f>O11/'total volume'!N11</f>
        <v>0.11860588067300225</v>
      </c>
      <c r="P28" s="21">
        <f>P11/'total volume'!O11</f>
        <v>0.12312580717349748</v>
      </c>
    </row>
    <row r="29" spans="2:16" ht="15" x14ac:dyDescent="0.25">
      <c r="B29" s="7" t="s">
        <v>39</v>
      </c>
      <c r="C29" s="21">
        <f>C12/'total volume'!B12</f>
        <v>0.12583972669133381</v>
      </c>
      <c r="D29" s="21">
        <f>D12/'total volume'!C12</f>
        <v>0.12261119503523954</v>
      </c>
      <c r="E29" s="21">
        <f>E12/'total volume'!D12</f>
        <v>0.11657654603654471</v>
      </c>
      <c r="F29" s="21">
        <f>F12/'total volume'!E12</f>
        <v>0.11776750970982183</v>
      </c>
      <c r="G29" s="21">
        <f>G12/'total volume'!F12</f>
        <v>0.11683988153029723</v>
      </c>
      <c r="H29" s="21">
        <f>H12/'total volume'!G12</f>
        <v>0.11353678661860139</v>
      </c>
      <c r="I29" s="21">
        <f>I12/'total volume'!H12</f>
        <v>0.11693908424721346</v>
      </c>
      <c r="J29" s="21">
        <f>J12/'total volume'!I12</f>
        <v>0.11676484100502339</v>
      </c>
      <c r="K29" s="21">
        <f>K12/'total volume'!J12</f>
        <v>0.11612317513117243</v>
      </c>
      <c r="L29" s="21">
        <f>L12/'total volume'!K12</f>
        <v>0.11707981208003948</v>
      </c>
      <c r="M29" s="21">
        <f>M12/'total volume'!L12</f>
        <v>0.11013263831265491</v>
      </c>
      <c r="N29" s="21">
        <f>N12/'total volume'!M12</f>
        <v>0.10349376334024819</v>
      </c>
      <c r="O29" s="21">
        <f>O12/'total volume'!N12</f>
        <v>0.10030075877977866</v>
      </c>
      <c r="P29" s="21">
        <f>P12/'total volume'!O12</f>
        <v>0.10285559135865389</v>
      </c>
    </row>
    <row r="30" spans="2:16" ht="15" x14ac:dyDescent="0.25">
      <c r="B30" s="7" t="s">
        <v>40</v>
      </c>
      <c r="C30" s="21">
        <f>C13/'total volume'!B13</f>
        <v>7.476206930384742E-2</v>
      </c>
      <c r="D30" s="21">
        <f>D13/'total volume'!C13</f>
        <v>7.710814476468629E-2</v>
      </c>
      <c r="E30" s="21">
        <f>E13/'total volume'!D13</f>
        <v>7.747914339616592E-2</v>
      </c>
      <c r="F30" s="21">
        <f>F13/'total volume'!E13</f>
        <v>7.74728212629303E-2</v>
      </c>
      <c r="G30" s="21">
        <f>G13/'total volume'!F13</f>
        <v>8.0668097863527868E-2</v>
      </c>
      <c r="H30" s="21">
        <f>H13/'total volume'!G13</f>
        <v>8.4185265422296179E-2</v>
      </c>
      <c r="I30" s="21">
        <f>I13/'total volume'!H13</f>
        <v>8.6496565876128292E-2</v>
      </c>
      <c r="J30" s="21">
        <f>J13/'total volume'!I13</f>
        <v>9.1205499761059905E-2</v>
      </c>
      <c r="K30" s="21">
        <f>K13/'total volume'!J13</f>
        <v>9.3285541425994836E-2</v>
      </c>
      <c r="L30" s="21">
        <f>L13/'total volume'!K13</f>
        <v>9.2116041167653387E-2</v>
      </c>
      <c r="M30" s="21">
        <f>M13/'total volume'!L13</f>
        <v>8.2416549949923187E-2</v>
      </c>
      <c r="N30" s="21">
        <f>N13/'total volume'!M13</f>
        <v>8.304229652071439E-2</v>
      </c>
      <c r="O30" s="21">
        <f>O13/'total volume'!N13</f>
        <v>8.3328442893165766E-2</v>
      </c>
      <c r="P30" s="21">
        <f>P13/'total volume'!O13</f>
        <v>8.4948829040814175E-2</v>
      </c>
    </row>
    <row r="31" spans="2:16" ht="15" x14ac:dyDescent="0.25">
      <c r="B31" s="7" t="s">
        <v>41</v>
      </c>
      <c r="C31" s="21">
        <f>C14/'total volume'!B14</f>
        <v>0.1081130497743734</v>
      </c>
      <c r="D31" s="21">
        <f>D14/'total volume'!C14</f>
        <v>0.10904144010245276</v>
      </c>
      <c r="E31" s="21">
        <f>E14/'total volume'!D14</f>
        <v>0.10848025226951287</v>
      </c>
      <c r="F31" s="21">
        <f>F14/'total volume'!E14</f>
        <v>0.11399627950515039</v>
      </c>
      <c r="G31" s="21">
        <f>G14/'total volume'!F14</f>
        <v>0.11400875835396336</v>
      </c>
      <c r="H31" s="21">
        <f>H14/'total volume'!G14</f>
        <v>0.11474251514673876</v>
      </c>
      <c r="I31" s="21">
        <f>I14/'total volume'!H14</f>
        <v>0.11445715916077381</v>
      </c>
      <c r="J31" s="21">
        <f>J14/'total volume'!I14</f>
        <v>0.11502345882734201</v>
      </c>
      <c r="K31" s="21">
        <f>K14/'total volume'!J14</f>
        <v>0.11990003080283386</v>
      </c>
      <c r="L31" s="21">
        <f>L14/'total volume'!K14</f>
        <v>0.12064084575888216</v>
      </c>
      <c r="M31" s="21">
        <f>M14/'total volume'!L14</f>
        <v>0.11470848677023845</v>
      </c>
      <c r="N31" s="21">
        <f>N14/'total volume'!M14</f>
        <v>0.11499431327624438</v>
      </c>
      <c r="O31" s="21">
        <f>O14/'total volume'!N14</f>
        <v>0.11666686523617194</v>
      </c>
      <c r="P31" s="21">
        <f>P14/'total volume'!O14</f>
        <v>0.13017667030228916</v>
      </c>
    </row>
    <row r="32" spans="2:16" ht="15" x14ac:dyDescent="0.25">
      <c r="B32" s="7" t="s">
        <v>42</v>
      </c>
      <c r="C32" s="21">
        <f>C15/'total volume'!B15</f>
        <v>0.13717570499851664</v>
      </c>
      <c r="D32" s="21">
        <f>D15/'total volume'!C15</f>
        <v>0.13814218667002634</v>
      </c>
      <c r="E32" s="21">
        <f>E15/'total volume'!D15</f>
        <v>0.13318989221626143</v>
      </c>
      <c r="F32" s="21">
        <f>F15/'total volume'!E15</f>
        <v>0.13376321357782192</v>
      </c>
      <c r="G32" s="21">
        <f>G15/'total volume'!F15</f>
        <v>0.1353111980671273</v>
      </c>
      <c r="H32" s="21">
        <f>H15/'total volume'!G15</f>
        <v>0.13665420666545647</v>
      </c>
      <c r="I32" s="21">
        <f>I15/'total volume'!H15</f>
        <v>0.14021318709255662</v>
      </c>
      <c r="J32" s="21">
        <f>J15/'total volume'!I15</f>
        <v>0.1396861508697132</v>
      </c>
      <c r="K32" s="21">
        <f>K15/'total volume'!J15</f>
        <v>0.14022150459637192</v>
      </c>
      <c r="L32" s="21">
        <f>L15/'total volume'!K15</f>
        <v>0.13969625291111767</v>
      </c>
      <c r="M32" s="21">
        <f>M15/'total volume'!L15</f>
        <v>0.13395861865544229</v>
      </c>
      <c r="N32" s="21">
        <f>N15/'total volume'!M15</f>
        <v>0.13483740447605402</v>
      </c>
      <c r="O32" s="21">
        <f>O15/'total volume'!N15</f>
        <v>0.13170321932747908</v>
      </c>
      <c r="P32" s="21">
        <f>P15/'total volume'!O15</f>
        <v>0.13732310596704486</v>
      </c>
    </row>
    <row r="33" spans="2:16" ht="15" x14ac:dyDescent="0.25">
      <c r="B33" s="7" t="s">
        <v>43</v>
      </c>
      <c r="C33" s="21">
        <f>C16/'total volume'!B16</f>
        <v>0.12159458080607675</v>
      </c>
      <c r="D33" s="21">
        <f>D16/'total volume'!C16</f>
        <v>0.11530141290911401</v>
      </c>
      <c r="E33" s="21">
        <f>E16/'total volume'!D16</f>
        <v>0.11198934783840445</v>
      </c>
      <c r="F33" s="21">
        <f>F16/'total volume'!E16</f>
        <v>0.11104577611830307</v>
      </c>
      <c r="G33" s="21">
        <f>G16/'total volume'!F16</f>
        <v>0.11418667374632692</v>
      </c>
      <c r="H33" s="21">
        <f>H16/'total volume'!G16</f>
        <v>0.11978179410480796</v>
      </c>
      <c r="I33" s="21">
        <f>I16/'total volume'!H16</f>
        <v>0.11983478122441554</v>
      </c>
      <c r="J33" s="21">
        <f>J16/'total volume'!I16</f>
        <v>0.12449551877714851</v>
      </c>
      <c r="K33" s="21">
        <f>K16/'total volume'!J16</f>
        <v>0.12493266818067394</v>
      </c>
      <c r="L33" s="21">
        <f>L16/'total volume'!K16</f>
        <v>0.12202076258280412</v>
      </c>
      <c r="M33" s="21">
        <f>M16/'total volume'!L16</f>
        <v>0.10556669212167494</v>
      </c>
      <c r="N33" s="21">
        <f>N16/'total volume'!M16</f>
        <v>0.11324531103722116</v>
      </c>
      <c r="O33" s="21">
        <f>O16/'total volume'!N16</f>
        <v>0.11374441693747378</v>
      </c>
      <c r="P33" s="21">
        <f>P16/'total volume'!O16</f>
        <v>0.11541735622399289</v>
      </c>
    </row>
    <row r="34" spans="2:16" ht="15" x14ac:dyDescent="0.25">
      <c r="B34" s="7" t="s">
        <v>44</v>
      </c>
      <c r="C34" s="21">
        <f>C17/'total volume'!B17</f>
        <v>0.13186992293058272</v>
      </c>
      <c r="D34" s="21">
        <f>D17/'total volume'!C17</f>
        <v>0.13137289270083319</v>
      </c>
      <c r="E34" s="21">
        <f>E17/'total volume'!D17</f>
        <v>0.1264158366478971</v>
      </c>
      <c r="F34" s="21">
        <f>F17/'total volume'!E17</f>
        <v>0.12341523952942826</v>
      </c>
      <c r="G34" s="21">
        <f>G17/'total volume'!F17</f>
        <v>0.12246165136962597</v>
      </c>
      <c r="H34" s="21">
        <f>H17/'total volume'!G17</f>
        <v>0.12326015082357449</v>
      </c>
      <c r="I34" s="21">
        <f>I17/'total volume'!H17</f>
        <v>0.12579046449005316</v>
      </c>
      <c r="J34" s="21">
        <f>J17/'total volume'!I17</f>
        <v>0.12785584142556813</v>
      </c>
      <c r="K34" s="21">
        <f>K17/'total volume'!J17</f>
        <v>0.12847909030494151</v>
      </c>
      <c r="L34" s="21">
        <f>L17/'total volume'!K17</f>
        <v>0.12879556671248754</v>
      </c>
      <c r="M34" s="21">
        <f>M17/'total volume'!L17</f>
        <v>0.10897890927972548</v>
      </c>
      <c r="N34" s="21">
        <f>N17/'total volume'!M17</f>
        <v>0.1139756190713113</v>
      </c>
      <c r="O34" s="21">
        <f>O17/'total volume'!N17</f>
        <v>0.11675016818054756</v>
      </c>
      <c r="P34" s="21">
        <f>P17/'total volume'!O17</f>
        <v>0.12009590266921991</v>
      </c>
    </row>
    <row r="35" spans="2:16" ht="15" x14ac:dyDescent="0.25">
      <c r="B35" s="7" t="s">
        <v>45</v>
      </c>
      <c r="C35" s="21">
        <f>C18/'total volume'!B18</f>
        <v>0.14078868144035842</v>
      </c>
      <c r="D35" s="21">
        <f>D18/'total volume'!C18</f>
        <v>0.13617028853647004</v>
      </c>
      <c r="E35" s="21">
        <f>E18/'total volume'!D18</f>
        <v>0.1302014614850055</v>
      </c>
      <c r="F35" s="21">
        <f>F18/'total volume'!E18</f>
        <v>0.12655801681616743</v>
      </c>
      <c r="G35" s="21">
        <f>G18/'total volume'!F18</f>
        <v>0.12730172029818349</v>
      </c>
      <c r="H35" s="21">
        <f>H18/'total volume'!G18</f>
        <v>0.12819073260709526</v>
      </c>
      <c r="I35" s="21">
        <f>I18/'total volume'!H18</f>
        <v>0.12995775459503528</v>
      </c>
      <c r="J35" s="21">
        <f>J18/'total volume'!I18</f>
        <v>0.12843349148853672</v>
      </c>
      <c r="K35" s="21">
        <f>K18/'total volume'!J18</f>
        <v>0.12881531227438342</v>
      </c>
      <c r="L35" s="21">
        <f>L18/'total volume'!K18</f>
        <v>0.12799393749606733</v>
      </c>
      <c r="M35" s="21">
        <f>M18/'total volume'!L18</f>
        <v>0.11013903083141484</v>
      </c>
      <c r="N35" s="21">
        <f>N18/'total volume'!M18</f>
        <v>0.11631801146888802</v>
      </c>
      <c r="O35" s="21">
        <f>O18/'total volume'!N18</f>
        <v>0.11592427295847986</v>
      </c>
      <c r="P35" s="21">
        <f>P18/'total volume'!O18</f>
        <v>0.12370312264381278</v>
      </c>
    </row>
    <row r="36" spans="2:16" ht="15" x14ac:dyDescent="0.25">
      <c r="B36" s="7" t="s">
        <v>46</v>
      </c>
      <c r="C36" s="21">
        <f>C19/'total volume'!B19</f>
        <v>0.10647518865767208</v>
      </c>
      <c r="D36" s="21">
        <f>D19/'total volume'!C19</f>
        <v>0.1096031540895042</v>
      </c>
      <c r="E36" s="21">
        <f>E19/'total volume'!D19</f>
        <v>0.10661411855996407</v>
      </c>
      <c r="F36" s="21">
        <f>F19/'total volume'!E19</f>
        <v>0.10832909025264074</v>
      </c>
      <c r="G36" s="21">
        <f>G19/'total volume'!F19</f>
        <v>0.11597343172372725</v>
      </c>
      <c r="H36" s="21">
        <f>H19/'total volume'!G19</f>
        <v>0.11495059820332014</v>
      </c>
      <c r="I36" s="21">
        <f>I19/'total volume'!H19</f>
        <v>0.11913247995572802</v>
      </c>
      <c r="J36" s="21">
        <f>J19/'total volume'!I19</f>
        <v>0.11793809254724683</v>
      </c>
      <c r="K36" s="21">
        <f>K19/'total volume'!J19</f>
        <v>0.11936249779185668</v>
      </c>
      <c r="L36" s="21">
        <f>L19/'total volume'!K19</f>
        <v>0.12013434255932516</v>
      </c>
      <c r="M36" s="21">
        <f>M19/'total volume'!L19</f>
        <v>0.11269339741592868</v>
      </c>
      <c r="N36" s="21">
        <f>N19/'total volume'!M19</f>
        <v>0.1101670703508182</v>
      </c>
      <c r="O36" s="21">
        <f>O19/'total volume'!N19</f>
        <v>0.11805479901558653</v>
      </c>
      <c r="P36" s="21">
        <f>P19/'total volume'!O19</f>
        <v>0.11392284710700086</v>
      </c>
    </row>
    <row r="37" spans="2:16" ht="15" x14ac:dyDescent="0.25">
      <c r="B37" s="7" t="s">
        <v>47</v>
      </c>
      <c r="C37" s="21">
        <f>C20/'total volume'!B20</f>
        <v>0.12547186189984172</v>
      </c>
      <c r="D37" s="21">
        <f>D20/'total volume'!C20</f>
        <v>0.12628700687962041</v>
      </c>
      <c r="E37" s="21">
        <f>E20/'total volume'!D20</f>
        <v>0.12027519959009483</v>
      </c>
      <c r="F37" s="21">
        <f>F20/'total volume'!E20</f>
        <v>0.11755042208723389</v>
      </c>
      <c r="G37" s="21">
        <f>G20/'total volume'!F20</f>
        <v>0.11840450416391156</v>
      </c>
      <c r="H37" s="21">
        <f>H20/'total volume'!G20</f>
        <v>0.1201387479148095</v>
      </c>
      <c r="I37" s="21">
        <f>I20/'total volume'!H20</f>
        <v>0.12106585071105075</v>
      </c>
      <c r="J37" s="21">
        <f>J20/'total volume'!I20</f>
        <v>0.12127709865045357</v>
      </c>
      <c r="K37" s="21">
        <f>K20/'total volume'!J20</f>
        <v>0.12639415642851498</v>
      </c>
      <c r="L37" s="21">
        <f>L20/'total volume'!K20</f>
        <v>0.12662288564345697</v>
      </c>
      <c r="M37" s="21">
        <f>M20/'total volume'!L20</f>
        <v>0.12034548060485008</v>
      </c>
      <c r="N37" s="21">
        <f>N20/'total volume'!M20</f>
        <v>0.11976226555431591</v>
      </c>
      <c r="O37" s="21">
        <f>O20/'total volume'!N20</f>
        <v>0.11918278042330258</v>
      </c>
      <c r="P37" s="21">
        <f>P20/'total volume'!O20</f>
        <v>0.12393985122937354</v>
      </c>
    </row>
    <row r="38" spans="2:16" ht="15" x14ac:dyDescent="0.25">
      <c r="B38" s="7" t="s">
        <v>48</v>
      </c>
      <c r="C38" s="21">
        <f>C21/'total volume'!B21</f>
        <v>0.12575362715489954</v>
      </c>
      <c r="D38" s="21">
        <f>D21/'total volume'!C21</f>
        <v>0.12599014267185474</v>
      </c>
      <c r="E38" s="21">
        <f>E21/'total volume'!D21</f>
        <v>0.1220748783686833</v>
      </c>
      <c r="F38" s="21">
        <f>F21/'total volume'!E21</f>
        <v>0.12120553986138453</v>
      </c>
      <c r="G38" s="21">
        <f>G21/'total volume'!F21</f>
        <v>0.11787831377346368</v>
      </c>
      <c r="H38" s="21">
        <f>H21/'total volume'!G21</f>
        <v>0.11801937375405412</v>
      </c>
      <c r="I38" s="21">
        <f>I21/'total volume'!H21</f>
        <v>0.12059199560620402</v>
      </c>
      <c r="J38" s="21">
        <f>J21/'total volume'!I21</f>
        <v>0.12222866638492701</v>
      </c>
      <c r="K38" s="21">
        <f>K21/'total volume'!J21</f>
        <v>0.1227011647873156</v>
      </c>
      <c r="L38" s="21">
        <f>L21/'total volume'!K21</f>
        <v>0.12102526353814165</v>
      </c>
      <c r="M38" s="21">
        <f>M21/'total volume'!L21</f>
        <v>0.11077982163535308</v>
      </c>
      <c r="N38" s="21">
        <f>N21/'total volume'!M21</f>
        <v>0.1147710689577007</v>
      </c>
      <c r="O38" s="21">
        <f>O21/'total volume'!N21</f>
        <v>0.11000477192214685</v>
      </c>
      <c r="P38" s="21">
        <f>P21/'total volume'!O21</f>
        <v>0.11145460454113892</v>
      </c>
    </row>
    <row r="39" spans="2:16" ht="15" x14ac:dyDescent="0.25">
      <c r="B39" s="7" t="s">
        <v>50</v>
      </c>
      <c r="C39" s="21">
        <f>C22/'total volume'!B22</f>
        <v>0.14544787960559227</v>
      </c>
      <c r="D39" s="21">
        <f>D22/'total volume'!C22</f>
        <v>0.13031711519149447</v>
      </c>
      <c r="E39" s="21">
        <f>E22/'total volume'!D22</f>
        <v>0.11727840553051283</v>
      </c>
      <c r="F39" s="21">
        <f>F22/'total volume'!E22</f>
        <v>0.1151767395414286</v>
      </c>
      <c r="G39" s="21">
        <f>G22/'total volume'!F22</f>
        <v>0.12238561342561495</v>
      </c>
      <c r="H39" s="21">
        <f>H22/'total volume'!G22</f>
        <v>0.12503738023835262</v>
      </c>
      <c r="I39" s="21">
        <f>I22/'total volume'!H22</f>
        <v>0.1299318600050563</v>
      </c>
      <c r="J39" s="21">
        <f>J22/'total volume'!I22</f>
        <v>0.13357304538848308</v>
      </c>
      <c r="K39" s="21">
        <f>K22/'total volume'!J22</f>
        <v>0.13425683401772084</v>
      </c>
      <c r="L39" s="21">
        <f>L22/'total volume'!K22</f>
        <v>0.13447059206988152</v>
      </c>
      <c r="M39" s="21">
        <f>M22/'total volume'!L22</f>
        <v>0.11478987769470914</v>
      </c>
      <c r="N39" s="21">
        <f>N22/'total volume'!M22</f>
        <v>0.11831845167677989</v>
      </c>
      <c r="O39" s="21">
        <f>O22/'total volume'!N22</f>
        <v>0.12325942462700662</v>
      </c>
      <c r="P39" s="21" t="e">
        <f>P22/'total volume'!O22</f>
        <v>#VALUE!</v>
      </c>
    </row>
    <row r="40" spans="2:16" ht="15" x14ac:dyDescent="0.25">
      <c r="B40" s="7" t="s">
        <v>51</v>
      </c>
      <c r="C40" s="21">
        <f>C23/'total volume'!B23</f>
        <v>0.13484748449943573</v>
      </c>
      <c r="D40" s="21">
        <f>D23/'total volume'!C23</f>
        <v>0.13664383042958042</v>
      </c>
      <c r="E40" s="21">
        <f>E23/'total volume'!D23</f>
        <v>0.13069343847341222</v>
      </c>
      <c r="F40" s="21">
        <f>F23/'total volume'!E23</f>
        <v>0.12978324173290945</v>
      </c>
      <c r="G40" s="21">
        <f>G23/'total volume'!F23</f>
        <v>0.1308626370429917</v>
      </c>
      <c r="H40" s="21">
        <f>H23/'total volume'!G23</f>
        <v>0.13117414656164891</v>
      </c>
      <c r="I40" s="21">
        <f>I23/'total volume'!H23</f>
        <v>0.13457285531965643</v>
      </c>
      <c r="J40" s="21">
        <f>J23/'total volume'!I23</f>
        <v>0.13315461659887337</v>
      </c>
      <c r="K40" s="21">
        <f>K23/'total volume'!J23</f>
        <v>0.13296708857646472</v>
      </c>
      <c r="L40" s="21">
        <f>L23/'total volume'!K23</f>
        <v>0.13329073536307665</v>
      </c>
      <c r="M40" s="21">
        <f>M23/'total volume'!L23</f>
        <v>0.12013765353359152</v>
      </c>
      <c r="N40" s="21">
        <f>N23/'total volume'!M23</f>
        <v>0.12528291217273377</v>
      </c>
      <c r="O40" s="21">
        <f>O23/'total volume'!N23</f>
        <v>0.12551200654521558</v>
      </c>
      <c r="P40" s="21">
        <f>P23/'total volume'!O23</f>
        <v>0.12367961305846364</v>
      </c>
    </row>
    <row r="41" spans="2:16" ht="15" x14ac:dyDescent="0.25">
      <c r="B41" s="7" t="s">
        <v>52</v>
      </c>
      <c r="C41" s="21">
        <f>C24/'total volume'!B24</f>
        <v>0.1371982989604886</v>
      </c>
      <c r="D41" s="21">
        <f>D24/'total volume'!C24</f>
        <v>0.13701065704568108</v>
      </c>
      <c r="E41" s="21">
        <f>E24/'total volume'!D24</f>
        <v>0.1378456974604152</v>
      </c>
      <c r="F41" s="21">
        <f>F24/'total volume'!E24</f>
        <v>0.13904540906878513</v>
      </c>
      <c r="G41" s="21">
        <f>G24/'total volume'!F24</f>
        <v>0.14156247399730745</v>
      </c>
      <c r="H41" s="21">
        <f>H24/'total volume'!G24</f>
        <v>0.14060229885646267</v>
      </c>
      <c r="I41" s="21">
        <f>I24/'total volume'!H24</f>
        <v>0.14139253247061989</v>
      </c>
      <c r="J41" s="21">
        <f>J24/'total volume'!I24</f>
        <v>0.13991339898516778</v>
      </c>
      <c r="K41" s="21">
        <f>K24/'total volume'!J24</f>
        <v>0.14060653091861522</v>
      </c>
      <c r="L41" s="21">
        <f>L24/'total volume'!K24</f>
        <v>0.13829460313415606</v>
      </c>
      <c r="M41" s="21" t="e">
        <f>M24/'total volume'!L24</f>
        <v>#VALUE!</v>
      </c>
      <c r="N41" s="21" t="e">
        <f>N24/'total volume'!M24</f>
        <v>#VALUE!</v>
      </c>
      <c r="O41" s="21" t="e">
        <f>O24/'total volume'!N24</f>
        <v>#VALUE!</v>
      </c>
      <c r="P41" s="21" t="e">
        <f>P24/'total volume'!O24</f>
        <v>#DIV/0!</v>
      </c>
    </row>
    <row r="43" spans="2:16" ht="19.899999999999999" customHeight="1" x14ac:dyDescent="0.25">
      <c r="B43" s="22"/>
      <c r="C43" s="88" t="s">
        <v>54</v>
      </c>
      <c r="D43" s="89" t="s">
        <v>63</v>
      </c>
      <c r="E43" s="89" t="s">
        <v>64</v>
      </c>
      <c r="F43" s="89" t="s">
        <v>65</v>
      </c>
      <c r="G43" s="89" t="s">
        <v>66</v>
      </c>
      <c r="H43" s="90" t="s">
        <v>67</v>
      </c>
    </row>
    <row r="44" spans="2:16" ht="19.899999999999999" customHeight="1" x14ac:dyDescent="0.25">
      <c r="B44" s="31" t="s">
        <v>77</v>
      </c>
      <c r="C44" s="86">
        <f>C28</f>
        <v>0.12949403378130106</v>
      </c>
      <c r="D44" s="84">
        <f>L28</f>
        <v>0.12849582406362017</v>
      </c>
      <c r="E44" s="84">
        <f>M28</f>
        <v>0.11606906881219499</v>
      </c>
      <c r="F44" s="84">
        <f>N28</f>
        <v>0.11884277335817968</v>
      </c>
      <c r="G44" s="84">
        <f>O28</f>
        <v>0.11860588067300225</v>
      </c>
      <c r="H44" s="87">
        <f>P28</f>
        <v>0.12312580717349748</v>
      </c>
    </row>
    <row r="45" spans="2:16" ht="19.899999999999999" customHeight="1" x14ac:dyDescent="0.25">
      <c r="B45" s="32" t="s">
        <v>39</v>
      </c>
      <c r="C45" s="23">
        <f>C29</f>
        <v>0.12583972669133381</v>
      </c>
      <c r="D45" s="24">
        <f>L29</f>
        <v>0.11707981208003948</v>
      </c>
      <c r="E45" s="24">
        <f>M29</f>
        <v>0.11013263831265491</v>
      </c>
      <c r="F45" s="24">
        <f>N29</f>
        <v>0.10349376334024819</v>
      </c>
      <c r="G45" s="24">
        <f>O29</f>
        <v>0.10030075877977866</v>
      </c>
      <c r="H45" s="25">
        <f>P29</f>
        <v>0.10285559135865389</v>
      </c>
    </row>
    <row r="46" spans="2:16" ht="19.899999999999999" customHeight="1" x14ac:dyDescent="0.25">
      <c r="B46" s="32" t="s">
        <v>40</v>
      </c>
      <c r="C46" s="23">
        <f>C30</f>
        <v>7.476206930384742E-2</v>
      </c>
      <c r="D46" s="24">
        <f>L30</f>
        <v>9.2116041167653387E-2</v>
      </c>
      <c r="E46" s="24">
        <f>M30</f>
        <v>8.2416549949923187E-2</v>
      </c>
      <c r="F46" s="24">
        <f>N30</f>
        <v>8.304229652071439E-2</v>
      </c>
      <c r="G46" s="24">
        <f>O30</f>
        <v>8.3328442893165766E-2</v>
      </c>
      <c r="H46" s="25">
        <f>P30</f>
        <v>8.4948829040814175E-2</v>
      </c>
    </row>
    <row r="47" spans="2:16" ht="19.899999999999999" customHeight="1" x14ac:dyDescent="0.25">
      <c r="B47" s="32" t="s">
        <v>41</v>
      </c>
      <c r="C47" s="23">
        <f>C31</f>
        <v>0.1081130497743734</v>
      </c>
      <c r="D47" s="24">
        <f>L31</f>
        <v>0.12064084575888216</v>
      </c>
      <c r="E47" s="24">
        <f>M31</f>
        <v>0.11470848677023845</v>
      </c>
      <c r="F47" s="24">
        <f>N31</f>
        <v>0.11499431327624438</v>
      </c>
      <c r="G47" s="24">
        <f>O31</f>
        <v>0.11666686523617194</v>
      </c>
      <c r="H47" s="25">
        <f>P31</f>
        <v>0.13017667030228916</v>
      </c>
    </row>
    <row r="48" spans="2:16" ht="19.899999999999999" customHeight="1" x14ac:dyDescent="0.25">
      <c r="B48" s="32" t="s">
        <v>42</v>
      </c>
      <c r="C48" s="23">
        <f>C32</f>
        <v>0.13717570499851664</v>
      </c>
      <c r="D48" s="24">
        <f>L32</f>
        <v>0.13969625291111767</v>
      </c>
      <c r="E48" s="24">
        <f>M32</f>
        <v>0.13395861865544229</v>
      </c>
      <c r="F48" s="24">
        <f>N32</f>
        <v>0.13483740447605402</v>
      </c>
      <c r="G48" s="24">
        <f>O32</f>
        <v>0.13170321932747908</v>
      </c>
      <c r="H48" s="25">
        <f>P32</f>
        <v>0.13732310596704486</v>
      </c>
    </row>
    <row r="49" spans="2:8" ht="19.899999999999999" customHeight="1" x14ac:dyDescent="0.25">
      <c r="B49" s="32" t="s">
        <v>43</v>
      </c>
      <c r="C49" s="23">
        <f>C33</f>
        <v>0.12159458080607675</v>
      </c>
      <c r="D49" s="24">
        <f>L33</f>
        <v>0.12202076258280412</v>
      </c>
      <c r="E49" s="24">
        <f>M33</f>
        <v>0.10556669212167494</v>
      </c>
      <c r="F49" s="24">
        <f>N33</f>
        <v>0.11324531103722116</v>
      </c>
      <c r="G49" s="24">
        <f>O33</f>
        <v>0.11374441693747378</v>
      </c>
      <c r="H49" s="25">
        <f>P33</f>
        <v>0.11541735622399289</v>
      </c>
    </row>
    <row r="50" spans="2:8" ht="19.899999999999999" customHeight="1" x14ac:dyDescent="0.25">
      <c r="B50" s="33" t="s">
        <v>44</v>
      </c>
      <c r="C50" s="37">
        <f>C34</f>
        <v>0.13186992293058272</v>
      </c>
      <c r="D50" s="38">
        <f>L34</f>
        <v>0.12879556671248754</v>
      </c>
      <c r="E50" s="38">
        <f>M34</f>
        <v>0.10897890927972548</v>
      </c>
      <c r="F50" s="38">
        <f>N34</f>
        <v>0.1139756190713113</v>
      </c>
      <c r="G50" s="38">
        <f>O34</f>
        <v>0.11675016818054756</v>
      </c>
      <c r="H50" s="39">
        <f>P34</f>
        <v>0.12009590266921991</v>
      </c>
    </row>
    <row r="51" spans="2:8" ht="19.899999999999999" customHeight="1" x14ac:dyDescent="0.25">
      <c r="B51" s="32" t="s">
        <v>45</v>
      </c>
      <c r="C51" s="23">
        <f>C35</f>
        <v>0.14078868144035842</v>
      </c>
      <c r="D51" s="24">
        <f>L35</f>
        <v>0.12799393749606733</v>
      </c>
      <c r="E51" s="24">
        <f>M35</f>
        <v>0.11013903083141484</v>
      </c>
      <c r="F51" s="24">
        <f>N35</f>
        <v>0.11631801146888802</v>
      </c>
      <c r="G51" s="24">
        <f>O35</f>
        <v>0.11592427295847986</v>
      </c>
      <c r="H51" s="25">
        <f>P35</f>
        <v>0.12370312264381278</v>
      </c>
    </row>
    <row r="52" spans="2:8" ht="19.899999999999999" customHeight="1" x14ac:dyDescent="0.25">
      <c r="B52" s="32" t="s">
        <v>46</v>
      </c>
      <c r="C52" s="23">
        <f>C36</f>
        <v>0.10647518865767208</v>
      </c>
      <c r="D52" s="24">
        <f>L36</f>
        <v>0.12013434255932516</v>
      </c>
      <c r="E52" s="24">
        <f>M36</f>
        <v>0.11269339741592868</v>
      </c>
      <c r="F52" s="24">
        <f>N36</f>
        <v>0.1101670703508182</v>
      </c>
      <c r="G52" s="24">
        <f>O36</f>
        <v>0.11805479901558653</v>
      </c>
      <c r="H52" s="25">
        <f>P36</f>
        <v>0.11392284710700086</v>
      </c>
    </row>
    <row r="53" spans="2:8" ht="19.899999999999999" customHeight="1" x14ac:dyDescent="0.25">
      <c r="B53" s="32" t="s">
        <v>47</v>
      </c>
      <c r="C53" s="23">
        <f>C37</f>
        <v>0.12547186189984172</v>
      </c>
      <c r="D53" s="24">
        <f>L37</f>
        <v>0.12662288564345697</v>
      </c>
      <c r="E53" s="24">
        <f>M37</f>
        <v>0.12034548060485008</v>
      </c>
      <c r="F53" s="24">
        <f>N37</f>
        <v>0.11976226555431591</v>
      </c>
      <c r="G53" s="24">
        <f>O37</f>
        <v>0.11918278042330258</v>
      </c>
      <c r="H53" s="25">
        <f>P37</f>
        <v>0.12393985122937354</v>
      </c>
    </row>
    <row r="54" spans="2:8" ht="19.899999999999999" customHeight="1" x14ac:dyDescent="0.25">
      <c r="B54" s="32" t="s">
        <v>48</v>
      </c>
      <c r="C54" s="23">
        <f>C38</f>
        <v>0.12575362715489954</v>
      </c>
      <c r="D54" s="24">
        <f>L38</f>
        <v>0.12102526353814165</v>
      </c>
      <c r="E54" s="24">
        <f>M38</f>
        <v>0.11077982163535308</v>
      </c>
      <c r="F54" s="24">
        <f>N38</f>
        <v>0.1147710689577007</v>
      </c>
      <c r="G54" s="24">
        <f>O38</f>
        <v>0.11000477192214685</v>
      </c>
      <c r="H54" s="25">
        <f>P38</f>
        <v>0.11145460454113892</v>
      </c>
    </row>
    <row r="55" spans="2:8" ht="19.899999999999999" customHeight="1" x14ac:dyDescent="0.25">
      <c r="B55" s="32" t="s">
        <v>50</v>
      </c>
      <c r="C55" s="23">
        <f t="shared" ref="C55:C57" si="0">C39</f>
        <v>0.14544787960559227</v>
      </c>
      <c r="D55" s="24">
        <f t="shared" ref="D55:D56" si="1">L39</f>
        <v>0.13447059206988152</v>
      </c>
      <c r="E55" s="24">
        <f t="shared" ref="E55:E56" si="2">M39</f>
        <v>0.11478987769470914</v>
      </c>
      <c r="F55" s="24">
        <f t="shared" ref="F55:F56" si="3">N39</f>
        <v>0.11831845167677989</v>
      </c>
      <c r="G55" s="24">
        <f t="shared" ref="G55:H56" si="4">O39</f>
        <v>0.12325942462700662</v>
      </c>
      <c r="H55" s="25"/>
    </row>
    <row r="56" spans="2:8" ht="19.899999999999999" customHeight="1" x14ac:dyDescent="0.25">
      <c r="B56" s="32" t="s">
        <v>51</v>
      </c>
      <c r="C56" s="23">
        <f t="shared" si="0"/>
        <v>0.13484748449943573</v>
      </c>
      <c r="D56" s="24">
        <f t="shared" si="1"/>
        <v>0.13329073536307665</v>
      </c>
      <c r="E56" s="24">
        <f t="shared" si="2"/>
        <v>0.12013765353359152</v>
      </c>
      <c r="F56" s="24">
        <f t="shared" si="3"/>
        <v>0.12528291217273377</v>
      </c>
      <c r="G56" s="24">
        <f t="shared" si="4"/>
        <v>0.12551200654521558</v>
      </c>
      <c r="H56" s="25">
        <f t="shared" si="4"/>
        <v>0.12367961305846364</v>
      </c>
    </row>
    <row r="57" spans="2:8" ht="19.899999999999999" customHeight="1" x14ac:dyDescent="0.25">
      <c r="B57" s="40" t="s">
        <v>91</v>
      </c>
      <c r="C57" s="26">
        <f t="shared" si="0"/>
        <v>0.1371982989604886</v>
      </c>
      <c r="D57" s="27">
        <f>L41</f>
        <v>0.13829460313415606</v>
      </c>
      <c r="E57" s="41"/>
      <c r="F57" s="41"/>
      <c r="G57" s="41"/>
      <c r="H57" s="42"/>
    </row>
    <row r="58" spans="2:8" ht="20.45" customHeight="1" x14ac:dyDescent="0.25">
      <c r="B58" s="43" t="s">
        <v>78</v>
      </c>
    </row>
    <row r="59" spans="2:8" ht="17.25" customHeight="1" x14ac:dyDescent="0.25">
      <c r="B59" s="43" t="s">
        <v>92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P59"/>
  <sheetViews>
    <sheetView tabSelected="1" topLeftCell="A39" workbookViewId="0">
      <selection activeCell="L46" sqref="L46"/>
    </sheetView>
  </sheetViews>
  <sheetFormatPr baseColWidth="10" defaultColWidth="8.85546875" defaultRowHeight="11.45" customHeight="1" x14ac:dyDescent="0.25"/>
  <cols>
    <col min="2" max="2" width="29.85546875" customWidth="1"/>
    <col min="3" max="7" width="12.7109375" customWidth="1"/>
    <col min="8" max="8" width="12.42578125" customWidth="1"/>
    <col min="9" max="15" width="10" customWidth="1"/>
  </cols>
  <sheetData>
    <row r="1" spans="2:16" ht="15" x14ac:dyDescent="0.25">
      <c r="B1" s="3" t="s">
        <v>68</v>
      </c>
    </row>
    <row r="2" spans="2:16" ht="15" x14ac:dyDescent="0.25">
      <c r="B2" s="2" t="s">
        <v>69</v>
      </c>
      <c r="C2" s="1" t="s">
        <v>0</v>
      </c>
    </row>
    <row r="3" spans="2:16" ht="15" x14ac:dyDescent="0.25">
      <c r="B3" s="2" t="s">
        <v>70</v>
      </c>
      <c r="C3" s="2" t="s">
        <v>6</v>
      </c>
    </row>
    <row r="5" spans="2:16" ht="15" x14ac:dyDescent="0.25">
      <c r="B5" s="1" t="s">
        <v>12</v>
      </c>
      <c r="D5" s="2" t="s">
        <v>16</v>
      </c>
    </row>
    <row r="6" spans="2:16" ht="15" x14ac:dyDescent="0.25">
      <c r="B6" s="1" t="s">
        <v>13</v>
      </c>
      <c r="D6" s="2" t="s">
        <v>28</v>
      </c>
    </row>
    <row r="7" spans="2:16" ht="15" x14ac:dyDescent="0.25">
      <c r="B7" s="1" t="s">
        <v>14</v>
      </c>
      <c r="D7" s="69" t="s">
        <v>22</v>
      </c>
    </row>
    <row r="9" spans="2:16" ht="15" x14ac:dyDescent="0.25">
      <c r="B9" s="5" t="s">
        <v>71</v>
      </c>
      <c r="C9" s="4" t="s">
        <v>54</v>
      </c>
      <c r="D9" s="4" t="s">
        <v>55</v>
      </c>
      <c r="E9" s="4" t="s">
        <v>56</v>
      </c>
      <c r="F9" s="4" t="s">
        <v>57</v>
      </c>
      <c r="G9" s="4" t="s">
        <v>58</v>
      </c>
      <c r="H9" s="4" t="s">
        <v>59</v>
      </c>
      <c r="I9" s="4" t="s">
        <v>60</v>
      </c>
      <c r="J9" s="4" t="s">
        <v>61</v>
      </c>
      <c r="K9" s="4" t="s">
        <v>62</v>
      </c>
      <c r="L9" s="4" t="s">
        <v>63</v>
      </c>
      <c r="M9" s="4" t="s">
        <v>64</v>
      </c>
      <c r="N9" s="4" t="s">
        <v>65</v>
      </c>
      <c r="O9" s="4" t="s">
        <v>66</v>
      </c>
      <c r="P9" s="4" t="s">
        <v>67</v>
      </c>
    </row>
    <row r="10" spans="2:16" ht="15" x14ac:dyDescent="0.25">
      <c r="B10" s="6" t="s">
        <v>79</v>
      </c>
      <c r="C10" s="8" t="s">
        <v>73</v>
      </c>
      <c r="D10" s="8" t="s">
        <v>73</v>
      </c>
      <c r="E10" s="8" t="s">
        <v>73</v>
      </c>
      <c r="F10" s="8" t="s">
        <v>73</v>
      </c>
      <c r="G10" s="8" t="s">
        <v>73</v>
      </c>
      <c r="H10" s="8" t="s">
        <v>73</v>
      </c>
      <c r="I10" s="8" t="s">
        <v>73</v>
      </c>
      <c r="J10" s="8" t="s">
        <v>73</v>
      </c>
      <c r="K10" s="8" t="s">
        <v>73</v>
      </c>
      <c r="L10" s="8" t="s">
        <v>73</v>
      </c>
      <c r="M10" s="8" t="s">
        <v>73</v>
      </c>
      <c r="N10" s="8" t="s">
        <v>73</v>
      </c>
      <c r="O10" s="8" t="s">
        <v>73</v>
      </c>
      <c r="P10" s="8" t="s">
        <v>73</v>
      </c>
    </row>
    <row r="11" spans="2:16" ht="15" x14ac:dyDescent="0.25">
      <c r="B11" s="7" t="s">
        <v>80</v>
      </c>
      <c r="C11" s="15">
        <v>211915.4</v>
      </c>
      <c r="D11" s="15">
        <v>208120.5</v>
      </c>
      <c r="E11" s="15">
        <v>192591.2</v>
      </c>
      <c r="F11" s="15">
        <v>188749.2</v>
      </c>
      <c r="G11" s="15">
        <v>194661.8</v>
      </c>
      <c r="H11" s="15">
        <v>212694.8</v>
      </c>
      <c r="I11" s="15">
        <v>234091.3</v>
      </c>
      <c r="J11" s="15">
        <v>248360.6</v>
      </c>
      <c r="K11" s="15">
        <v>259999.9</v>
      </c>
      <c r="L11" s="15">
        <v>267315.09999999998</v>
      </c>
      <c r="M11" s="19">
        <v>246566</v>
      </c>
      <c r="N11" s="15">
        <v>259158.1</v>
      </c>
      <c r="O11" s="15">
        <v>246570.6</v>
      </c>
      <c r="P11" s="15">
        <v>270076.09999999998</v>
      </c>
    </row>
    <row r="12" spans="2:16" ht="15" x14ac:dyDescent="0.25">
      <c r="B12" s="7" t="s">
        <v>81</v>
      </c>
      <c r="C12" s="20">
        <v>7343</v>
      </c>
      <c r="D12" s="20">
        <v>7411</v>
      </c>
      <c r="E12" s="16">
        <v>6614.2</v>
      </c>
      <c r="F12" s="16">
        <v>6799.3</v>
      </c>
      <c r="G12" s="16">
        <v>6690.9</v>
      </c>
      <c r="H12" s="16">
        <v>6488.1</v>
      </c>
      <c r="I12" s="16">
        <v>7094.8</v>
      </c>
      <c r="J12" s="16">
        <v>7211.8</v>
      </c>
      <c r="K12" s="16">
        <v>7266.7</v>
      </c>
      <c r="L12" s="16">
        <v>7311.8</v>
      </c>
      <c r="M12" s="16">
        <v>6513.8</v>
      </c>
      <c r="N12" s="20">
        <v>5702</v>
      </c>
      <c r="O12" s="20">
        <v>5104</v>
      </c>
      <c r="P12" s="16">
        <v>5801.1</v>
      </c>
    </row>
    <row r="13" spans="2:16" ht="15" x14ac:dyDescent="0.25">
      <c r="B13" s="7" t="s">
        <v>82</v>
      </c>
      <c r="C13" s="15">
        <v>2254.9</v>
      </c>
      <c r="D13" s="15">
        <v>2365.3000000000002</v>
      </c>
      <c r="E13" s="15">
        <v>2353.6999999999998</v>
      </c>
      <c r="F13" s="15">
        <v>2401.1</v>
      </c>
      <c r="G13" s="15">
        <v>2567.9</v>
      </c>
      <c r="H13" s="19">
        <v>3027</v>
      </c>
      <c r="I13" s="15">
        <v>3367.5</v>
      </c>
      <c r="J13" s="15">
        <v>3970.2</v>
      </c>
      <c r="K13" s="15">
        <v>4220.8999999999996</v>
      </c>
      <c r="L13" s="15">
        <v>4199.3999999999996</v>
      </c>
      <c r="M13" s="19">
        <v>3793</v>
      </c>
      <c r="N13" s="15">
        <v>3921.9</v>
      </c>
      <c r="O13" s="15">
        <v>3563.4</v>
      </c>
      <c r="P13" s="19">
        <v>3800</v>
      </c>
    </row>
    <row r="14" spans="2:16" ht="15" x14ac:dyDescent="0.25">
      <c r="B14" s="7" t="s">
        <v>83</v>
      </c>
      <c r="C14" s="16">
        <v>3676.7</v>
      </c>
      <c r="D14" s="16">
        <v>3832.6</v>
      </c>
      <c r="E14" s="16">
        <v>3939.4</v>
      </c>
      <c r="F14" s="16">
        <v>4333.1000000000004</v>
      </c>
      <c r="G14" s="16">
        <v>4502.1000000000004</v>
      </c>
      <c r="H14" s="16">
        <v>4798.2</v>
      </c>
      <c r="I14" s="16">
        <v>4992.5</v>
      </c>
      <c r="J14" s="16">
        <v>5213.6000000000004</v>
      </c>
      <c r="K14" s="16">
        <v>5921.7</v>
      </c>
      <c r="L14" s="16">
        <v>6388.1</v>
      </c>
      <c r="M14" s="16">
        <v>6838.8</v>
      </c>
      <c r="N14" s="16">
        <v>7136.8</v>
      </c>
      <c r="O14" s="16">
        <v>6557.9</v>
      </c>
      <c r="P14" s="16">
        <v>8424.9</v>
      </c>
    </row>
    <row r="15" spans="2:16" ht="15" x14ac:dyDescent="0.25">
      <c r="B15" s="7" t="s">
        <v>84</v>
      </c>
      <c r="C15" s="15">
        <v>51826.1</v>
      </c>
      <c r="D15" s="15">
        <v>55179.4</v>
      </c>
      <c r="E15" s="15">
        <v>54642.3</v>
      </c>
      <c r="F15" s="15">
        <v>55018.3</v>
      </c>
      <c r="G15" s="15">
        <v>54396.7</v>
      </c>
      <c r="H15" s="15">
        <v>57512.1</v>
      </c>
      <c r="I15" s="15">
        <v>63888.7</v>
      </c>
      <c r="J15" s="15">
        <v>66183.100000000006</v>
      </c>
      <c r="K15" s="15">
        <v>68569.5</v>
      </c>
      <c r="L15" s="15">
        <v>73626.3</v>
      </c>
      <c r="M15" s="19">
        <v>76734</v>
      </c>
      <c r="N15" s="15">
        <v>79273.899999999994</v>
      </c>
      <c r="O15" s="15">
        <v>76028.100000000006</v>
      </c>
      <c r="P15" s="15">
        <v>80325.2</v>
      </c>
    </row>
    <row r="16" spans="2:16" ht="15" x14ac:dyDescent="0.25">
      <c r="B16" s="7" t="s">
        <v>85</v>
      </c>
      <c r="C16" s="20">
        <v>20574</v>
      </c>
      <c r="D16" s="20">
        <v>16818</v>
      </c>
      <c r="E16" s="20">
        <v>14718</v>
      </c>
      <c r="F16" s="20">
        <v>15901</v>
      </c>
      <c r="G16" s="20">
        <v>18347</v>
      </c>
      <c r="H16" s="20">
        <v>21529</v>
      </c>
      <c r="I16" s="20">
        <v>23572</v>
      </c>
      <c r="J16" s="20">
        <v>25340</v>
      </c>
      <c r="K16" s="20">
        <v>26842</v>
      </c>
      <c r="L16" s="20">
        <v>25649</v>
      </c>
      <c r="M16" s="20">
        <v>19482</v>
      </c>
      <c r="N16" s="20">
        <v>22804</v>
      </c>
      <c r="O16" s="20">
        <v>20448</v>
      </c>
      <c r="P16" s="20">
        <v>22949</v>
      </c>
    </row>
    <row r="17" spans="2:16" ht="15" x14ac:dyDescent="0.25">
      <c r="B17" s="7" t="s">
        <v>44</v>
      </c>
      <c r="C17" s="15">
        <v>40936.9</v>
      </c>
      <c r="D17" s="15">
        <v>41083.1</v>
      </c>
      <c r="E17" s="15">
        <v>36957.300000000003</v>
      </c>
      <c r="F17" s="15">
        <v>34055.5</v>
      </c>
      <c r="G17" s="15">
        <v>33580.400000000001</v>
      </c>
      <c r="H17" s="15">
        <v>35295.800000000003</v>
      </c>
      <c r="I17" s="15">
        <v>38255.4</v>
      </c>
      <c r="J17" s="15">
        <v>39929.1</v>
      </c>
      <c r="K17" s="19">
        <v>40390</v>
      </c>
      <c r="L17" s="15">
        <v>41079.4</v>
      </c>
      <c r="M17" s="15">
        <v>34774.5</v>
      </c>
      <c r="N17" s="15">
        <v>34357.199999999997</v>
      </c>
      <c r="O17" s="15">
        <v>32557.8</v>
      </c>
      <c r="P17" s="15">
        <v>36461.699999999997</v>
      </c>
    </row>
    <row r="18" spans="2:16" ht="15" x14ac:dyDescent="0.25">
      <c r="B18" s="7" t="s">
        <v>86</v>
      </c>
      <c r="C18" s="16">
        <v>31800.5</v>
      </c>
      <c r="D18" s="16">
        <v>29435.3</v>
      </c>
      <c r="E18" s="16">
        <v>25949.5</v>
      </c>
      <c r="F18" s="16">
        <v>23841.9</v>
      </c>
      <c r="G18" s="16">
        <v>23919.1</v>
      </c>
      <c r="H18" s="16">
        <v>27786.6</v>
      </c>
      <c r="I18" s="16">
        <v>31126.2</v>
      </c>
      <c r="J18" s="16">
        <v>34113.5</v>
      </c>
      <c r="K18" s="16">
        <v>35450.699999999997</v>
      </c>
      <c r="L18" s="16">
        <v>35672.199999999997</v>
      </c>
      <c r="M18" s="16">
        <v>30469.5</v>
      </c>
      <c r="N18" s="16">
        <v>32935.800000000003</v>
      </c>
      <c r="O18" s="16">
        <v>28141.9</v>
      </c>
      <c r="P18" s="16">
        <v>34881.599999999999</v>
      </c>
    </row>
    <row r="19" spans="2:16" ht="15" x14ac:dyDescent="0.25">
      <c r="B19" s="7" t="s">
        <v>87</v>
      </c>
      <c r="C19" s="15">
        <v>1033.2</v>
      </c>
      <c r="D19" s="15">
        <v>1087.5</v>
      </c>
      <c r="E19" s="15">
        <v>1145.5999999999999</v>
      </c>
      <c r="F19" s="15">
        <v>1211.5</v>
      </c>
      <c r="G19" s="15">
        <v>1364.1</v>
      </c>
      <c r="H19" s="19">
        <v>1382</v>
      </c>
      <c r="I19" s="15">
        <v>1560.4</v>
      </c>
      <c r="J19" s="15">
        <v>1606.3</v>
      </c>
      <c r="K19" s="15">
        <v>1876.5</v>
      </c>
      <c r="L19" s="15">
        <v>2211.9</v>
      </c>
      <c r="M19" s="15">
        <v>2183.6</v>
      </c>
      <c r="N19" s="15">
        <v>2174.3000000000002</v>
      </c>
      <c r="O19" s="15">
        <v>2090.1999999999998</v>
      </c>
      <c r="P19" s="19">
        <v>2207</v>
      </c>
    </row>
    <row r="20" spans="2:16" ht="15" x14ac:dyDescent="0.25">
      <c r="B20" s="7" t="s">
        <v>88</v>
      </c>
      <c r="C20" s="16">
        <v>12807.4</v>
      </c>
      <c r="D20" s="16">
        <v>13007.2</v>
      </c>
      <c r="E20" s="16">
        <v>11162.8</v>
      </c>
      <c r="F20" s="16">
        <v>10375.299999999999</v>
      </c>
      <c r="G20" s="16">
        <v>10874.2</v>
      </c>
      <c r="H20" s="16">
        <v>11564.3</v>
      </c>
      <c r="I20" s="16">
        <v>11442.7</v>
      </c>
      <c r="J20" s="16">
        <v>11476.5</v>
      </c>
      <c r="K20" s="16">
        <v>13134.6</v>
      </c>
      <c r="L20" s="16">
        <v>13275.5</v>
      </c>
      <c r="M20" s="20">
        <v>13428</v>
      </c>
      <c r="N20" s="16">
        <v>13544.8</v>
      </c>
      <c r="O20" s="16">
        <v>12961.8</v>
      </c>
      <c r="P20" s="16">
        <v>13992.6</v>
      </c>
    </row>
    <row r="21" spans="2:16" ht="15" x14ac:dyDescent="0.25">
      <c r="B21" s="7" t="s">
        <v>89</v>
      </c>
      <c r="C21" s="15">
        <v>5483.3</v>
      </c>
      <c r="D21" s="19">
        <v>5941</v>
      </c>
      <c r="E21" s="15">
        <v>5579.5</v>
      </c>
      <c r="F21" s="15">
        <v>5235.3999999999996</v>
      </c>
      <c r="G21" s="15">
        <v>4931.3999999999996</v>
      </c>
      <c r="H21" s="15">
        <v>5023.6000000000004</v>
      </c>
      <c r="I21" s="15">
        <v>5491.6</v>
      </c>
      <c r="J21" s="15">
        <v>5751.5</v>
      </c>
      <c r="K21" s="15">
        <v>5552.4</v>
      </c>
      <c r="L21" s="15">
        <v>5367.4</v>
      </c>
      <c r="M21" s="15">
        <v>5092.8</v>
      </c>
      <c r="N21" s="15">
        <v>5079.3</v>
      </c>
      <c r="O21" s="19">
        <v>4757</v>
      </c>
      <c r="P21" s="15">
        <v>4797.1000000000004</v>
      </c>
    </row>
    <row r="22" spans="2:16" ht="15" x14ac:dyDescent="0.25">
      <c r="B22" s="7" t="s">
        <v>50</v>
      </c>
      <c r="C22" s="20">
        <v>6650</v>
      </c>
      <c r="D22" s="16">
        <v>5035.7</v>
      </c>
      <c r="E22" s="16">
        <v>3317.1</v>
      </c>
      <c r="F22" s="16">
        <v>3472.4</v>
      </c>
      <c r="G22" s="16">
        <v>4566.6000000000004</v>
      </c>
      <c r="H22" s="16">
        <v>5566.5</v>
      </c>
      <c r="I22" s="16">
        <v>6192.1</v>
      </c>
      <c r="J22" s="16">
        <v>6825.4</v>
      </c>
      <c r="K22" s="16">
        <v>7170.5</v>
      </c>
      <c r="L22" s="16">
        <v>6944.1</v>
      </c>
      <c r="M22" s="16">
        <v>5397.5</v>
      </c>
      <c r="N22" s="16">
        <v>5456.5</v>
      </c>
      <c r="O22" s="16">
        <v>6505.8</v>
      </c>
      <c r="P22" s="140" t="s">
        <v>74</v>
      </c>
    </row>
    <row r="23" spans="2:16" ht="15" x14ac:dyDescent="0.25">
      <c r="B23" s="7" t="s">
        <v>90</v>
      </c>
      <c r="C23" s="19">
        <v>4959</v>
      </c>
      <c r="D23" s="15">
        <v>5495.6</v>
      </c>
      <c r="E23" s="15">
        <v>5166.3</v>
      </c>
      <c r="F23" s="15">
        <v>5250.3</v>
      </c>
      <c r="G23" s="15">
        <v>5982.8</v>
      </c>
      <c r="H23" s="15">
        <v>6847.6</v>
      </c>
      <c r="I23" s="15">
        <v>7416.5</v>
      </c>
      <c r="J23" s="15">
        <v>7566.2</v>
      </c>
      <c r="K23" s="15">
        <v>7338.4</v>
      </c>
      <c r="L23" s="15">
        <v>7647.9</v>
      </c>
      <c r="M23" s="15">
        <v>7145.5</v>
      </c>
      <c r="N23" s="19">
        <v>8693</v>
      </c>
      <c r="O23" s="15">
        <v>9104.6</v>
      </c>
      <c r="P23" s="15">
        <v>8046.2</v>
      </c>
    </row>
    <row r="24" spans="2:16" ht="15" x14ac:dyDescent="0.25">
      <c r="B24" s="7" t="s">
        <v>52</v>
      </c>
      <c r="C24" s="15">
        <v>42454.3</v>
      </c>
      <c r="D24" s="15">
        <v>41010.1</v>
      </c>
      <c r="E24" s="15">
        <v>42512.6</v>
      </c>
      <c r="F24" s="15">
        <v>48398.9</v>
      </c>
      <c r="G24" s="15">
        <v>52622.2</v>
      </c>
      <c r="H24" s="15">
        <v>53947.7</v>
      </c>
      <c r="I24" s="15">
        <v>57278.7</v>
      </c>
      <c r="J24" s="15">
        <v>53943.6</v>
      </c>
      <c r="K24" s="15">
        <v>53077.3</v>
      </c>
      <c r="L24" s="15">
        <v>52784.7</v>
      </c>
      <c r="M24" s="9" t="s">
        <v>74</v>
      </c>
      <c r="N24" s="9" t="s">
        <v>74</v>
      </c>
      <c r="O24" s="9" t="s">
        <v>74</v>
      </c>
    </row>
    <row r="26" spans="2:16" ht="15" x14ac:dyDescent="0.25">
      <c r="B26" s="5" t="s">
        <v>71</v>
      </c>
      <c r="C26" s="4" t="s">
        <v>54</v>
      </c>
      <c r="D26" s="4" t="s">
        <v>55</v>
      </c>
      <c r="E26" s="4" t="s">
        <v>56</v>
      </c>
      <c r="F26" s="4" t="s">
        <v>57</v>
      </c>
      <c r="G26" s="4" t="s">
        <v>58</v>
      </c>
      <c r="H26" s="4" t="s">
        <v>59</v>
      </c>
      <c r="I26" s="4" t="s">
        <v>60</v>
      </c>
      <c r="J26" s="4" t="s">
        <v>61</v>
      </c>
      <c r="K26" s="4" t="s">
        <v>62</v>
      </c>
      <c r="L26" s="4" t="s">
        <v>63</v>
      </c>
      <c r="M26" s="4" t="s">
        <v>64</v>
      </c>
      <c r="N26" s="4" t="s">
        <v>65</v>
      </c>
      <c r="O26" s="4" t="s">
        <v>66</v>
      </c>
      <c r="P26" s="4" t="s">
        <v>67</v>
      </c>
    </row>
    <row r="27" spans="2:16" ht="15" x14ac:dyDescent="0.25">
      <c r="B27" s="6" t="s">
        <v>72</v>
      </c>
      <c r="C27" s="8" t="s">
        <v>73</v>
      </c>
      <c r="D27" s="8" t="s">
        <v>73</v>
      </c>
      <c r="E27" s="8" t="s">
        <v>73</v>
      </c>
      <c r="F27" s="8" t="s">
        <v>73</v>
      </c>
      <c r="G27" s="8" t="s">
        <v>73</v>
      </c>
      <c r="H27" s="8" t="s">
        <v>73</v>
      </c>
      <c r="I27" s="8" t="s">
        <v>73</v>
      </c>
      <c r="J27" s="8" t="s">
        <v>73</v>
      </c>
      <c r="K27" s="8" t="s">
        <v>73</v>
      </c>
      <c r="L27" s="8" t="s">
        <v>73</v>
      </c>
      <c r="M27" s="8" t="s">
        <v>73</v>
      </c>
      <c r="N27" s="8" t="s">
        <v>73</v>
      </c>
      <c r="O27" s="8" t="s">
        <v>73</v>
      </c>
      <c r="P27" s="8" t="s">
        <v>73</v>
      </c>
    </row>
    <row r="28" spans="2:16" ht="15" x14ac:dyDescent="0.25">
      <c r="B28" s="7" t="s">
        <v>38</v>
      </c>
      <c r="C28" s="21">
        <f>C11/'total volume'!B11</f>
        <v>3.1411898392279772E-2</v>
      </c>
      <c r="D28" s="21">
        <f>D11/'total volume'!C11</f>
        <v>3.0721114885061799E-2</v>
      </c>
      <c r="E28" s="21">
        <f>E11/'total volume'!D11</f>
        <v>2.8651343160766615E-2</v>
      </c>
      <c r="F28" s="21">
        <f>F11/'total volume'!E11</f>
        <v>2.8225544817009094E-2</v>
      </c>
      <c r="G28" s="21">
        <f>G11/'total volume'!F11</f>
        <v>2.8791390717212553E-2</v>
      </c>
      <c r="H28" s="21">
        <f>H11/'total volume'!G11</f>
        <v>3.0734829505383147E-2</v>
      </c>
      <c r="I28" s="21">
        <f>I11/'total volume'!H11</f>
        <v>3.3134204602329471E-2</v>
      </c>
      <c r="J28" s="21">
        <f>J11/'total volume'!I11</f>
        <v>3.436564753082464E-2</v>
      </c>
      <c r="K28" s="21">
        <f>K11/'total volume'!J11</f>
        <v>3.531945145230176E-2</v>
      </c>
      <c r="L28" s="21">
        <f>L11/'total volume'!K11</f>
        <v>3.576307850669419E-2</v>
      </c>
      <c r="M28" s="21">
        <f>M11/'total volume'!L11</f>
        <v>3.5844706414051755E-2</v>
      </c>
      <c r="N28" s="21">
        <f>N11/'total volume'!M11</f>
        <v>3.5860070863318307E-2</v>
      </c>
      <c r="O28" s="21">
        <f>O11/'total volume'!N11</f>
        <v>3.2435745296157482E-2</v>
      </c>
      <c r="P28" s="21">
        <f>P11/'total volume'!O11</f>
        <v>3.5348443597647126E-2</v>
      </c>
    </row>
    <row r="29" spans="2:16" ht="15" x14ac:dyDescent="0.25">
      <c r="B29" s="7" t="s">
        <v>39</v>
      </c>
      <c r="C29" s="21">
        <f>C12/'total volume'!B12</f>
        <v>3.4721549064343382E-2</v>
      </c>
      <c r="D29" s="21">
        <f>D12/'total volume'!C12</f>
        <v>3.4800469015091789E-2</v>
      </c>
      <c r="E29" s="21">
        <f>E12/'total volume'!D12</f>
        <v>3.0630825886572118E-2</v>
      </c>
      <c r="F29" s="21">
        <f>F12/'total volume'!E12</f>
        <v>3.1112154390742996E-2</v>
      </c>
      <c r="G29" s="21">
        <f>G12/'total volume'!F12</f>
        <v>3.0384427101261439E-2</v>
      </c>
      <c r="H29" s="21">
        <f>H12/'total volume'!G12</f>
        <v>2.8953848597982366E-2</v>
      </c>
      <c r="I29" s="21">
        <f>I12/'total volume'!H12</f>
        <v>3.1237176766458211E-2</v>
      </c>
      <c r="J29" s="21">
        <f>J12/'total volume'!I12</f>
        <v>3.1110085391183939E-2</v>
      </c>
      <c r="K29" s="21">
        <f>K12/'total volume'!J12</f>
        <v>3.0957801585827411E-2</v>
      </c>
      <c r="L29" s="21">
        <f>L12/'total volume'!K12</f>
        <v>3.0791349213434696E-2</v>
      </c>
      <c r="M29" s="21">
        <f>M12/'total volume'!L12</f>
        <v>2.9311285146272934E-2</v>
      </c>
      <c r="N29" s="21">
        <f>N12/'total volume'!M12</f>
        <v>2.4429095215204817E-2</v>
      </c>
      <c r="O29" s="21">
        <f>O12/'total volume'!N12</f>
        <v>2.129088504840923E-2</v>
      </c>
      <c r="P29" s="21">
        <f>P12/'total volume'!O12</f>
        <v>2.4194617968521265E-2</v>
      </c>
    </row>
    <row r="30" spans="2:16" ht="15" x14ac:dyDescent="0.25">
      <c r="B30" s="7" t="s">
        <v>40</v>
      </c>
      <c r="C30" s="21">
        <f>C13/'total volume'!B13</f>
        <v>2.4047957272723394E-2</v>
      </c>
      <c r="D30" s="21">
        <f>D13/'total volume'!C13</f>
        <v>2.5102040383158192E-2</v>
      </c>
      <c r="E30" s="21">
        <f>E13/'total volume'!D13</f>
        <v>2.5158328478817386E-2</v>
      </c>
      <c r="F30" s="21">
        <f>F13/'total volume'!E13</f>
        <v>2.5524148070035939E-2</v>
      </c>
      <c r="G30" s="21">
        <f>G13/'total volume'!F13</f>
        <v>2.7049831353323742E-2</v>
      </c>
      <c r="H30" s="21">
        <f>H13/'total volume'!G13</f>
        <v>3.0715217071450678E-2</v>
      </c>
      <c r="I30" s="21">
        <f>I13/'total volume'!H13</f>
        <v>3.3031739897241126E-2</v>
      </c>
      <c r="J30" s="21">
        <f>J13/'total volume'!I13</f>
        <v>3.7348028462091308E-2</v>
      </c>
      <c r="K30" s="21">
        <f>K13/'total volume'!J13</f>
        <v>3.8546151914339855E-2</v>
      </c>
      <c r="L30" s="21">
        <f>L13/'total volume'!K13</f>
        <v>3.7268139086817885E-2</v>
      </c>
      <c r="M30" s="21">
        <f>M13/'total volume'!L13</f>
        <v>3.6739137594027207E-2</v>
      </c>
      <c r="N30" s="21">
        <f>N13/'total volume'!M13</f>
        <v>3.659366098029098E-2</v>
      </c>
      <c r="O30" s="21">
        <f>O13/'total volume'!N13</f>
        <v>3.3193513320161745E-2</v>
      </c>
      <c r="P30" s="21">
        <f>P13/'total volume'!O13</f>
        <v>3.6112850757942218E-2</v>
      </c>
    </row>
    <row r="31" spans="2:16" ht="15" x14ac:dyDescent="0.25">
      <c r="B31" s="7" t="s">
        <v>41</v>
      </c>
      <c r="C31" s="21">
        <f>C14/'total volume'!B14</f>
        <v>2.9877951165839002E-2</v>
      </c>
      <c r="D31" s="21">
        <f>D14/'total volume'!C14</f>
        <v>3.1025636666690951E-2</v>
      </c>
      <c r="E31" s="21">
        <f>E14/'total volume'!D14</f>
        <v>3.1819624713559563E-2</v>
      </c>
      <c r="F31" s="21">
        <f>F14/'total volume'!E14</f>
        <v>3.4373723311002434E-2</v>
      </c>
      <c r="G31" s="21">
        <f>G14/'total volume'!F14</f>
        <v>3.5768310394030597E-2</v>
      </c>
      <c r="H31" s="21">
        <f>H14/'total volume'!G14</f>
        <v>3.7255969208813404E-2</v>
      </c>
      <c r="I31" s="21">
        <f>I14/'total volume'!H14</f>
        <v>3.7386557913032539E-2</v>
      </c>
      <c r="J31" s="21">
        <f>J14/'total volume'!I14</f>
        <v>3.7882899870008237E-2</v>
      </c>
      <c r="K31" s="21">
        <f>K14/'total volume'!J14</f>
        <v>4.1455713925681162E-2</v>
      </c>
      <c r="L31" s="21">
        <f>L14/'total volume'!K14</f>
        <v>4.3979489410802486E-2</v>
      </c>
      <c r="M31" s="21">
        <f>M14/'total volume'!L14</f>
        <v>4.779613468294909E-2</v>
      </c>
      <c r="N31" s="21">
        <f>N14/'total volume'!M14</f>
        <v>4.7000590734361185E-2</v>
      </c>
      <c r="O31" s="21">
        <f>O14/'total volume'!N14</f>
        <v>4.3406631956717137E-2</v>
      </c>
      <c r="P31" s="21">
        <f>P14/'total volume'!O14</f>
        <v>5.5155622535971061E-2</v>
      </c>
    </row>
    <row r="32" spans="2:16" ht="15" x14ac:dyDescent="0.25">
      <c r="B32" s="7" t="s">
        <v>42</v>
      </c>
      <c r="C32" s="21">
        <f>C15/'total volume'!B15</f>
        <v>3.2895614607792945E-2</v>
      </c>
      <c r="D32" s="21">
        <f>D15/'total volume'!C15</f>
        <v>3.4621269436088807E-2</v>
      </c>
      <c r="E32" s="21">
        <f>E15/'total volume'!D15</f>
        <v>3.3905089477063929E-2</v>
      </c>
      <c r="F32" s="21">
        <f>F15/'total volume'!E15</f>
        <v>3.409570343679446E-2</v>
      </c>
      <c r="G32" s="21">
        <f>G15/'total volume'!F15</f>
        <v>3.3328439964057016E-2</v>
      </c>
      <c r="H32" s="21">
        <f>H15/'total volume'!G15</f>
        <v>3.4411155149452408E-2</v>
      </c>
      <c r="I32" s="21">
        <f>I15/'total volume'!H15</f>
        <v>3.7424427653518548E-2</v>
      </c>
      <c r="J32" s="21">
        <f>J15/'total volume'!I15</f>
        <v>3.8244786372595874E-2</v>
      </c>
      <c r="K32" s="21">
        <f>K15/'total volume'!J15</f>
        <v>3.9065771468868908E-2</v>
      </c>
      <c r="L32" s="21">
        <f>L15/'total volume'!K15</f>
        <v>4.1216253511226916E-2</v>
      </c>
      <c r="M32" s="21">
        <f>M15/'total volume'!L15</f>
        <v>4.5632111247821246E-2</v>
      </c>
      <c r="N32" s="21">
        <f>N15/'total volume'!M15</f>
        <v>4.6159343741567903E-2</v>
      </c>
      <c r="O32" s="21">
        <f>O15/'total volume'!N15</f>
        <v>4.2290082730546928E-2</v>
      </c>
      <c r="P32" s="21">
        <f>P15/'total volume'!O15</f>
        <v>4.5102184478789331E-2</v>
      </c>
    </row>
    <row r="33" spans="2:16" ht="15" x14ac:dyDescent="0.25">
      <c r="B33" s="7" t="s">
        <v>43</v>
      </c>
      <c r="C33" s="21">
        <f>C16/'total volume'!B16</f>
        <v>2.9156510401904655E-2</v>
      </c>
      <c r="D33" s="21">
        <f>D16/'total volume'!C16</f>
        <v>2.4286902575122171E-2</v>
      </c>
      <c r="E33" s="21">
        <f>E16/'total volume'!D16</f>
        <v>2.1945480733961371E-2</v>
      </c>
      <c r="F33" s="21">
        <f>F16/'total volume'!E16</f>
        <v>2.4412599179542607E-2</v>
      </c>
      <c r="G33" s="21">
        <f>G16/'total volume'!F16</f>
        <v>2.7675538365925918E-2</v>
      </c>
      <c r="H33" s="21">
        <f>H16/'total volume'!G16</f>
        <v>3.1537021466092829E-2</v>
      </c>
      <c r="I33" s="21">
        <f>I16/'total volume'!H16</f>
        <v>3.350427544801237E-2</v>
      </c>
      <c r="J33" s="21">
        <f>J16/'total volume'!I16</f>
        <v>3.4832572716775721E-2</v>
      </c>
      <c r="K33" s="21">
        <f>K16/'total volume'!J16</f>
        <v>3.6328054157790599E-2</v>
      </c>
      <c r="L33" s="21">
        <f>L16/'total volume'!K16</f>
        <v>3.4415114795319363E-2</v>
      </c>
      <c r="M33" s="21">
        <f>M16/'total volume'!L16</f>
        <v>3.0994654448262694E-2</v>
      </c>
      <c r="N33" s="21">
        <f>N16/'total volume'!M16</f>
        <v>3.3461776626059807E-2</v>
      </c>
      <c r="O33" s="21">
        <f>O16/'total volume'!N16</f>
        <v>2.7768309525393851E-2</v>
      </c>
      <c r="P33" s="21">
        <f>P16/'total volume'!O16</f>
        <v>3.0334794401763857E-2</v>
      </c>
    </row>
    <row r="34" spans="2:16" ht="15" x14ac:dyDescent="0.25">
      <c r="B34" s="7" t="s">
        <v>44</v>
      </c>
      <c r="C34" s="21">
        <f>C17/'total volume'!B17</f>
        <v>3.5042907271534446E-2</v>
      </c>
      <c r="D34" s="21">
        <f>D17/'total volume'!C17</f>
        <v>3.48882750782167E-2</v>
      </c>
      <c r="E34" s="21">
        <f>E17/'total volume'!D17</f>
        <v>3.1335918283249581E-2</v>
      </c>
      <c r="F34" s="21">
        <f>F17/'total volume'!E17</f>
        <v>2.8708109367565966E-2</v>
      </c>
      <c r="G34" s="21">
        <f>G17/'total volume'!F17</f>
        <v>2.81461190291733E-2</v>
      </c>
      <c r="H34" s="21">
        <f>H17/'total volume'!G17</f>
        <v>2.9120700194438874E-2</v>
      </c>
      <c r="I34" s="21">
        <f>I17/'total volume'!H17</f>
        <v>3.1133053899700776E-2</v>
      </c>
      <c r="J34" s="21">
        <f>J17/'total volume'!I17</f>
        <v>3.1978456301932127E-2</v>
      </c>
      <c r="K34" s="21">
        <f>K17/'total volume'!J17</f>
        <v>3.1996369889443391E-2</v>
      </c>
      <c r="L34" s="21">
        <f>L17/'total volume'!K17</f>
        <v>3.207727268610009E-2</v>
      </c>
      <c r="M34" s="21">
        <f>M17/'total volume'!L17</f>
        <v>2.9198718546167551E-2</v>
      </c>
      <c r="N34" s="21">
        <f>N17/'total volume'!M17</f>
        <v>2.7394219476198332E-2</v>
      </c>
      <c r="O34" s="21">
        <f>O17/'total volume'!N17</f>
        <v>2.5002687816970414E-2</v>
      </c>
      <c r="P34" s="21">
        <f>P17/'total volume'!O17</f>
        <v>2.7756583221904906E-2</v>
      </c>
    </row>
    <row r="35" spans="2:16" ht="15" x14ac:dyDescent="0.25">
      <c r="B35" s="7" t="s">
        <v>45</v>
      </c>
      <c r="C35" s="21">
        <f>C18/'total volume'!B18</f>
        <v>2.8975863303138168E-2</v>
      </c>
      <c r="D35" s="21">
        <f>D18/'total volume'!C18</f>
        <v>2.674117477548453E-2</v>
      </c>
      <c r="E35" s="21">
        <f>E18/'total volume'!D18</f>
        <v>2.4411862681708425E-2</v>
      </c>
      <c r="F35" s="21">
        <f>F18/'total volume'!E18</f>
        <v>2.2926495474012716E-2</v>
      </c>
      <c r="G35" s="21">
        <f>G18/'total volume'!F18</f>
        <v>2.2941049642386219E-2</v>
      </c>
      <c r="H35" s="21">
        <f>H18/'total volume'!G18</f>
        <v>2.6117837347644536E-2</v>
      </c>
      <c r="I35" s="21">
        <f>I18/'total volume'!H18</f>
        <v>2.9027990110440133E-2</v>
      </c>
      <c r="J35" s="21">
        <f>J18/'total volume'!I18</f>
        <v>3.1426679204112337E-2</v>
      </c>
      <c r="K35" s="21">
        <f>K18/'total volume'!J18</f>
        <v>3.2463785050580229E-2</v>
      </c>
      <c r="L35" s="21">
        <f>L18/'total volume'!K18</f>
        <v>3.2624736420825272E-2</v>
      </c>
      <c r="M35" s="21">
        <f>M18/'total volume'!L18</f>
        <v>3.1482568114588924E-2</v>
      </c>
      <c r="N35" s="21">
        <f>N18/'total volume'!M18</f>
        <v>3.2129782633910919E-2</v>
      </c>
      <c r="O35" s="21">
        <f>O18/'total volume'!N18</f>
        <v>2.5923680641448947E-2</v>
      </c>
      <c r="P35" s="21">
        <f>P18/'total volume'!O18</f>
        <v>3.1801723887998151E-2</v>
      </c>
    </row>
    <row r="36" spans="2:16" ht="15" x14ac:dyDescent="0.25">
      <c r="B36" s="7" t="s">
        <v>46</v>
      </c>
      <c r="C36" s="21">
        <f>C19/'total volume'!B19</f>
        <v>1.8901440658586784E-2</v>
      </c>
      <c r="D36" s="21">
        <f>D19/'total volume'!C19</f>
        <v>1.9794969620409844E-2</v>
      </c>
      <c r="E36" s="21">
        <f>E19/'total volume'!D19</f>
        <v>2.1266760847328939E-2</v>
      </c>
      <c r="F36" s="21">
        <f>F19/'total volume'!E19</f>
        <v>2.2431238948703469E-2</v>
      </c>
      <c r="G36" s="21">
        <f>G19/'total volume'!F19</f>
        <v>2.4467854215283396E-2</v>
      </c>
      <c r="H36" s="21">
        <f>H19/'total volume'!G19</f>
        <v>2.3838436805718465E-2</v>
      </c>
      <c r="I36" s="21">
        <f>I19/'total volume'!H19</f>
        <v>2.5700149549703868E-2</v>
      </c>
      <c r="J36" s="21">
        <f>J19/'total volume'!I19</f>
        <v>2.5213473975010985E-2</v>
      </c>
      <c r="K36" s="21">
        <f>K19/'total volume'!J19</f>
        <v>2.8092074337332445E-2</v>
      </c>
      <c r="L36" s="21">
        <f>L19/'total volume'!K19</f>
        <v>3.1411448939886677E-2</v>
      </c>
      <c r="M36" s="21">
        <f>M19/'total volume'!L19</f>
        <v>3.2391378517496627E-2</v>
      </c>
      <c r="N36" s="21">
        <f>N19/'total volume'!M19</f>
        <v>3.0600712979864587E-2</v>
      </c>
      <c r="O36" s="21">
        <f>O19/'total volume'!N19</f>
        <v>2.7434946677604592E-2</v>
      </c>
      <c r="P36" s="21">
        <f>P19/'total volume'!O19</f>
        <v>2.9554697616742391E-2</v>
      </c>
    </row>
    <row r="37" spans="2:16" ht="15" x14ac:dyDescent="0.25">
      <c r="B37" s="7" t="s">
        <v>47</v>
      </c>
      <c r="C37" s="21">
        <f>C20/'total volume'!B20</f>
        <v>3.86031561547912E-2</v>
      </c>
      <c r="D37" s="21">
        <f>D20/'total volume'!C20</f>
        <v>3.8980919512396864E-2</v>
      </c>
      <c r="E37" s="21">
        <f>E20/'total volume'!D20</f>
        <v>3.3724124888143137E-2</v>
      </c>
      <c r="F37" s="21">
        <f>F20/'total volume'!E20</f>
        <v>3.1488633311431029E-2</v>
      </c>
      <c r="G37" s="21">
        <f>G20/'total volume'!F20</f>
        <v>3.2757610491641304E-2</v>
      </c>
      <c r="H37" s="21">
        <f>H20/'total volume'!G20</f>
        <v>3.4022954012539089E-2</v>
      </c>
      <c r="I37" s="21">
        <f>I20/'total volume'!H20</f>
        <v>3.313719238406674E-2</v>
      </c>
      <c r="J37" s="21">
        <f>J20/'total volume'!I20</f>
        <v>3.2447979751714214E-2</v>
      </c>
      <c r="K37" s="21">
        <f>K20/'total volume'!J20</f>
        <v>3.6157841838278269E-2</v>
      </c>
      <c r="L37" s="21">
        <f>L20/'total volume'!K20</f>
        <v>3.6042104280066059E-2</v>
      </c>
      <c r="M37" s="21">
        <f>M20/'total volume'!L20</f>
        <v>3.864639755020751E-2</v>
      </c>
      <c r="N37" s="21">
        <f>N20/'total volume'!M20</f>
        <v>3.7591238850126829E-2</v>
      </c>
      <c r="O37" s="21">
        <f>O20/'total volume'!N20</f>
        <v>3.3899040915900208E-2</v>
      </c>
      <c r="P37" s="21">
        <f>P20/'total volume'!O20</f>
        <v>3.6256232892258933E-2</v>
      </c>
    </row>
    <row r="38" spans="2:16" ht="15" x14ac:dyDescent="0.25">
      <c r="B38" s="7" t="s">
        <v>48</v>
      </c>
      <c r="C38" s="21">
        <f>C21/'total volume'!B21</f>
        <v>2.8804487433725198E-2</v>
      </c>
      <c r="D38" s="21">
        <f>D21/'total volume'!C21</f>
        <v>3.082230869001297E-2</v>
      </c>
      <c r="E38" s="21">
        <f>E21/'total volume'!D21</f>
        <v>2.8777353184953357E-2</v>
      </c>
      <c r="F38" s="21">
        <f>F21/'total volume'!E21</f>
        <v>2.7072574293930361E-2</v>
      </c>
      <c r="G38" s="21">
        <f>G21/'total volume'!F21</f>
        <v>2.5573118614693472E-2</v>
      </c>
      <c r="H38" s="21">
        <f>H21/'total volume'!G21</f>
        <v>2.5731279311100776E-2</v>
      </c>
      <c r="I38" s="21">
        <f>I21/'total volume'!H21</f>
        <v>2.7620157947308651E-2</v>
      </c>
      <c r="J38" s="21">
        <f>J21/'total volume'!I21</f>
        <v>2.846181025327869E-2</v>
      </c>
      <c r="K38" s="21">
        <f>K21/'total volume'!J21</f>
        <v>2.7232157527074474E-2</v>
      </c>
      <c r="L38" s="21">
        <f>L21/'total volume'!K21</f>
        <v>2.6130598466359664E-2</v>
      </c>
      <c r="M38" s="21">
        <f>M21/'total volume'!L21</f>
        <v>2.7076889050043969E-2</v>
      </c>
      <c r="N38" s="21">
        <f>N21/'total volume'!M21</f>
        <v>2.6529384297663109E-2</v>
      </c>
      <c r="O38" s="21">
        <f>O21/'total volume'!N21</f>
        <v>2.3234425437617497E-2</v>
      </c>
      <c r="P38" s="21">
        <f>P21/'total volume'!O21</f>
        <v>2.3513478672391088E-2</v>
      </c>
    </row>
    <row r="39" spans="2:16" ht="15" x14ac:dyDescent="0.25">
      <c r="B39" s="7" t="s">
        <v>50</v>
      </c>
      <c r="C39" s="21">
        <f>C22/'total volume'!B22</f>
        <v>4.9352920134358692E-2</v>
      </c>
      <c r="D39" s="21">
        <f>D22/'total volume'!C22</f>
        <v>3.8662041686244521E-2</v>
      </c>
      <c r="E39" s="21">
        <f>E22/'total volume'!D22</f>
        <v>2.682056154110489E-2</v>
      </c>
      <c r="F39" s="21">
        <f>F22/'total volume'!E22</f>
        <v>2.8260096408565277E-2</v>
      </c>
      <c r="G39" s="21">
        <f>G22/'total volume'!F22</f>
        <v>3.608813641830818E-2</v>
      </c>
      <c r="H39" s="21">
        <f>H22/'total volume'!G22</f>
        <v>4.3013353341580809E-2</v>
      </c>
      <c r="I39" s="21">
        <f>I22/'total volume'!H22</f>
        <v>4.6452676724749078E-2</v>
      </c>
      <c r="J39" s="21">
        <f>J22/'total volume'!I22</f>
        <v>4.9549686893369513E-2</v>
      </c>
      <c r="K39" s="21">
        <f>K22/'total volume'!J22</f>
        <v>5.0487661309855748E-2</v>
      </c>
      <c r="L39" s="21">
        <f>L22/'total volume'!K22</f>
        <v>4.7153322142729097E-2</v>
      </c>
      <c r="M39" s="21">
        <f>M22/'total volume'!L22</f>
        <v>4.1523638663181171E-2</v>
      </c>
      <c r="N39" s="21">
        <f>N22/'total volume'!M22</f>
        <v>3.9723648911812987E-2</v>
      </c>
      <c r="O39" s="21">
        <f>O22/'total volume'!N22</f>
        <v>4.2818302260699471E-2</v>
      </c>
      <c r="P39" s="21" t="e">
        <f>P22/'total volume'!O22</f>
        <v>#VALUE!</v>
      </c>
    </row>
    <row r="40" spans="2:16" ht="15" x14ac:dyDescent="0.25">
      <c r="B40" s="7" t="s">
        <v>51</v>
      </c>
      <c r="C40" s="21">
        <f>C23/'total volume'!B23</f>
        <v>2.8322512256525774E-2</v>
      </c>
      <c r="D40" s="21">
        <f>D23/'total volume'!C23</f>
        <v>3.082751769373639E-2</v>
      </c>
      <c r="E40" s="21">
        <f>E23/'total volume'!D23</f>
        <v>2.8665134545196289E-2</v>
      </c>
      <c r="F40" s="21">
        <f>F23/'total volume'!E23</f>
        <v>2.8646661708803953E-2</v>
      </c>
      <c r="G40" s="21">
        <f>G23/'total volume'!F23</f>
        <v>3.1641131143466096E-2</v>
      </c>
      <c r="H40" s="21">
        <f>H23/'total volume'!G23</f>
        <v>3.4728892901157868E-2</v>
      </c>
      <c r="I40" s="21">
        <f>I23/'total volume'!H23</f>
        <v>3.6701192955785861E-2</v>
      </c>
      <c r="J40" s="21">
        <f>J23/'total volume'!I23</f>
        <v>3.6625313008419341E-2</v>
      </c>
      <c r="K40" s="21">
        <f>K23/'total volume'!J23</f>
        <v>3.470623093756104E-2</v>
      </c>
      <c r="L40" s="21">
        <f>L23/'total volume'!K23</f>
        <v>3.5826798027064385E-2</v>
      </c>
      <c r="M40" s="21">
        <f>M23/'total volume'!L23</f>
        <v>3.4252797195925229E-2</v>
      </c>
      <c r="N40" s="21">
        <f>N23/'total volume'!M23</f>
        <v>3.9389077358552974E-2</v>
      </c>
      <c r="O40" s="21">
        <f>O23/'total volume'!N23</f>
        <v>4.01560442904682E-2</v>
      </c>
      <c r="P40" s="21">
        <f>P23/'total volume'!O23</f>
        <v>3.6351216488566998E-2</v>
      </c>
    </row>
    <row r="41" spans="2:16" ht="15" x14ac:dyDescent="0.25">
      <c r="B41" s="7" t="s">
        <v>52</v>
      </c>
      <c r="C41" s="21">
        <f>C24/'total volume'!B24</f>
        <v>3.7424826252236122E-2</v>
      </c>
      <c r="D41" s="21">
        <f>D24/'total volume'!C24</f>
        <v>3.6103433929116302E-2</v>
      </c>
      <c r="E41" s="21">
        <f>E24/'total volume'!D24</f>
        <v>3.681084013374393E-2</v>
      </c>
      <c r="F41" s="21">
        <f>F24/'total volume'!E24</f>
        <v>4.0629683747807503E-2</v>
      </c>
      <c r="G41" s="21">
        <f>G24/'total volume'!F24</f>
        <v>4.3181661149240637E-2</v>
      </c>
      <c r="H41" s="21">
        <f>H24/'total volume'!G24</f>
        <v>4.3179355882215463E-2</v>
      </c>
      <c r="I41" s="21">
        <f>I24/'total volume'!H24</f>
        <v>4.4282999217685332E-2</v>
      </c>
      <c r="J41" s="21">
        <f>J24/'total volume'!I24</f>
        <v>4.1211497439083401E-2</v>
      </c>
      <c r="K41" s="21">
        <f>K24/'total volume'!J24</f>
        <v>4.0137223655941467E-2</v>
      </c>
      <c r="L41" s="21">
        <f>L24/'total volume'!K24</f>
        <v>3.9467208720474566E-2</v>
      </c>
      <c r="M41" s="21" t="e">
        <f>M24/'total volume'!L24</f>
        <v>#VALUE!</v>
      </c>
      <c r="N41" s="21" t="e">
        <f>N24/'total volume'!M24</f>
        <v>#VALUE!</v>
      </c>
      <c r="O41" s="21" t="e">
        <f>O24/'total volume'!N24</f>
        <v>#VALUE!</v>
      </c>
      <c r="P41" s="21" t="e">
        <f>P24/'total volume'!O24</f>
        <v>#DIV/0!</v>
      </c>
    </row>
    <row r="43" spans="2:16" ht="19.899999999999999" customHeight="1" x14ac:dyDescent="0.25">
      <c r="B43" s="22"/>
      <c r="C43" s="88" t="s">
        <v>54</v>
      </c>
      <c r="D43" s="89" t="s">
        <v>63</v>
      </c>
      <c r="E43" s="89" t="s">
        <v>64</v>
      </c>
      <c r="F43" s="89" t="s">
        <v>65</v>
      </c>
      <c r="G43" s="89" t="s">
        <v>66</v>
      </c>
      <c r="H43" s="90" t="s">
        <v>67</v>
      </c>
    </row>
    <row r="44" spans="2:16" ht="19.899999999999999" customHeight="1" x14ac:dyDescent="0.25">
      <c r="B44" s="31" t="s">
        <v>77</v>
      </c>
      <c r="C44" s="28">
        <f>C28</f>
        <v>3.1411898392279772E-2</v>
      </c>
      <c r="D44" s="29">
        <f>L28</f>
        <v>3.576307850669419E-2</v>
      </c>
      <c r="E44" s="29">
        <f>M28</f>
        <v>3.5844706414051755E-2</v>
      </c>
      <c r="F44" s="29">
        <f>N28</f>
        <v>3.5860070863318307E-2</v>
      </c>
      <c r="G44" s="29">
        <f>O28</f>
        <v>3.2435745296157482E-2</v>
      </c>
      <c r="H44" s="30">
        <f>P28</f>
        <v>3.5348443597647126E-2</v>
      </c>
    </row>
    <row r="45" spans="2:16" ht="19.899999999999999" customHeight="1" x14ac:dyDescent="0.25">
      <c r="B45" s="32" t="s">
        <v>39</v>
      </c>
      <c r="C45" s="23">
        <f>C29</f>
        <v>3.4721549064343382E-2</v>
      </c>
      <c r="D45" s="24">
        <f>L29</f>
        <v>3.0791349213434696E-2</v>
      </c>
      <c r="E45" s="24">
        <f>M29</f>
        <v>2.9311285146272934E-2</v>
      </c>
      <c r="F45" s="24">
        <f>N29</f>
        <v>2.4429095215204817E-2</v>
      </c>
      <c r="G45" s="24">
        <f>O29</f>
        <v>2.129088504840923E-2</v>
      </c>
      <c r="H45" s="25">
        <f>P29</f>
        <v>2.4194617968521265E-2</v>
      </c>
    </row>
    <row r="46" spans="2:16" ht="19.899999999999999" customHeight="1" x14ac:dyDescent="0.25">
      <c r="B46" s="32" t="s">
        <v>40</v>
      </c>
      <c r="C46" s="23">
        <f>C30</f>
        <v>2.4047957272723394E-2</v>
      </c>
      <c r="D46" s="24">
        <f>L30</f>
        <v>3.7268139086817885E-2</v>
      </c>
      <c r="E46" s="24">
        <f>M30</f>
        <v>3.6739137594027207E-2</v>
      </c>
      <c r="F46" s="24">
        <f>N30</f>
        <v>3.659366098029098E-2</v>
      </c>
      <c r="G46" s="24">
        <f>O30</f>
        <v>3.3193513320161745E-2</v>
      </c>
      <c r="H46" s="25">
        <f>P30</f>
        <v>3.6112850757942218E-2</v>
      </c>
    </row>
    <row r="47" spans="2:16" ht="19.899999999999999" customHeight="1" x14ac:dyDescent="0.25">
      <c r="B47" s="32" t="s">
        <v>41</v>
      </c>
      <c r="C47" s="23">
        <f>C31</f>
        <v>2.9877951165839002E-2</v>
      </c>
      <c r="D47" s="24">
        <f>L31</f>
        <v>4.3979489410802486E-2</v>
      </c>
      <c r="E47" s="24">
        <f>M31</f>
        <v>4.779613468294909E-2</v>
      </c>
      <c r="F47" s="24">
        <f>N31</f>
        <v>4.7000590734361185E-2</v>
      </c>
      <c r="G47" s="24">
        <f>O31</f>
        <v>4.3406631956717137E-2</v>
      </c>
      <c r="H47" s="25">
        <f>P31</f>
        <v>5.5155622535971061E-2</v>
      </c>
    </row>
    <row r="48" spans="2:16" ht="19.899999999999999" customHeight="1" x14ac:dyDescent="0.25">
      <c r="B48" s="32" t="s">
        <v>42</v>
      </c>
      <c r="C48" s="23">
        <f>C32</f>
        <v>3.2895614607792945E-2</v>
      </c>
      <c r="D48" s="24">
        <f>L32</f>
        <v>4.1216253511226916E-2</v>
      </c>
      <c r="E48" s="24">
        <f>M32</f>
        <v>4.5632111247821246E-2</v>
      </c>
      <c r="F48" s="24">
        <f>N32</f>
        <v>4.6159343741567903E-2</v>
      </c>
      <c r="G48" s="24">
        <f>O32</f>
        <v>4.2290082730546928E-2</v>
      </c>
      <c r="H48" s="25">
        <f>P32</f>
        <v>4.5102184478789331E-2</v>
      </c>
    </row>
    <row r="49" spans="2:8" ht="19.899999999999999" customHeight="1" x14ac:dyDescent="0.25">
      <c r="B49" s="32" t="s">
        <v>43</v>
      </c>
      <c r="C49" s="23">
        <f>C33</f>
        <v>2.9156510401904655E-2</v>
      </c>
      <c r="D49" s="24">
        <f>L33</f>
        <v>3.4415114795319363E-2</v>
      </c>
      <c r="E49" s="24">
        <f>M33</f>
        <v>3.0994654448262694E-2</v>
      </c>
      <c r="F49" s="24">
        <f>N33</f>
        <v>3.3461776626059807E-2</v>
      </c>
      <c r="G49" s="24">
        <f>O33</f>
        <v>2.7768309525393851E-2</v>
      </c>
      <c r="H49" s="25">
        <f>P33</f>
        <v>3.0334794401763857E-2</v>
      </c>
    </row>
    <row r="50" spans="2:8" ht="19.899999999999999" customHeight="1" x14ac:dyDescent="0.25">
      <c r="B50" s="33" t="s">
        <v>44</v>
      </c>
      <c r="C50" s="37">
        <f>C34</f>
        <v>3.5042907271534446E-2</v>
      </c>
      <c r="D50" s="38">
        <f>L34</f>
        <v>3.207727268610009E-2</v>
      </c>
      <c r="E50" s="38">
        <f>M34</f>
        <v>2.9198718546167551E-2</v>
      </c>
      <c r="F50" s="38">
        <f>N34</f>
        <v>2.7394219476198332E-2</v>
      </c>
      <c r="G50" s="38">
        <f>O34</f>
        <v>2.5002687816970414E-2</v>
      </c>
      <c r="H50" s="39">
        <f>P34</f>
        <v>2.7756583221904906E-2</v>
      </c>
    </row>
    <row r="51" spans="2:8" ht="19.899999999999999" customHeight="1" x14ac:dyDescent="0.25">
      <c r="B51" s="32" t="s">
        <v>45</v>
      </c>
      <c r="C51" s="23">
        <f>C35</f>
        <v>2.8975863303138168E-2</v>
      </c>
      <c r="D51" s="24">
        <f>L35</f>
        <v>3.2624736420825272E-2</v>
      </c>
      <c r="E51" s="24">
        <f>M35</f>
        <v>3.1482568114588924E-2</v>
      </c>
      <c r="F51" s="24">
        <f>N35</f>
        <v>3.2129782633910919E-2</v>
      </c>
      <c r="G51" s="24">
        <f>O35</f>
        <v>2.5923680641448947E-2</v>
      </c>
      <c r="H51" s="25">
        <f>P35</f>
        <v>3.1801723887998151E-2</v>
      </c>
    </row>
    <row r="52" spans="2:8" ht="19.899999999999999" customHeight="1" x14ac:dyDescent="0.25">
      <c r="B52" s="32" t="s">
        <v>46</v>
      </c>
      <c r="C52" s="23">
        <f>C36</f>
        <v>1.8901440658586784E-2</v>
      </c>
      <c r="D52" s="24">
        <f>L36</f>
        <v>3.1411448939886677E-2</v>
      </c>
      <c r="E52" s="24">
        <f>M36</f>
        <v>3.2391378517496627E-2</v>
      </c>
      <c r="F52" s="24">
        <f>N36</f>
        <v>3.0600712979864587E-2</v>
      </c>
      <c r="G52" s="24">
        <f>O36</f>
        <v>2.7434946677604592E-2</v>
      </c>
      <c r="H52" s="25">
        <f>P36</f>
        <v>2.9554697616742391E-2</v>
      </c>
    </row>
    <row r="53" spans="2:8" ht="19.899999999999999" customHeight="1" x14ac:dyDescent="0.25">
      <c r="B53" s="32" t="s">
        <v>47</v>
      </c>
      <c r="C53" s="23">
        <f>C37</f>
        <v>3.86031561547912E-2</v>
      </c>
      <c r="D53" s="24">
        <f>L37</f>
        <v>3.6042104280066059E-2</v>
      </c>
      <c r="E53" s="24">
        <f>M37</f>
        <v>3.864639755020751E-2</v>
      </c>
      <c r="F53" s="24">
        <f>N37</f>
        <v>3.7591238850126829E-2</v>
      </c>
      <c r="G53" s="24">
        <f>O37</f>
        <v>3.3899040915900208E-2</v>
      </c>
      <c r="H53" s="25">
        <f>P37</f>
        <v>3.6256232892258933E-2</v>
      </c>
    </row>
    <row r="54" spans="2:8" ht="19.899999999999999" customHeight="1" x14ac:dyDescent="0.25">
      <c r="B54" s="32" t="s">
        <v>48</v>
      </c>
      <c r="C54" s="23">
        <f>C38</f>
        <v>2.8804487433725198E-2</v>
      </c>
      <c r="D54" s="24">
        <f>L38</f>
        <v>2.6130598466359664E-2</v>
      </c>
      <c r="E54" s="24">
        <f>M38</f>
        <v>2.7076889050043969E-2</v>
      </c>
      <c r="F54" s="24">
        <f>N38</f>
        <v>2.6529384297663109E-2</v>
      </c>
      <c r="G54" s="24">
        <f>O38</f>
        <v>2.3234425437617497E-2</v>
      </c>
      <c r="H54" s="25">
        <f>P38</f>
        <v>2.3513478672391088E-2</v>
      </c>
    </row>
    <row r="55" spans="2:8" ht="19.899999999999999" customHeight="1" x14ac:dyDescent="0.25">
      <c r="B55" s="32" t="s">
        <v>50</v>
      </c>
      <c r="C55" s="23">
        <f>C39</f>
        <v>4.9352920134358692E-2</v>
      </c>
      <c r="D55" s="24">
        <f>L39</f>
        <v>4.7153322142729097E-2</v>
      </c>
      <c r="E55" s="24">
        <f>M39</f>
        <v>4.1523638663181171E-2</v>
      </c>
      <c r="F55" s="24">
        <f>N39</f>
        <v>3.9723648911812987E-2</v>
      </c>
      <c r="G55" s="24">
        <f>O39</f>
        <v>4.2818302260699471E-2</v>
      </c>
      <c r="H55" s="25"/>
    </row>
    <row r="56" spans="2:8" ht="19.899999999999999" customHeight="1" x14ac:dyDescent="0.25">
      <c r="B56" s="32" t="s">
        <v>51</v>
      </c>
      <c r="C56" s="23">
        <f>C40</f>
        <v>2.8322512256525774E-2</v>
      </c>
      <c r="D56" s="24">
        <f>L40</f>
        <v>3.5826798027064385E-2</v>
      </c>
      <c r="E56" s="24">
        <f>M40</f>
        <v>3.4252797195925229E-2</v>
      </c>
      <c r="F56" s="24">
        <f>N40</f>
        <v>3.9389077358552974E-2</v>
      </c>
      <c r="G56" s="24">
        <f>O40</f>
        <v>4.01560442904682E-2</v>
      </c>
      <c r="H56" s="25">
        <f>P40</f>
        <v>3.6351216488566998E-2</v>
      </c>
    </row>
    <row r="57" spans="2:8" ht="19.899999999999999" customHeight="1" x14ac:dyDescent="0.25">
      <c r="B57" s="40" t="s">
        <v>52</v>
      </c>
      <c r="C57" s="26">
        <f>C41</f>
        <v>3.7424826252236122E-2</v>
      </c>
      <c r="D57" s="27">
        <f>L41</f>
        <v>3.9467208720474566E-2</v>
      </c>
      <c r="E57" s="41"/>
      <c r="F57" s="41"/>
      <c r="G57" s="41"/>
      <c r="H57" s="42"/>
    </row>
    <row r="58" spans="2:8" ht="20.45" customHeight="1" x14ac:dyDescent="0.25">
      <c r="B58" s="43" t="s">
        <v>78</v>
      </c>
      <c r="C58" s="24"/>
      <c r="D58" s="24"/>
      <c r="E58" s="71"/>
      <c r="F58" s="71"/>
      <c r="G58" s="71"/>
      <c r="H58" s="71"/>
    </row>
    <row r="59" spans="2:8" ht="16.5" customHeight="1" x14ac:dyDescent="0.25">
      <c r="B59" s="43" t="s">
        <v>92</v>
      </c>
      <c r="C59" s="71"/>
      <c r="D59" s="71"/>
      <c r="E59" s="71"/>
      <c r="F59" s="71"/>
      <c r="G59" s="71"/>
      <c r="H59" s="7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P59"/>
  <sheetViews>
    <sheetView topLeftCell="A39" workbookViewId="0">
      <selection activeCell="L45" sqref="L45"/>
    </sheetView>
  </sheetViews>
  <sheetFormatPr baseColWidth="10" defaultColWidth="8.85546875" defaultRowHeight="11.45" customHeight="1" x14ac:dyDescent="0.25"/>
  <cols>
    <col min="2" max="2" width="29.85546875" customWidth="1"/>
    <col min="3" max="7" width="12.7109375" customWidth="1"/>
    <col min="8" max="8" width="12.140625" customWidth="1"/>
    <col min="9" max="15" width="10" customWidth="1"/>
  </cols>
  <sheetData>
    <row r="1" spans="2:16" ht="15" x14ac:dyDescent="0.25">
      <c r="B1" s="3" t="s">
        <v>68</v>
      </c>
    </row>
    <row r="2" spans="2:16" ht="15" x14ac:dyDescent="0.25">
      <c r="B2" s="2" t="s">
        <v>69</v>
      </c>
      <c r="C2" s="1" t="s">
        <v>0</v>
      </c>
    </row>
    <row r="3" spans="2:16" ht="15" x14ac:dyDescent="0.25">
      <c r="B3" s="2" t="s">
        <v>70</v>
      </c>
      <c r="C3" s="2" t="s">
        <v>6</v>
      </c>
    </row>
    <row r="5" spans="2:16" ht="15" x14ac:dyDescent="0.25">
      <c r="B5" s="1" t="s">
        <v>12</v>
      </c>
      <c r="D5" s="2" t="s">
        <v>16</v>
      </c>
    </row>
    <row r="6" spans="2:16" ht="15" x14ac:dyDescent="0.25">
      <c r="B6" s="1" t="s">
        <v>13</v>
      </c>
      <c r="D6" s="2" t="s">
        <v>28</v>
      </c>
    </row>
    <row r="7" spans="2:16" ht="15" x14ac:dyDescent="0.25">
      <c r="B7" s="1" t="s">
        <v>14</v>
      </c>
      <c r="D7" s="69" t="s">
        <v>24</v>
      </c>
    </row>
    <row r="9" spans="2:16" ht="15" x14ac:dyDescent="0.25">
      <c r="B9" s="5" t="s">
        <v>71</v>
      </c>
      <c r="C9" s="4" t="s">
        <v>54</v>
      </c>
      <c r="D9" s="4" t="s">
        <v>55</v>
      </c>
      <c r="E9" s="4" t="s">
        <v>56</v>
      </c>
      <c r="F9" s="4" t="s">
        <v>57</v>
      </c>
      <c r="G9" s="4" t="s">
        <v>58</v>
      </c>
      <c r="H9" s="4" t="s">
        <v>59</v>
      </c>
      <c r="I9" s="4" t="s">
        <v>60</v>
      </c>
      <c r="J9" s="4" t="s">
        <v>61</v>
      </c>
      <c r="K9" s="4" t="s">
        <v>62</v>
      </c>
      <c r="L9" s="4" t="s">
        <v>63</v>
      </c>
      <c r="M9" s="4" t="s">
        <v>64</v>
      </c>
      <c r="N9" s="4" t="s">
        <v>65</v>
      </c>
      <c r="O9" s="4" t="s">
        <v>66</v>
      </c>
      <c r="P9" s="4" t="s">
        <v>67</v>
      </c>
    </row>
    <row r="10" spans="2:16" ht="15" x14ac:dyDescent="0.25">
      <c r="B10" s="6" t="s">
        <v>79</v>
      </c>
      <c r="C10" s="8" t="s">
        <v>73</v>
      </c>
      <c r="D10" s="8" t="s">
        <v>73</v>
      </c>
      <c r="E10" s="8" t="s">
        <v>73</v>
      </c>
      <c r="F10" s="8" t="s">
        <v>73</v>
      </c>
      <c r="G10" s="8" t="s">
        <v>73</v>
      </c>
      <c r="H10" s="8" t="s">
        <v>73</v>
      </c>
      <c r="I10" s="8" t="s">
        <v>73</v>
      </c>
      <c r="J10" s="8" t="s">
        <v>73</v>
      </c>
      <c r="K10" s="8" t="s">
        <v>73</v>
      </c>
      <c r="L10" s="8" t="s">
        <v>73</v>
      </c>
      <c r="M10" s="8" t="s">
        <v>73</v>
      </c>
      <c r="N10" s="8" t="s">
        <v>73</v>
      </c>
      <c r="O10" s="8" t="s">
        <v>73</v>
      </c>
      <c r="P10" s="8" t="s">
        <v>73</v>
      </c>
    </row>
    <row r="11" spans="2:16" ht="15" x14ac:dyDescent="0.25">
      <c r="B11" s="7" t="s">
        <v>80</v>
      </c>
      <c r="C11" s="15">
        <v>503129.59999999998</v>
      </c>
      <c r="D11" s="15">
        <v>499717.2</v>
      </c>
      <c r="E11" s="15">
        <v>481866.3</v>
      </c>
      <c r="F11" s="15">
        <v>473901.3</v>
      </c>
      <c r="G11" s="15">
        <v>481768.2</v>
      </c>
      <c r="H11" s="15">
        <v>490070.7</v>
      </c>
      <c r="I11" s="15">
        <v>500800.4</v>
      </c>
      <c r="J11" s="15">
        <v>510972.7</v>
      </c>
      <c r="K11" s="15">
        <v>516683.7</v>
      </c>
      <c r="L11" s="15">
        <v>520551.1</v>
      </c>
      <c r="M11" s="15">
        <v>451776.2</v>
      </c>
      <c r="N11" s="15">
        <v>486361.3</v>
      </c>
      <c r="O11" s="15">
        <v>505027.9</v>
      </c>
      <c r="P11" s="19">
        <v>512493</v>
      </c>
    </row>
    <row r="12" spans="2:16" ht="15" x14ac:dyDescent="0.25">
      <c r="B12" s="7" t="s">
        <v>81</v>
      </c>
      <c r="C12" s="20">
        <v>16309</v>
      </c>
      <c r="D12" s="16">
        <v>15688.9</v>
      </c>
      <c r="E12" s="16">
        <v>15570.6</v>
      </c>
      <c r="F12" s="16">
        <v>15930.9</v>
      </c>
      <c r="G12" s="16">
        <v>16067.4</v>
      </c>
      <c r="H12" s="16">
        <v>16083.6</v>
      </c>
      <c r="I12" s="16">
        <v>16420.599999999999</v>
      </c>
      <c r="J12" s="16">
        <v>16650.400000000001</v>
      </c>
      <c r="K12" s="16">
        <v>16791.8</v>
      </c>
      <c r="L12" s="16">
        <v>17208.900000000001</v>
      </c>
      <c r="M12" s="16">
        <v>14847.9</v>
      </c>
      <c r="N12" s="16">
        <v>15460.3</v>
      </c>
      <c r="O12" s="16">
        <v>15521.3</v>
      </c>
      <c r="P12" s="16">
        <v>15560.7</v>
      </c>
    </row>
    <row r="13" spans="2:16" ht="15" x14ac:dyDescent="0.25">
      <c r="B13" s="7" t="s">
        <v>82</v>
      </c>
      <c r="C13" s="15">
        <v>3198.8</v>
      </c>
      <c r="D13" s="15">
        <v>3368.4</v>
      </c>
      <c r="E13" s="15">
        <v>3402.9</v>
      </c>
      <c r="F13" s="15">
        <v>3428.8</v>
      </c>
      <c r="G13" s="15">
        <v>3630.8</v>
      </c>
      <c r="H13" s="15">
        <v>3808.7</v>
      </c>
      <c r="I13" s="15">
        <v>3967.3</v>
      </c>
      <c r="J13" s="19">
        <v>4251</v>
      </c>
      <c r="K13" s="15">
        <v>4531.1000000000004</v>
      </c>
      <c r="L13" s="15">
        <v>4691.7</v>
      </c>
      <c r="M13" s="15">
        <v>3990.4</v>
      </c>
      <c r="N13" s="15">
        <v>4074.6</v>
      </c>
      <c r="O13" s="15">
        <v>4089.2</v>
      </c>
      <c r="P13" s="15">
        <v>3956.5</v>
      </c>
    </row>
    <row r="14" spans="2:16" ht="15" x14ac:dyDescent="0.25">
      <c r="B14" s="7" t="s">
        <v>83</v>
      </c>
      <c r="C14" s="16">
        <v>7782.9</v>
      </c>
      <c r="D14" s="16">
        <v>7614.5</v>
      </c>
      <c r="E14" s="16">
        <v>7564.5</v>
      </c>
      <c r="F14" s="16">
        <v>8047.9</v>
      </c>
      <c r="G14" s="16">
        <v>8068.2</v>
      </c>
      <c r="H14" s="16">
        <v>8210.5</v>
      </c>
      <c r="I14" s="20">
        <v>8428</v>
      </c>
      <c r="J14" s="20">
        <v>8720</v>
      </c>
      <c r="K14" s="16">
        <v>8994.2999999999993</v>
      </c>
      <c r="L14" s="16">
        <v>9072.2999999999993</v>
      </c>
      <c r="M14" s="16">
        <v>8228.1</v>
      </c>
      <c r="N14" s="16">
        <v>8801.7999999999993</v>
      </c>
      <c r="O14" s="16">
        <v>8851.5</v>
      </c>
      <c r="P14" s="16">
        <v>9199.2999999999993</v>
      </c>
    </row>
    <row r="15" spans="2:16" ht="15" x14ac:dyDescent="0.25">
      <c r="B15" s="7" t="s">
        <v>84</v>
      </c>
      <c r="C15" s="15">
        <v>120123.3</v>
      </c>
      <c r="D15" s="15">
        <v>121519.5</v>
      </c>
      <c r="E15" s="19">
        <v>117391</v>
      </c>
      <c r="F15" s="15">
        <v>117848.4</v>
      </c>
      <c r="G15" s="15">
        <v>122446.3</v>
      </c>
      <c r="H15" s="15">
        <v>125816.5</v>
      </c>
      <c r="I15" s="15">
        <v>131533.79999999999</v>
      </c>
      <c r="J15" s="15">
        <v>132039.29999999999</v>
      </c>
      <c r="K15" s="15">
        <v>131774.5</v>
      </c>
      <c r="L15" s="15">
        <v>132159.70000000001</v>
      </c>
      <c r="M15" s="19">
        <v>120364</v>
      </c>
      <c r="N15" s="15">
        <v>121784.3</v>
      </c>
      <c r="O15" s="15">
        <v>123276.8</v>
      </c>
      <c r="P15" s="15">
        <v>126466.5</v>
      </c>
    </row>
    <row r="16" spans="2:16" ht="15" x14ac:dyDescent="0.25">
      <c r="B16" s="7" t="s">
        <v>85</v>
      </c>
      <c r="C16" s="20">
        <v>50793</v>
      </c>
      <c r="D16" s="20">
        <v>48514</v>
      </c>
      <c r="E16" s="20">
        <v>46233</v>
      </c>
      <c r="F16" s="20">
        <v>43817</v>
      </c>
      <c r="G16" s="20">
        <v>44907</v>
      </c>
      <c r="H16" s="20">
        <v>47347</v>
      </c>
      <c r="I16" s="20">
        <v>47382</v>
      </c>
      <c r="J16" s="20">
        <v>51312</v>
      </c>
      <c r="K16" s="20">
        <v>50847</v>
      </c>
      <c r="L16" s="20">
        <v>50498</v>
      </c>
      <c r="M16" s="20">
        <v>38922</v>
      </c>
      <c r="N16" s="20">
        <v>44256</v>
      </c>
      <c r="O16" s="20">
        <v>48174</v>
      </c>
      <c r="P16" s="20">
        <v>46798</v>
      </c>
    </row>
    <row r="17" spans="2:16" ht="15" x14ac:dyDescent="0.25">
      <c r="B17" s="7" t="s">
        <v>44</v>
      </c>
      <c r="C17" s="19">
        <v>85151</v>
      </c>
      <c r="D17" s="15">
        <v>84764.2</v>
      </c>
      <c r="E17" s="15">
        <v>83377.5</v>
      </c>
      <c r="F17" s="19">
        <v>83249</v>
      </c>
      <c r="G17" s="15">
        <v>83375.7</v>
      </c>
      <c r="H17" s="15">
        <v>84727.2</v>
      </c>
      <c r="I17" s="15">
        <v>87096.1</v>
      </c>
      <c r="J17" s="15">
        <v>89229.7</v>
      </c>
      <c r="K17" s="15">
        <v>90511.7</v>
      </c>
      <c r="L17" s="15">
        <v>91640.6</v>
      </c>
      <c r="M17" s="15">
        <v>77715.8</v>
      </c>
      <c r="N17" s="15">
        <v>88233.1</v>
      </c>
      <c r="O17" s="15">
        <v>91718.6</v>
      </c>
      <c r="P17" s="19">
        <v>91656</v>
      </c>
    </row>
    <row r="18" spans="2:16" ht="15" x14ac:dyDescent="0.25">
      <c r="B18" s="7" t="s">
        <v>86</v>
      </c>
      <c r="C18" s="16">
        <v>98943.5</v>
      </c>
      <c r="D18" s="20">
        <v>97158</v>
      </c>
      <c r="E18" s="16">
        <v>90266.7</v>
      </c>
      <c r="F18" s="16">
        <v>85999.6</v>
      </c>
      <c r="G18" s="16">
        <v>86336.5</v>
      </c>
      <c r="H18" s="16">
        <v>85415.1</v>
      </c>
      <c r="I18" s="16">
        <v>83573.2</v>
      </c>
      <c r="J18" s="16">
        <v>81030.899999999994</v>
      </c>
      <c r="K18" s="16">
        <v>81232.600000000006</v>
      </c>
      <c r="L18" s="16">
        <v>80314.399999999994</v>
      </c>
      <c r="M18" s="16">
        <v>64270.400000000001</v>
      </c>
      <c r="N18" s="16">
        <v>73551.399999999994</v>
      </c>
      <c r="O18" s="20">
        <v>80166</v>
      </c>
      <c r="P18" s="16">
        <v>83349.100000000006</v>
      </c>
    </row>
    <row r="19" spans="2:16" ht="15" x14ac:dyDescent="0.25">
      <c r="B19" s="7" t="s">
        <v>87</v>
      </c>
      <c r="C19" s="15">
        <v>3963.2</v>
      </c>
      <c r="D19" s="15">
        <v>4011.2</v>
      </c>
      <c r="E19" s="15">
        <v>3749.7</v>
      </c>
      <c r="F19" s="15">
        <v>3797.9</v>
      </c>
      <c r="G19" s="15">
        <v>4198.2</v>
      </c>
      <c r="H19" s="19">
        <v>4339</v>
      </c>
      <c r="I19" s="15">
        <v>4701.5</v>
      </c>
      <c r="J19" s="15">
        <v>4856.2</v>
      </c>
      <c r="K19" s="19">
        <v>5009</v>
      </c>
      <c r="L19" s="15">
        <v>5152.2</v>
      </c>
      <c r="M19" s="15">
        <v>4744.7</v>
      </c>
      <c r="N19" s="15">
        <v>4961.8</v>
      </c>
      <c r="O19" s="15">
        <v>5893.7</v>
      </c>
      <c r="P19" s="15">
        <v>5255.7</v>
      </c>
    </row>
    <row r="20" spans="2:16" ht="15" x14ac:dyDescent="0.25">
      <c r="B20" s="7" t="s">
        <v>88</v>
      </c>
      <c r="C20" s="20">
        <v>22405</v>
      </c>
      <c r="D20" s="16">
        <v>22447.8</v>
      </c>
      <c r="E20" s="16">
        <v>21942.2</v>
      </c>
      <c r="F20" s="16">
        <v>21406.6</v>
      </c>
      <c r="G20" s="16">
        <v>21309.200000000001</v>
      </c>
      <c r="H20" s="16">
        <v>21886.7</v>
      </c>
      <c r="I20" s="16">
        <v>22678.2</v>
      </c>
      <c r="J20" s="16">
        <v>23536.3</v>
      </c>
      <c r="K20" s="16">
        <v>24462.7</v>
      </c>
      <c r="L20" s="16">
        <v>24660.3</v>
      </c>
      <c r="M20" s="20">
        <v>23345</v>
      </c>
      <c r="N20" s="20">
        <v>24152</v>
      </c>
      <c r="O20" s="16">
        <v>24278.7</v>
      </c>
      <c r="P20" s="16">
        <v>24894.400000000001</v>
      </c>
    </row>
    <row r="21" spans="2:16" ht="15" x14ac:dyDescent="0.25">
      <c r="B21" s="7" t="s">
        <v>89</v>
      </c>
      <c r="C21" s="15">
        <v>14035.7</v>
      </c>
      <c r="D21" s="19">
        <v>13873</v>
      </c>
      <c r="E21" s="15">
        <v>13538.7</v>
      </c>
      <c r="F21" s="15">
        <v>13668.2</v>
      </c>
      <c r="G21" s="15">
        <v>13158.1</v>
      </c>
      <c r="H21" s="15">
        <v>13423.4</v>
      </c>
      <c r="I21" s="15">
        <v>13822.5</v>
      </c>
      <c r="J21" s="15">
        <v>14118.9</v>
      </c>
      <c r="K21" s="15">
        <v>14446.2</v>
      </c>
      <c r="L21" s="15">
        <v>14333.1</v>
      </c>
      <c r="M21" s="19">
        <v>12820</v>
      </c>
      <c r="N21" s="15">
        <v>13531.8</v>
      </c>
      <c r="O21" s="15">
        <v>13433.8</v>
      </c>
      <c r="P21" s="19">
        <v>13088</v>
      </c>
    </row>
    <row r="22" spans="2:16" ht="15" x14ac:dyDescent="0.25">
      <c r="B22" s="7" t="s">
        <v>50</v>
      </c>
      <c r="C22" s="16">
        <v>10303.1</v>
      </c>
      <c r="D22" s="16">
        <v>9631.2999999999993</v>
      </c>
      <c r="E22" s="16">
        <v>8925.1</v>
      </c>
      <c r="F22" s="16">
        <v>8384.7999999999993</v>
      </c>
      <c r="G22" s="16">
        <v>8600.7999999999993</v>
      </c>
      <c r="H22" s="16">
        <v>8351.6</v>
      </c>
      <c r="I22" s="16">
        <v>8946.5</v>
      </c>
      <c r="J22" s="16">
        <v>9284.2000000000007</v>
      </c>
      <c r="K22" s="16">
        <v>9501.2999999999993</v>
      </c>
      <c r="L22" s="16">
        <v>10118.799999999999</v>
      </c>
      <c r="M22" s="16">
        <v>8274.1</v>
      </c>
      <c r="N22" s="16">
        <v>8927.7999999999993</v>
      </c>
      <c r="O22" s="16">
        <v>9402.7999999999993</v>
      </c>
      <c r="P22" s="140" t="s">
        <v>74</v>
      </c>
    </row>
    <row r="23" spans="2:16" ht="15" x14ac:dyDescent="0.25">
      <c r="B23" s="7" t="s">
        <v>90</v>
      </c>
      <c r="C23" s="15">
        <v>13155.2</v>
      </c>
      <c r="D23" s="15">
        <v>13152.8</v>
      </c>
      <c r="E23" s="15">
        <v>12782.7</v>
      </c>
      <c r="F23" s="15">
        <v>12914.7</v>
      </c>
      <c r="G23" s="15">
        <v>13109.5</v>
      </c>
      <c r="H23" s="15">
        <v>13163.1</v>
      </c>
      <c r="I23" s="15">
        <v>13825.8</v>
      </c>
      <c r="J23" s="15">
        <v>13968.1</v>
      </c>
      <c r="K23" s="15">
        <v>14722.6</v>
      </c>
      <c r="L23" s="15">
        <v>14775.6</v>
      </c>
      <c r="M23" s="15">
        <v>14085.7</v>
      </c>
      <c r="N23" s="15">
        <v>14911.1</v>
      </c>
      <c r="O23" s="15">
        <v>14809.5</v>
      </c>
      <c r="P23" s="15">
        <v>14612.1</v>
      </c>
    </row>
    <row r="24" spans="2:16" ht="15" x14ac:dyDescent="0.25">
      <c r="B24" s="7" t="s">
        <v>52</v>
      </c>
      <c r="C24" s="15">
        <v>72620.800000000003</v>
      </c>
      <c r="D24" s="15">
        <v>71423.100000000006</v>
      </c>
      <c r="E24" s="19">
        <v>71224</v>
      </c>
      <c r="F24" s="15">
        <v>70900.5</v>
      </c>
      <c r="G24" s="15">
        <v>72139.600000000006</v>
      </c>
      <c r="H24" s="15">
        <v>72911.100000000006</v>
      </c>
      <c r="I24" s="15">
        <v>74190.7</v>
      </c>
      <c r="J24" s="15">
        <v>77056.800000000003</v>
      </c>
      <c r="K24" s="15">
        <v>79428.3</v>
      </c>
      <c r="L24" s="15">
        <v>77816.899999999994</v>
      </c>
      <c r="M24" s="9" t="s">
        <v>74</v>
      </c>
      <c r="N24" s="9" t="s">
        <v>74</v>
      </c>
      <c r="O24" s="9" t="s">
        <v>74</v>
      </c>
    </row>
    <row r="26" spans="2:16" ht="15" x14ac:dyDescent="0.25">
      <c r="B26" s="5" t="s">
        <v>71</v>
      </c>
      <c r="C26" s="4" t="s">
        <v>54</v>
      </c>
      <c r="D26" s="4" t="s">
        <v>55</v>
      </c>
      <c r="E26" s="4" t="s">
        <v>56</v>
      </c>
      <c r="F26" s="4" t="s">
        <v>57</v>
      </c>
      <c r="G26" s="4" t="s">
        <v>58</v>
      </c>
      <c r="H26" s="4" t="s">
        <v>59</v>
      </c>
      <c r="I26" s="4" t="s">
        <v>60</v>
      </c>
      <c r="J26" s="4" t="s">
        <v>61</v>
      </c>
      <c r="K26" s="4" t="s">
        <v>62</v>
      </c>
      <c r="L26" s="4" t="s">
        <v>63</v>
      </c>
      <c r="M26" s="4" t="s">
        <v>64</v>
      </c>
      <c r="N26" s="4" t="s">
        <v>65</v>
      </c>
      <c r="O26" s="4" t="s">
        <v>66</v>
      </c>
      <c r="P26" s="4" t="s">
        <v>67</v>
      </c>
    </row>
    <row r="27" spans="2:16" ht="15" x14ac:dyDescent="0.25">
      <c r="B27" s="6" t="s">
        <v>72</v>
      </c>
      <c r="C27" s="8" t="s">
        <v>73</v>
      </c>
      <c r="D27" s="8" t="s">
        <v>73</v>
      </c>
      <c r="E27" s="8" t="s">
        <v>73</v>
      </c>
      <c r="F27" s="8" t="s">
        <v>73</v>
      </c>
      <c r="G27" s="8" t="s">
        <v>73</v>
      </c>
      <c r="H27" s="8" t="s">
        <v>73</v>
      </c>
      <c r="I27" s="8" t="s">
        <v>73</v>
      </c>
      <c r="J27" s="8" t="s">
        <v>73</v>
      </c>
      <c r="K27" s="8" t="s">
        <v>73</v>
      </c>
      <c r="L27" s="8" t="s">
        <v>73</v>
      </c>
      <c r="M27" s="8" t="s">
        <v>73</v>
      </c>
      <c r="N27" s="8" t="s">
        <v>73</v>
      </c>
      <c r="O27" s="8" t="s">
        <v>73</v>
      </c>
      <c r="P27" s="8" t="s">
        <v>73</v>
      </c>
    </row>
    <row r="28" spans="2:16" ht="15" x14ac:dyDescent="0.25">
      <c r="B28" s="7" t="s">
        <v>38</v>
      </c>
      <c r="C28" s="21">
        <f>C11/'total volume'!B11</f>
        <v>7.4578137659407309E-2</v>
      </c>
      <c r="D28" s="21">
        <f>D11/'total volume'!C11</f>
        <v>7.3764331294809513E-2</v>
      </c>
      <c r="E28" s="21">
        <f>E11/'total volume'!D11</f>
        <v>7.168612438631107E-2</v>
      </c>
      <c r="F28" s="21">
        <f>F11/'total volume'!E11</f>
        <v>7.0867173911141723E-2</v>
      </c>
      <c r="G28" s="21">
        <f>G11/'total volume'!F11</f>
        <v>7.125577016820045E-2</v>
      </c>
      <c r="H28" s="21">
        <f>H11/'total volume'!G11</f>
        <v>7.0816209000331809E-2</v>
      </c>
      <c r="I28" s="21">
        <f>I11/'total volume'!H11</f>
        <v>7.0885261086287454E-2</v>
      </c>
      <c r="J28" s="21">
        <f>J11/'total volume'!I11</f>
        <v>7.0703274617929732E-2</v>
      </c>
      <c r="K28" s="21">
        <f>K11/'total volume'!J11</f>
        <v>7.0188430296879531E-2</v>
      </c>
      <c r="L28" s="21">
        <f>L11/'total volume'!K11</f>
        <v>6.9642567352334456E-2</v>
      </c>
      <c r="M28" s="21">
        <f>M11/'total volume'!L11</f>
        <v>6.5677284191072285E-2</v>
      </c>
      <c r="N28" s="21">
        <f>N11/'total volume'!M11</f>
        <v>6.7298497261616019E-2</v>
      </c>
      <c r="O28" s="21">
        <f>O11/'total volume'!N11</f>
        <v>6.6435156226465328E-2</v>
      </c>
      <c r="P28" s="21">
        <f>P11/'total volume'!O11</f>
        <v>6.7076760604470251E-2</v>
      </c>
    </row>
    <row r="29" spans="2:16" ht="15" x14ac:dyDescent="0.25">
      <c r="B29" s="7" t="s">
        <v>39</v>
      </c>
      <c r="C29" s="21">
        <f>C12/'total volume'!B12</f>
        <v>7.7117491991063089E-2</v>
      </c>
      <c r="D29" s="21">
        <f>D12/'total volume'!C12</f>
        <v>7.3671714792993323E-2</v>
      </c>
      <c r="E29" s="21">
        <f>E12/'total volume'!D12</f>
        <v>7.2108544880629538E-2</v>
      </c>
      <c r="F29" s="21">
        <f>F12/'total volume'!E12</f>
        <v>7.2896418805389912E-2</v>
      </c>
      <c r="G29" s="21">
        <f>G12/'total volume'!F12</f>
        <v>7.2964585333334539E-2</v>
      </c>
      <c r="H29" s="21">
        <f>H12/'total volume'!G12</f>
        <v>7.1774806077358422E-2</v>
      </c>
      <c r="I29" s="21">
        <f>I12/'total volume'!H12</f>
        <v>7.2297060496603657E-2</v>
      </c>
      <c r="J29" s="21">
        <f>J12/'total volume'!I12</f>
        <v>7.1826085831189032E-2</v>
      </c>
      <c r="K29" s="21">
        <f>K12/'total volume'!J12</f>
        <v>7.1536902950293357E-2</v>
      </c>
      <c r="L29" s="21">
        <f>L12/'total volume'!K12</f>
        <v>7.2469877387110748E-2</v>
      </c>
      <c r="M29" s="21">
        <f>M12/'total volume'!L12</f>
        <v>6.6813692579346301E-2</v>
      </c>
      <c r="N29" s="21">
        <f>N12/'total volume'!M12</f>
        <v>6.6236608340166786E-2</v>
      </c>
      <c r="O29" s="21">
        <f>O12/'total volume'!N12</f>
        <v>6.4745731603031778E-2</v>
      </c>
      <c r="P29" s="21">
        <f>P12/'total volume'!O12</f>
        <v>6.4898931551390052E-2</v>
      </c>
    </row>
    <row r="30" spans="2:16" ht="15" x14ac:dyDescent="0.25">
      <c r="B30" s="7" t="s">
        <v>40</v>
      </c>
      <c r="C30" s="21">
        <f>C13/'total volume'!B13</f>
        <v>3.4114420029264091E-2</v>
      </c>
      <c r="D30" s="21">
        <f>D13/'total volume'!C13</f>
        <v>3.5747563872079675E-2</v>
      </c>
      <c r="E30" s="21">
        <f>E13/'total volume'!D13</f>
        <v>3.6373061979252955E-2</v>
      </c>
      <c r="F30" s="21">
        <f>F13/'total volume'!E13</f>
        <v>3.6448793845545474E-2</v>
      </c>
      <c r="G30" s="21">
        <f>G13/'total volume'!F13</f>
        <v>3.8246243108239354E-2</v>
      </c>
      <c r="H30" s="21">
        <f>H13/'total volume'!G13</f>
        <v>3.8647191034038388E-2</v>
      </c>
      <c r="I30" s="21">
        <f>I13/'total volume'!H13</f>
        <v>3.8915166056221154E-2</v>
      </c>
      <c r="J30" s="21">
        <f>J13/'total volume'!I13</f>
        <v>3.9989539315991675E-2</v>
      </c>
      <c r="K30" s="21">
        <f>K13/'total volume'!J13</f>
        <v>4.137896395059474E-2</v>
      </c>
      <c r="L30" s="21">
        <f>L13/'total volume'!K13</f>
        <v>4.163712153012894E-2</v>
      </c>
      <c r="M30" s="21">
        <f>M13/'total volume'!L13</f>
        <v>3.8651161258952321E-2</v>
      </c>
      <c r="N30" s="21">
        <f>N13/'total volume'!M13</f>
        <v>3.801844285430369E-2</v>
      </c>
      <c r="O30" s="21">
        <f>O13/'total volume'!N13</f>
        <v>3.8091405587025146E-2</v>
      </c>
      <c r="P30" s="21">
        <f>P13/'total volume'!O13</f>
        <v>3.7600130006262729E-2</v>
      </c>
    </row>
    <row r="31" spans="2:16" ht="15" x14ac:dyDescent="0.25">
      <c r="B31" s="7" t="s">
        <v>41</v>
      </c>
      <c r="C31" s="21">
        <f>C14/'total volume'!B14</f>
        <v>6.3246146307451886E-2</v>
      </c>
      <c r="D31" s="21">
        <f>D14/'total volume'!C14</f>
        <v>6.1640847048614063E-2</v>
      </c>
      <c r="E31" s="21">
        <f>E14/'total volume'!D14</f>
        <v>6.1100561289973432E-2</v>
      </c>
      <c r="F31" s="21">
        <f>F14/'total volume'!E14</f>
        <v>6.3842581023889705E-2</v>
      </c>
      <c r="G31" s="21">
        <f>G14/'total volume'!F14</f>
        <v>6.410028251729584E-2</v>
      </c>
      <c r="H31" s="21">
        <f>H14/'total volume'!G14</f>
        <v>6.3751018129499085E-2</v>
      </c>
      <c r="I31" s="21">
        <f>I14/'total volume'!H14</f>
        <v>6.3113452196502412E-2</v>
      </c>
      <c r="J31" s="21">
        <f>J14/'total volume'!I14</f>
        <v>6.3360995639571843E-2</v>
      </c>
      <c r="K31" s="21">
        <f>K14/'total volume'!J14</f>
        <v>6.2965892862143311E-2</v>
      </c>
      <c r="L31" s="21">
        <f>L14/'total volume'!K14</f>
        <v>6.2459122709666935E-2</v>
      </c>
      <c r="M31" s="21">
        <f>M14/'total volume'!L14</f>
        <v>5.7505903928287624E-2</v>
      </c>
      <c r="N31" s="21">
        <f>N14/'total volume'!M14</f>
        <v>5.7965726869983775E-2</v>
      </c>
      <c r="O31" s="21">
        <f>O14/'total volume'!N14</f>
        <v>5.8587932534024882E-2</v>
      </c>
      <c r="P31" s="21">
        <f>P14/'total volume'!O14</f>
        <v>6.0225417321886139E-2</v>
      </c>
    </row>
    <row r="32" spans="2:16" ht="15" x14ac:dyDescent="0.25">
      <c r="B32" s="7" t="s">
        <v>42</v>
      </c>
      <c r="C32" s="21">
        <f>C15/'total volume'!B15</f>
        <v>7.624594137348352E-2</v>
      </c>
      <c r="D32" s="21">
        <f>D15/'total volume'!C15</f>
        <v>7.6245108704313447E-2</v>
      </c>
      <c r="E32" s="21">
        <f>E15/'total volume'!D15</f>
        <v>7.2840132256548715E-2</v>
      </c>
      <c r="F32" s="21">
        <f>F15/'total volume'!E15</f>
        <v>7.3032501856668194E-2</v>
      </c>
      <c r="G32" s="21">
        <f>G15/'total volume'!F15</f>
        <v>7.502190681366544E-2</v>
      </c>
      <c r="H32" s="21">
        <f>H15/'total volume'!G15</f>
        <v>7.5279655965632949E-2</v>
      </c>
      <c r="I32" s="21">
        <f>I15/'total volume'!H15</f>
        <v>7.7049261952307338E-2</v>
      </c>
      <c r="J32" s="21">
        <f>J15/'total volume'!I15</f>
        <v>7.630066922351926E-2</v>
      </c>
      <c r="K32" s="21">
        <f>K15/'total volume'!J15</f>
        <v>7.5075252151823563E-2</v>
      </c>
      <c r="L32" s="21">
        <f>L15/'total volume'!K15</f>
        <v>7.3983450196026368E-2</v>
      </c>
      <c r="M32" s="21">
        <f>M15/'total volume'!L15</f>
        <v>7.1577963330893168E-2</v>
      </c>
      <c r="N32" s="21">
        <f>N15/'total volume'!M15</f>
        <v>7.0912158554407287E-2</v>
      </c>
      <c r="O32" s="21">
        <f>O15/'total volume'!N15</f>
        <v>6.8571831609064104E-2</v>
      </c>
      <c r="P32" s="21">
        <f>P15/'total volume'!O15</f>
        <v>7.1010285855333213E-2</v>
      </c>
    </row>
    <row r="33" spans="2:16" ht="15" x14ac:dyDescent="0.25">
      <c r="B33" s="7" t="s">
        <v>43</v>
      </c>
      <c r="C33" s="21">
        <f>C16/'total volume'!B16</f>
        <v>7.1981463635848314E-2</v>
      </c>
      <c r="D33" s="21">
        <f>D16/'total volume'!C16</f>
        <v>7.0059150406081405E-2</v>
      </c>
      <c r="E33" s="21">
        <f>E16/'total volume'!D16</f>
        <v>6.8936364368340539E-2</v>
      </c>
      <c r="F33" s="21">
        <f>F16/'total volume'!E16</f>
        <v>6.7271672111818032E-2</v>
      </c>
      <c r="G33" s="21">
        <f>G16/'total volume'!F16</f>
        <v>6.7739979364399364E-2</v>
      </c>
      <c r="H33" s="21">
        <f>H16/'total volume'!G16</f>
        <v>6.9356837537976557E-2</v>
      </c>
      <c r="I33" s="21">
        <f>I16/'total volume'!H16</f>
        <v>6.734683434913126E-2</v>
      </c>
      <c r="J33" s="21">
        <f>J16/'total volume'!I16</f>
        <v>7.0533897839115858E-2</v>
      </c>
      <c r="K33" s="21">
        <f>K16/'total volume'!J16</f>
        <v>6.8816502859741391E-2</v>
      </c>
      <c r="L33" s="21">
        <f>L16/'total volume'!K16</f>
        <v>6.7756811841944597E-2</v>
      </c>
      <c r="M33" s="21">
        <f>M16/'total volume'!L16</f>
        <v>6.1922489499809087E-2</v>
      </c>
      <c r="N33" s="21">
        <f>N16/'total volume'!M16</f>
        <v>6.4939676651591949E-2</v>
      </c>
      <c r="O33" s="21">
        <f>O16/'total volume'!N16</f>
        <v>6.5420116543247434E-2</v>
      </c>
      <c r="P33" s="21">
        <f>P16/'total volume'!O16</f>
        <v>6.1859240420660815E-2</v>
      </c>
    </row>
    <row r="34" spans="2:16" ht="15" x14ac:dyDescent="0.25">
      <c r="B34" s="7" t="s">
        <v>44</v>
      </c>
      <c r="C34" s="21">
        <f>C17/'total volume'!B17</f>
        <v>7.2891171463360174E-2</v>
      </c>
      <c r="D34" s="21">
        <f>D17/'total volume'!C17</f>
        <v>7.198280379000066E-2</v>
      </c>
      <c r="E34" s="21">
        <f>E17/'total volume'!D17</f>
        <v>7.0695384312751242E-2</v>
      </c>
      <c r="F34" s="21">
        <f>F17/'total volume'!E17</f>
        <v>7.0177251743198582E-2</v>
      </c>
      <c r="G34" s="21">
        <f>G17/'total volume'!F17</f>
        <v>6.9883097769551414E-2</v>
      </c>
      <c r="H34" s="21">
        <f>H17/'total volume'!G17</f>
        <v>6.9903937281893619E-2</v>
      </c>
      <c r="I34" s="21">
        <f>I17/'total volume'!H17</f>
        <v>7.0880648895416828E-2</v>
      </c>
      <c r="J34" s="21">
        <f>J17/'total volume'!I17</f>
        <v>7.1462368605466009E-2</v>
      </c>
      <c r="K34" s="21">
        <f>K17/'total volume'!J17</f>
        <v>7.1702050817586863E-2</v>
      </c>
      <c r="L34" s="21">
        <f>L17/'total volume'!K17</f>
        <v>7.1558506582808518E-2</v>
      </c>
      <c r="M34" s="21">
        <f>M17/'total volume'!L17</f>
        <v>6.5254763426943543E-2</v>
      </c>
      <c r="N34" s="21">
        <f>N17/'total volume'!M17</f>
        <v>7.0351393782536284E-2</v>
      </c>
      <c r="O34" s="21">
        <f>O17/'total volume'!N17</f>
        <v>7.0435088452216757E-2</v>
      </c>
      <c r="P34" s="21">
        <f>P17/'total volume'!O17</f>
        <v>6.9773416812351483E-2</v>
      </c>
    </row>
    <row r="35" spans="2:16" ht="15" x14ac:dyDescent="0.25">
      <c r="B35" s="7" t="s">
        <v>45</v>
      </c>
      <c r="C35" s="21">
        <f>C18/'total volume'!B18</f>
        <v>9.0154976517163296E-2</v>
      </c>
      <c r="D35" s="21">
        <f>D18/'total volume'!C18</f>
        <v>8.8265418012947919E-2</v>
      </c>
      <c r="E35" s="21">
        <f>E18/'total volume'!D18</f>
        <v>8.4917947749705E-2</v>
      </c>
      <c r="F35" s="21">
        <f>F18/'total volume'!E18</f>
        <v>8.2697664203226412E-2</v>
      </c>
      <c r="G35" s="21">
        <f>G18/'total volume'!F18</f>
        <v>8.280620643961846E-2</v>
      </c>
      <c r="H35" s="21">
        <f>H18/'total volume'!G18</f>
        <v>8.0285378161876336E-2</v>
      </c>
      <c r="I35" s="21">
        <f>I18/'total volume'!H18</f>
        <v>7.7939550060650994E-2</v>
      </c>
      <c r="J35" s="21">
        <f>J18/'total volume'!I18</f>
        <v>7.4648807654462496E-2</v>
      </c>
      <c r="K35" s="21">
        <f>K18/'total volume'!J18</f>
        <v>7.4388310117988188E-2</v>
      </c>
      <c r="L35" s="21">
        <f>L18/'total volume'!K18</f>
        <v>7.3453168876512501E-2</v>
      </c>
      <c r="M35" s="21">
        <f>M18/'total volume'!L18</f>
        <v>6.6407300603944133E-2</v>
      </c>
      <c r="N35" s="21">
        <f>N18/'total volume'!M18</f>
        <v>7.1751422294883849E-2</v>
      </c>
      <c r="O35" s="21">
        <f>O18/'total volume'!N18</f>
        <v>7.3847102800535719E-2</v>
      </c>
      <c r="P35" s="21">
        <f>P18/'total volume'!O18</f>
        <v>7.5989778694588186E-2</v>
      </c>
    </row>
    <row r="36" spans="2:16" ht="15" x14ac:dyDescent="0.25">
      <c r="B36" s="7" t="s">
        <v>46</v>
      </c>
      <c r="C36" s="21">
        <f>C19/'total volume'!B19</f>
        <v>7.2503087125543098E-2</v>
      </c>
      <c r="D36" s="21">
        <f>D19/'total volume'!C19</f>
        <v>7.3012949095529162E-2</v>
      </c>
      <c r="E36" s="21">
        <f>E19/'total volume'!D19</f>
        <v>6.9608915109313302E-2</v>
      </c>
      <c r="F36" s="21">
        <f>F19/'total volume'!E19</f>
        <v>7.0319110526851761E-2</v>
      </c>
      <c r="G36" s="21">
        <f>G19/'total volume'!F19</f>
        <v>7.5303090364784664E-2</v>
      </c>
      <c r="H36" s="21">
        <f>H19/'total volume'!G19</f>
        <v>7.4844411939227515E-2</v>
      </c>
      <c r="I36" s="21">
        <f>I19/'total volume'!H19</f>
        <v>7.743479435268695E-2</v>
      </c>
      <c r="J36" s="21">
        <f>J19/'total volume'!I19</f>
        <v>7.6225905694732213E-2</v>
      </c>
      <c r="K36" s="21">
        <f>K19/'total volume'!J19</f>
        <v>7.4987050549266299E-2</v>
      </c>
      <c r="L36" s="21">
        <f>L19/'total volume'!K19</f>
        <v>7.3166990925486744E-2</v>
      </c>
      <c r="M36" s="21">
        <f>M19/'total volume'!L19</f>
        <v>7.0382567160636664E-2</v>
      </c>
      <c r="N36" s="21">
        <f>N19/'total volume'!M19</f>
        <v>6.9831494119253143E-2</v>
      </c>
      <c r="O36" s="21">
        <f>O19/'total volume'!N19</f>
        <v>7.7357834290401967E-2</v>
      </c>
      <c r="P36" s="21">
        <f>P19/'total volume'!O19</f>
        <v>7.0380890015547343E-2</v>
      </c>
    </row>
    <row r="37" spans="2:16" ht="15" x14ac:dyDescent="0.25">
      <c r="B37" s="7" t="s">
        <v>47</v>
      </c>
      <c r="C37" s="21">
        <f>C20/'total volume'!B20</f>
        <v>6.7531560945086194E-2</v>
      </c>
      <c r="D37" s="21">
        <f>D20/'total volume'!C20</f>
        <v>6.7273193695059824E-2</v>
      </c>
      <c r="E37" s="21">
        <f>E20/'total volume'!D20</f>
        <v>6.6289953517093783E-2</v>
      </c>
      <c r="F37" s="21">
        <f>F20/'total volume'!E20</f>
        <v>6.4968201193650252E-2</v>
      </c>
      <c r="G37" s="21">
        <f>G20/'total volume'!F20</f>
        <v>6.4192168020496473E-2</v>
      </c>
      <c r="H37" s="21">
        <f>H20/'total volume'!G20</f>
        <v>6.4392154093740162E-2</v>
      </c>
      <c r="I37" s="21">
        <f>I20/'total volume'!H20</f>
        <v>6.5674349264102205E-2</v>
      </c>
      <c r="J37" s="21">
        <f>J20/'total volume'!I20</f>
        <v>6.6545147547620906E-2</v>
      </c>
      <c r="K37" s="21">
        <f>K20/'total volume'!J20</f>
        <v>6.7342624635485654E-2</v>
      </c>
      <c r="L37" s="21">
        <f>L20/'total volume'!K20</f>
        <v>6.6951083136432762E-2</v>
      </c>
      <c r="M37" s="21">
        <f>M20/'total volume'!L20</f>
        <v>6.7187976676317707E-2</v>
      </c>
      <c r="N37" s="21">
        <f>N20/'total volume'!M20</f>
        <v>6.7029679338806283E-2</v>
      </c>
      <c r="O37" s="21">
        <f>O20/'total volume'!N20</f>
        <v>6.3496169103432115E-2</v>
      </c>
      <c r="P37" s="21">
        <f>P20/'total volume'!O20</f>
        <v>6.4503892351174957E-2</v>
      </c>
    </row>
    <row r="38" spans="2:16" ht="15" x14ac:dyDescent="0.25">
      <c r="B38" s="7" t="s">
        <v>48</v>
      </c>
      <c r="C38" s="21">
        <f>C21/'total volume'!B21</f>
        <v>7.3731355985179867E-2</v>
      </c>
      <c r="D38" s="21">
        <f>D21/'total volume'!C21</f>
        <v>7.1974059662775619E-2</v>
      </c>
      <c r="E38" s="21">
        <f>E21/'total volume'!D21</f>
        <v>6.9828470573551044E-2</v>
      </c>
      <c r="F38" s="21">
        <f>F21/'total volume'!E21</f>
        <v>7.0679099966439812E-2</v>
      </c>
      <c r="G38" s="21">
        <f>G21/'total volume'!F21</f>
        <v>6.8234913420934865E-2</v>
      </c>
      <c r="H38" s="21">
        <f>H21/'total volume'!G21</f>
        <v>6.8755723924004725E-2</v>
      </c>
      <c r="I38" s="21">
        <f>I21/'total volume'!H21</f>
        <v>6.9520655770025822E-2</v>
      </c>
      <c r="J38" s="21">
        <f>J21/'total volume'!I21</f>
        <v>6.9868634753545419E-2</v>
      </c>
      <c r="K38" s="21">
        <f>K21/'total volume'!J21</f>
        <v>7.0852459128957448E-2</v>
      </c>
      <c r="L38" s="21">
        <f>L21/'total volume'!K21</f>
        <v>6.9779125997350616E-2</v>
      </c>
      <c r="M38" s="21">
        <f>M21/'total volume'!L21</f>
        <v>6.8160092212842374E-2</v>
      </c>
      <c r="N38" s="21">
        <f>N21/'total volume'!M21</f>
        <v>7.0677125280868947E-2</v>
      </c>
      <c r="O38" s="21">
        <f>O21/'total volume'!N21</f>
        <v>6.5614173732155973E-2</v>
      </c>
      <c r="P38" s="21">
        <f>P21/'total volume'!O21</f>
        <v>6.41521771203966E-2</v>
      </c>
    </row>
    <row r="39" spans="2:16" ht="15" x14ac:dyDescent="0.25">
      <c r="B39" s="7" t="s">
        <v>50</v>
      </c>
      <c r="C39" s="21">
        <f>C22/'total volume'!B22</f>
        <v>7.6464371644558049E-2</v>
      </c>
      <c r="D39" s="21">
        <f>D22/'total volume'!C22</f>
        <v>7.3945175862884377E-2</v>
      </c>
      <c r="E39" s="21">
        <f>E22/'total volume'!D22</f>
        <v>7.2164298275757516E-2</v>
      </c>
      <c r="F39" s="21">
        <f>F22/'total volume'!E22</f>
        <v>6.8239619965020759E-2</v>
      </c>
      <c r="G39" s="21">
        <f>G22/'total volume'!F22</f>
        <v>6.7968914226467156E-2</v>
      </c>
      <c r="H39" s="21">
        <f>H22/'total volume'!G22</f>
        <v>6.4534325297322614E-2</v>
      </c>
      <c r="I39" s="21">
        <f>I22/'total volume'!H22</f>
        <v>6.7115982028385784E-2</v>
      </c>
      <c r="J39" s="21">
        <f>J22/'total volume'!I22</f>
        <v>6.7399596075749593E-2</v>
      </c>
      <c r="K39" s="21">
        <f>K22/'total volume'!J22</f>
        <v>6.6898879632289576E-2</v>
      </c>
      <c r="L39" s="21">
        <f>L22/'total volume'!K22</f>
        <v>6.8710853256411505E-2</v>
      </c>
      <c r="M39" s="21">
        <f>M22/'total volume'!L22</f>
        <v>6.3653680159893894E-2</v>
      </c>
      <c r="N39" s="21">
        <f>N22/'total volume'!M22</f>
        <v>6.4994922157955465E-2</v>
      </c>
      <c r="O39" s="21">
        <f>O22/'total volume'!N22</f>
        <v>6.1885076777168826E-2</v>
      </c>
      <c r="P39" s="21" t="e">
        <f>P22/'total volume'!O22</f>
        <v>#VALUE!</v>
      </c>
    </row>
    <row r="40" spans="2:16" ht="15" x14ac:dyDescent="0.25">
      <c r="B40" s="7" t="s">
        <v>51</v>
      </c>
      <c r="C40" s="21">
        <f>C23/'total volume'!B23</f>
        <v>7.5133759475105436E-2</v>
      </c>
      <c r="D40" s="21">
        <f>D23/'total volume'!C23</f>
        <v>7.3780510721700263E-2</v>
      </c>
      <c r="E40" s="21">
        <f>E23/'total volume'!D23</f>
        <v>7.0924610524143131E-2</v>
      </c>
      <c r="F40" s="21">
        <f>F23/'total volume'!E23</f>
        <v>7.04651242730302E-2</v>
      </c>
      <c r="G40" s="21">
        <f>G23/'total volume'!F23</f>
        <v>6.9331986482126892E-2</v>
      </c>
      <c r="H40" s="21">
        <f>H23/'total volume'!G23</f>
        <v>6.6759140450264487E-2</v>
      </c>
      <c r="I40" s="21">
        <f>I23/'total volume'!H23</f>
        <v>6.841816942872031E-2</v>
      </c>
      <c r="J40" s="21">
        <f>J23/'total volume'!I23</f>
        <v>6.761465922562214E-2</v>
      </c>
      <c r="K40" s="21">
        <f>K23/'total volume'!J23</f>
        <v>6.9629068407464328E-2</v>
      </c>
      <c r="L40" s="21">
        <f>L23/'total volume'!K23</f>
        <v>6.9216704837758408E-2</v>
      </c>
      <c r="M40" s="21">
        <f>M23/'total volume'!L23</f>
        <v>6.7521464622859712E-2</v>
      </c>
      <c r="N40" s="21">
        <f>N23/'total volume'!M23</f>
        <v>6.7564071252860833E-2</v>
      </c>
      <c r="O40" s="21">
        <f>O23/'total volume'!N23</f>
        <v>6.5317634813137182E-2</v>
      </c>
      <c r="P40" s="21">
        <f>P23/'total volume'!O23</f>
        <v>6.6014716319826736E-2</v>
      </c>
    </row>
    <row r="41" spans="2:16" ht="15" x14ac:dyDescent="0.25">
      <c r="B41" s="7" t="s">
        <v>52</v>
      </c>
      <c r="C41" s="21">
        <f>C24/'total volume'!B24</f>
        <v>6.4017562939405165E-2</v>
      </c>
      <c r="D41" s="21">
        <f>D24/'total volume'!C24</f>
        <v>6.2877661158169978E-2</v>
      </c>
      <c r="E41" s="21">
        <f>E24/'total volume'!D24</f>
        <v>6.1671487457501492E-2</v>
      </c>
      <c r="F41" s="21">
        <f>F24/'total volume'!E24</f>
        <v>5.9519222390620984E-2</v>
      </c>
      <c r="G41" s="21">
        <f>G24/'total volume'!F24</f>
        <v>5.9197596501890083E-2</v>
      </c>
      <c r="H41" s="21">
        <f>H24/'total volume'!G24</f>
        <v>5.8357526542629254E-2</v>
      </c>
      <c r="I41" s="21">
        <f>I24/'total volume'!H24</f>
        <v>5.7357913326586102E-2</v>
      </c>
      <c r="J41" s="21">
        <f>J24/'total volume'!I24</f>
        <v>5.8869376828093831E-2</v>
      </c>
      <c r="K41" s="21">
        <f>K24/'total volume'!J24</f>
        <v>6.0063933955028147E-2</v>
      </c>
      <c r="L41" s="21">
        <f>L24/'total volume'!K24</f>
        <v>5.8183826644468896E-2</v>
      </c>
      <c r="M41" s="21" t="e">
        <f>M24/'total volume'!L24</f>
        <v>#VALUE!</v>
      </c>
      <c r="N41" s="21" t="e">
        <f>N24/'total volume'!M24</f>
        <v>#VALUE!</v>
      </c>
      <c r="O41" s="21" t="e">
        <f>O24/'total volume'!N24</f>
        <v>#VALUE!</v>
      </c>
      <c r="P41" s="21" t="e">
        <f>P24/'total volume'!O24</f>
        <v>#DIV/0!</v>
      </c>
    </row>
    <row r="43" spans="2:16" ht="19.899999999999999" customHeight="1" x14ac:dyDescent="0.25">
      <c r="B43" s="22"/>
      <c r="C43" s="88" t="s">
        <v>54</v>
      </c>
      <c r="D43" s="89" t="s">
        <v>63</v>
      </c>
      <c r="E43" s="89" t="s">
        <v>64</v>
      </c>
      <c r="F43" s="89" t="s">
        <v>65</v>
      </c>
      <c r="G43" s="89" t="s">
        <v>66</v>
      </c>
      <c r="H43" s="90" t="s">
        <v>67</v>
      </c>
    </row>
    <row r="44" spans="2:16" ht="19.899999999999999" customHeight="1" x14ac:dyDescent="0.25">
      <c r="B44" s="31" t="s">
        <v>77</v>
      </c>
      <c r="C44" s="28">
        <f>C28</f>
        <v>7.4578137659407309E-2</v>
      </c>
      <c r="D44" s="29">
        <f>L28</f>
        <v>6.9642567352334456E-2</v>
      </c>
      <c r="E44" s="29">
        <f>M28</f>
        <v>6.5677284191072285E-2</v>
      </c>
      <c r="F44" s="29">
        <f>N28</f>
        <v>6.7298497261616019E-2</v>
      </c>
      <c r="G44" s="29">
        <f>O28</f>
        <v>6.6435156226465328E-2</v>
      </c>
      <c r="H44" s="30">
        <f>P28</f>
        <v>6.7076760604470251E-2</v>
      </c>
    </row>
    <row r="45" spans="2:16" ht="19.899999999999999" customHeight="1" x14ac:dyDescent="0.25">
      <c r="B45" s="32" t="s">
        <v>39</v>
      </c>
      <c r="C45" s="23">
        <f>C29</f>
        <v>7.7117491991063089E-2</v>
      </c>
      <c r="D45" s="24">
        <f>L29</f>
        <v>7.2469877387110748E-2</v>
      </c>
      <c r="E45" s="24">
        <f>M29</f>
        <v>6.6813692579346301E-2</v>
      </c>
      <c r="F45" s="24">
        <f>N29</f>
        <v>6.6236608340166786E-2</v>
      </c>
      <c r="G45" s="24">
        <f>O29</f>
        <v>6.4745731603031778E-2</v>
      </c>
      <c r="H45" s="25">
        <f>P29</f>
        <v>6.4898931551390052E-2</v>
      </c>
    </row>
    <row r="46" spans="2:16" ht="19.899999999999999" customHeight="1" x14ac:dyDescent="0.25">
      <c r="B46" s="32" t="s">
        <v>40</v>
      </c>
      <c r="C46" s="23">
        <f>C30</f>
        <v>3.4114420029264091E-2</v>
      </c>
      <c r="D46" s="24">
        <f>L30</f>
        <v>4.163712153012894E-2</v>
      </c>
      <c r="E46" s="24">
        <f>M30</f>
        <v>3.8651161258952321E-2</v>
      </c>
      <c r="F46" s="24">
        <f>N30</f>
        <v>3.801844285430369E-2</v>
      </c>
      <c r="G46" s="24">
        <f>O30</f>
        <v>3.8091405587025146E-2</v>
      </c>
      <c r="H46" s="25">
        <f>P30</f>
        <v>3.7600130006262729E-2</v>
      </c>
    </row>
    <row r="47" spans="2:16" ht="19.899999999999999" customHeight="1" x14ac:dyDescent="0.25">
      <c r="B47" s="32" t="s">
        <v>41</v>
      </c>
      <c r="C47" s="23">
        <f>C31</f>
        <v>6.3246146307451886E-2</v>
      </c>
      <c r="D47" s="24">
        <f>L31</f>
        <v>6.2459122709666935E-2</v>
      </c>
      <c r="E47" s="24">
        <f>M31</f>
        <v>5.7505903928287624E-2</v>
      </c>
      <c r="F47" s="24">
        <f>N31</f>
        <v>5.7965726869983775E-2</v>
      </c>
      <c r="G47" s="24">
        <f>O31</f>
        <v>5.8587932534024882E-2</v>
      </c>
      <c r="H47" s="25">
        <f>P31</f>
        <v>6.0225417321886139E-2</v>
      </c>
    </row>
    <row r="48" spans="2:16" ht="19.899999999999999" customHeight="1" x14ac:dyDescent="0.25">
      <c r="B48" s="32" t="s">
        <v>42</v>
      </c>
      <c r="C48" s="23">
        <f>C32</f>
        <v>7.624594137348352E-2</v>
      </c>
      <c r="D48" s="24">
        <f>L32</f>
        <v>7.3983450196026368E-2</v>
      </c>
      <c r="E48" s="24">
        <f>M32</f>
        <v>7.1577963330893168E-2</v>
      </c>
      <c r="F48" s="24">
        <f>N32</f>
        <v>7.0912158554407287E-2</v>
      </c>
      <c r="G48" s="24">
        <f>O32</f>
        <v>6.8571831609064104E-2</v>
      </c>
      <c r="H48" s="25">
        <f>P32</f>
        <v>7.1010285855333213E-2</v>
      </c>
    </row>
    <row r="49" spans="2:8" ht="19.899999999999999" customHeight="1" x14ac:dyDescent="0.25">
      <c r="B49" s="32" t="s">
        <v>43</v>
      </c>
      <c r="C49" s="23">
        <f>C33</f>
        <v>7.1981463635848314E-2</v>
      </c>
      <c r="D49" s="24">
        <f>L33</f>
        <v>6.7756811841944597E-2</v>
      </c>
      <c r="E49" s="24">
        <f>M33</f>
        <v>6.1922489499809087E-2</v>
      </c>
      <c r="F49" s="24">
        <f>N33</f>
        <v>6.4939676651591949E-2</v>
      </c>
      <c r="G49" s="24">
        <f>O33</f>
        <v>6.5420116543247434E-2</v>
      </c>
      <c r="H49" s="25">
        <f>P33</f>
        <v>6.1859240420660815E-2</v>
      </c>
    </row>
    <row r="50" spans="2:8" ht="19.899999999999999" customHeight="1" x14ac:dyDescent="0.25">
      <c r="B50" s="33" t="s">
        <v>44</v>
      </c>
      <c r="C50" s="37">
        <f>C34</f>
        <v>7.2891171463360174E-2</v>
      </c>
      <c r="D50" s="38">
        <f>L34</f>
        <v>7.1558506582808518E-2</v>
      </c>
      <c r="E50" s="38">
        <f>M34</f>
        <v>6.5254763426943543E-2</v>
      </c>
      <c r="F50" s="38">
        <f>N34</f>
        <v>7.0351393782536284E-2</v>
      </c>
      <c r="G50" s="38">
        <f>O34</f>
        <v>7.0435088452216757E-2</v>
      </c>
      <c r="H50" s="39">
        <f>P34</f>
        <v>6.9773416812351483E-2</v>
      </c>
    </row>
    <row r="51" spans="2:8" ht="19.899999999999999" customHeight="1" x14ac:dyDescent="0.25">
      <c r="B51" s="32" t="s">
        <v>45</v>
      </c>
      <c r="C51" s="23">
        <f>C35</f>
        <v>9.0154976517163296E-2</v>
      </c>
      <c r="D51" s="24">
        <f>L35</f>
        <v>7.3453168876512501E-2</v>
      </c>
      <c r="E51" s="24">
        <f>M35</f>
        <v>6.6407300603944133E-2</v>
      </c>
      <c r="F51" s="24">
        <f>N35</f>
        <v>7.1751422294883849E-2</v>
      </c>
      <c r="G51" s="24">
        <f>O35</f>
        <v>7.3847102800535719E-2</v>
      </c>
      <c r="H51" s="25">
        <f>P35</f>
        <v>7.5989778694588186E-2</v>
      </c>
    </row>
    <row r="52" spans="2:8" ht="19.899999999999999" customHeight="1" x14ac:dyDescent="0.25">
      <c r="B52" s="32" t="s">
        <v>46</v>
      </c>
      <c r="C52" s="23">
        <f>C36</f>
        <v>7.2503087125543098E-2</v>
      </c>
      <c r="D52" s="24">
        <f>L36</f>
        <v>7.3166990925486744E-2</v>
      </c>
      <c r="E52" s="24">
        <f>M36</f>
        <v>7.0382567160636664E-2</v>
      </c>
      <c r="F52" s="24">
        <f>N36</f>
        <v>6.9831494119253143E-2</v>
      </c>
      <c r="G52" s="24">
        <f>O36</f>
        <v>7.7357834290401967E-2</v>
      </c>
      <c r="H52" s="25">
        <f>P36</f>
        <v>7.0380890015547343E-2</v>
      </c>
    </row>
    <row r="53" spans="2:8" ht="19.899999999999999" customHeight="1" x14ac:dyDescent="0.25">
      <c r="B53" s="32" t="s">
        <v>47</v>
      </c>
      <c r="C53" s="23">
        <f>C37</f>
        <v>6.7531560945086194E-2</v>
      </c>
      <c r="D53" s="24">
        <f>L37</f>
        <v>6.6951083136432762E-2</v>
      </c>
      <c r="E53" s="24">
        <f>M37</f>
        <v>6.7187976676317707E-2</v>
      </c>
      <c r="F53" s="24">
        <f>N37</f>
        <v>6.7029679338806283E-2</v>
      </c>
      <c r="G53" s="24">
        <f>O37</f>
        <v>6.3496169103432115E-2</v>
      </c>
      <c r="H53" s="25">
        <f>P37</f>
        <v>6.4503892351174957E-2</v>
      </c>
    </row>
    <row r="54" spans="2:8" ht="19.899999999999999" customHeight="1" x14ac:dyDescent="0.25">
      <c r="B54" s="32" t="s">
        <v>48</v>
      </c>
      <c r="C54" s="23">
        <f>C38</f>
        <v>7.3731355985179867E-2</v>
      </c>
      <c r="D54" s="24">
        <f>L38</f>
        <v>6.9779125997350616E-2</v>
      </c>
      <c r="E54" s="24">
        <f>M38</f>
        <v>6.8160092212842374E-2</v>
      </c>
      <c r="F54" s="24">
        <f>N38</f>
        <v>7.0677125280868947E-2</v>
      </c>
      <c r="G54" s="24">
        <f>O38</f>
        <v>6.5614173732155973E-2</v>
      </c>
      <c r="H54" s="25">
        <f>P38</f>
        <v>6.41521771203966E-2</v>
      </c>
    </row>
    <row r="55" spans="2:8" ht="19.899999999999999" customHeight="1" x14ac:dyDescent="0.25">
      <c r="B55" s="32" t="s">
        <v>50</v>
      </c>
      <c r="C55" s="23">
        <f>C39</f>
        <v>7.6464371644558049E-2</v>
      </c>
      <c r="D55" s="24">
        <f>L39</f>
        <v>6.8710853256411505E-2</v>
      </c>
      <c r="E55" s="24">
        <f>M39</f>
        <v>6.3653680159893894E-2</v>
      </c>
      <c r="F55" s="24">
        <f>N39</f>
        <v>6.4994922157955465E-2</v>
      </c>
      <c r="G55" s="24">
        <f>O39</f>
        <v>6.1885076777168826E-2</v>
      </c>
      <c r="H55" s="25"/>
    </row>
    <row r="56" spans="2:8" ht="19.899999999999999" customHeight="1" x14ac:dyDescent="0.25">
      <c r="B56" s="32" t="s">
        <v>51</v>
      </c>
      <c r="C56" s="23">
        <f>C40</f>
        <v>7.5133759475105436E-2</v>
      </c>
      <c r="D56" s="24">
        <f>L40</f>
        <v>6.9216704837758408E-2</v>
      </c>
      <c r="E56" s="24">
        <f>M40</f>
        <v>6.7521464622859712E-2</v>
      </c>
      <c r="F56" s="24">
        <f>N40</f>
        <v>6.7564071252860833E-2</v>
      </c>
      <c r="G56" s="24">
        <f>O40</f>
        <v>6.5317634813137182E-2</v>
      </c>
      <c r="H56" s="25">
        <f>P40</f>
        <v>6.6014716319826736E-2</v>
      </c>
    </row>
    <row r="57" spans="2:8" ht="19.899999999999999" customHeight="1" x14ac:dyDescent="0.25">
      <c r="B57" s="40" t="s">
        <v>52</v>
      </c>
      <c r="C57" s="26">
        <f>C41</f>
        <v>6.4017562939405165E-2</v>
      </c>
      <c r="D57" s="27">
        <f>L41</f>
        <v>5.8183826644468896E-2</v>
      </c>
      <c r="E57" s="41"/>
      <c r="F57" s="41"/>
      <c r="G57" s="41"/>
      <c r="H57" s="42"/>
    </row>
    <row r="58" spans="2:8" ht="20.45" customHeight="1" x14ac:dyDescent="0.25">
      <c r="B58" s="43" t="s">
        <v>78</v>
      </c>
    </row>
    <row r="59" spans="2:8" ht="15" customHeight="1" x14ac:dyDescent="0.25">
      <c r="B59" s="43" t="s">
        <v>92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P60"/>
  <sheetViews>
    <sheetView topLeftCell="A39" workbookViewId="0">
      <selection activeCell="M43" sqref="M43"/>
    </sheetView>
  </sheetViews>
  <sheetFormatPr baseColWidth="10" defaultColWidth="8.85546875" defaultRowHeight="11.45" customHeight="1" x14ac:dyDescent="0.25"/>
  <cols>
    <col min="2" max="2" width="29.85546875" customWidth="1"/>
    <col min="3" max="7" width="12.7109375" customWidth="1"/>
    <col min="8" max="8" width="12.5703125" customWidth="1"/>
    <col min="9" max="15" width="10" customWidth="1"/>
  </cols>
  <sheetData>
    <row r="1" spans="2:16" ht="15" x14ac:dyDescent="0.25">
      <c r="B1" s="3" t="s">
        <v>68</v>
      </c>
    </row>
    <row r="2" spans="2:16" ht="15" x14ac:dyDescent="0.25">
      <c r="B2" s="2" t="s">
        <v>69</v>
      </c>
      <c r="C2" s="1" t="s">
        <v>0</v>
      </c>
    </row>
    <row r="3" spans="2:16" ht="15" x14ac:dyDescent="0.25">
      <c r="B3" s="2" t="s">
        <v>70</v>
      </c>
      <c r="C3" s="2" t="s">
        <v>6</v>
      </c>
    </row>
    <row r="5" spans="2:16" ht="15" x14ac:dyDescent="0.25">
      <c r="B5" s="1" t="s">
        <v>12</v>
      </c>
      <c r="D5" s="2" t="s">
        <v>16</v>
      </c>
    </row>
    <row r="6" spans="2:16" ht="15" x14ac:dyDescent="0.25">
      <c r="B6" s="1" t="s">
        <v>13</v>
      </c>
      <c r="D6" s="2" t="s">
        <v>28</v>
      </c>
    </row>
    <row r="7" spans="2:16" ht="15" x14ac:dyDescent="0.25">
      <c r="B7" s="1" t="s">
        <v>14</v>
      </c>
      <c r="D7" s="2" t="s">
        <v>26</v>
      </c>
    </row>
    <row r="9" spans="2:16" ht="15" x14ac:dyDescent="0.25">
      <c r="B9" s="5" t="s">
        <v>71</v>
      </c>
      <c r="C9" s="4" t="s">
        <v>54</v>
      </c>
      <c r="D9" s="4" t="s">
        <v>55</v>
      </c>
      <c r="E9" s="4" t="s">
        <v>56</v>
      </c>
      <c r="F9" s="4" t="s">
        <v>57</v>
      </c>
      <c r="G9" s="4" t="s">
        <v>58</v>
      </c>
      <c r="H9" s="4" t="s">
        <v>59</v>
      </c>
      <c r="I9" s="4" t="s">
        <v>60</v>
      </c>
      <c r="J9" s="4" t="s">
        <v>61</v>
      </c>
      <c r="K9" s="4" t="s">
        <v>62</v>
      </c>
      <c r="L9" s="4" t="s">
        <v>63</v>
      </c>
      <c r="M9" s="4" t="s">
        <v>64</v>
      </c>
      <c r="N9" s="4" t="s">
        <v>65</v>
      </c>
      <c r="O9" s="4" t="s">
        <v>66</v>
      </c>
      <c r="P9" s="4" t="s">
        <v>67</v>
      </c>
    </row>
    <row r="10" spans="2:16" ht="15" x14ac:dyDescent="0.25">
      <c r="B10" s="6" t="s">
        <v>79</v>
      </c>
      <c r="C10" s="8" t="s">
        <v>73</v>
      </c>
      <c r="D10" s="8" t="s">
        <v>73</v>
      </c>
      <c r="E10" s="8" t="s">
        <v>73</v>
      </c>
      <c r="F10" s="8" t="s">
        <v>73</v>
      </c>
      <c r="G10" s="8" t="s">
        <v>73</v>
      </c>
      <c r="H10" s="8" t="s">
        <v>73</v>
      </c>
      <c r="I10" s="8" t="s">
        <v>73</v>
      </c>
      <c r="J10" s="8" t="s">
        <v>73</v>
      </c>
      <c r="K10" s="8" t="s">
        <v>73</v>
      </c>
      <c r="L10" s="8" t="s">
        <v>73</v>
      </c>
      <c r="M10" s="8" t="s">
        <v>73</v>
      </c>
      <c r="N10" s="8" t="s">
        <v>73</v>
      </c>
      <c r="O10" s="8" t="s">
        <v>73</v>
      </c>
      <c r="P10" s="8" t="s">
        <v>73</v>
      </c>
    </row>
    <row r="11" spans="2:16" ht="15" x14ac:dyDescent="0.25">
      <c r="B11" s="7" t="s">
        <v>80</v>
      </c>
      <c r="C11" s="15">
        <v>157955</v>
      </c>
      <c r="D11" s="15">
        <v>158129.60000000001</v>
      </c>
      <c r="E11" s="15">
        <v>155164.4</v>
      </c>
      <c r="F11" s="15">
        <v>154846.79999999999</v>
      </c>
      <c r="G11" s="15">
        <v>157774.29999999999</v>
      </c>
      <c r="H11" s="15">
        <v>161668</v>
      </c>
      <c r="I11" s="15">
        <v>162915.80000000002</v>
      </c>
      <c r="J11" s="15">
        <v>166272.80000000002</v>
      </c>
      <c r="K11" s="15">
        <v>171629.80000000002</v>
      </c>
      <c r="L11" s="15">
        <v>172378</v>
      </c>
      <c r="M11" s="15">
        <v>100065.4</v>
      </c>
      <c r="N11" s="15">
        <v>113348.5</v>
      </c>
      <c r="O11" s="15">
        <v>150564.1</v>
      </c>
      <c r="P11" s="15">
        <v>160587.29999999999</v>
      </c>
    </row>
    <row r="12" spans="2:16" ht="15" x14ac:dyDescent="0.25">
      <c r="B12" s="7" t="s">
        <v>81</v>
      </c>
      <c r="C12" s="15">
        <v>2957.2999999999997</v>
      </c>
      <c r="D12" s="15">
        <v>3016.3</v>
      </c>
      <c r="E12" s="15">
        <v>2967.1</v>
      </c>
      <c r="F12" s="15">
        <v>2983.4</v>
      </c>
      <c r="G12" s="15">
        <v>2934.3</v>
      </c>
      <c r="H12" s="15">
        <v>2822.7999999999997</v>
      </c>
      <c r="I12" s="15">
        <v>3002.7</v>
      </c>
      <c r="J12" s="15">
        <v>3162.1</v>
      </c>
      <c r="K12" s="15">
        <v>3159.7000000000003</v>
      </c>
      <c r="L12" s="15">
        <v>3247.1</v>
      </c>
      <c r="M12" s="15">
        <v>3112.8999999999996</v>
      </c>
      <c r="N12" s="15">
        <v>2994.2</v>
      </c>
      <c r="O12" s="15">
        <v>3435.7000000000003</v>
      </c>
      <c r="P12" s="15">
        <v>3346.7</v>
      </c>
    </row>
    <row r="13" spans="2:16" ht="15" x14ac:dyDescent="0.25">
      <c r="B13" s="7" t="s">
        <v>82</v>
      </c>
      <c r="C13" s="15">
        <v>1548.5</v>
      </c>
      <c r="D13" s="15">
        <v>1517.1</v>
      </c>
      <c r="E13" s="15">
        <v>1472.5</v>
      </c>
      <c r="F13" s="15">
        <v>1437.2</v>
      </c>
      <c r="G13" s="15">
        <v>1433.5</v>
      </c>
      <c r="H13" s="15">
        <v>1465</v>
      </c>
      <c r="I13" s="15">
        <v>1499.1999999999998</v>
      </c>
      <c r="J13" s="15">
        <v>1494.1</v>
      </c>
      <c r="K13" s="15">
        <v>1481.5</v>
      </c>
      <c r="L13" s="15">
        <v>1495.8</v>
      </c>
      <c r="M13" s="15">
        <v>725.3</v>
      </c>
      <c r="N13" s="15">
        <v>903.4</v>
      </c>
      <c r="O13" s="15">
        <v>1290.7</v>
      </c>
      <c r="P13" s="15">
        <v>1218.7</v>
      </c>
    </row>
    <row r="14" spans="2:16" ht="15" x14ac:dyDescent="0.25">
      <c r="B14" s="7" t="s">
        <v>83</v>
      </c>
      <c r="C14" s="15">
        <v>1928.3999999999999</v>
      </c>
      <c r="D14" s="15">
        <v>2114.3000000000002</v>
      </c>
      <c r="E14" s="15">
        <v>1987.8</v>
      </c>
      <c r="F14" s="15">
        <v>2041.5</v>
      </c>
      <c r="G14" s="15">
        <v>1792.1999999999998</v>
      </c>
      <c r="H14" s="15">
        <v>1778.4</v>
      </c>
      <c r="I14" s="15">
        <v>1867.8</v>
      </c>
      <c r="J14" s="15">
        <v>1895.9</v>
      </c>
      <c r="K14" s="15">
        <v>2210.6999999999998</v>
      </c>
      <c r="L14" s="15">
        <v>2058</v>
      </c>
      <c r="M14" s="15">
        <v>1345.9</v>
      </c>
      <c r="N14" s="15">
        <v>1522.7</v>
      </c>
      <c r="O14" s="15">
        <v>2203</v>
      </c>
      <c r="P14" s="15">
        <v>2409.3000000000002</v>
      </c>
    </row>
    <row r="15" spans="2:16" ht="15" x14ac:dyDescent="0.25">
      <c r="B15" s="7" t="s">
        <v>84</v>
      </c>
      <c r="C15" s="15">
        <v>43756.6</v>
      </c>
      <c r="D15" s="15">
        <v>42959.600000000006</v>
      </c>
      <c r="E15" s="15">
        <v>42237.600000000006</v>
      </c>
      <c r="F15" s="15">
        <v>42623</v>
      </c>
      <c r="G15" s="15">
        <v>43422</v>
      </c>
      <c r="H15" s="15">
        <v>44543.1</v>
      </c>
      <c r="I15" s="15">
        <v>43529</v>
      </c>
      <c r="J15" s="15">
        <v>43098.3</v>
      </c>
      <c r="K15" s="15">
        <v>45315.1</v>
      </c>
      <c r="L15" s="15">
        <v>43387</v>
      </c>
      <c r="M15" s="15">
        <v>28164</v>
      </c>
      <c r="N15" s="15">
        <v>30492</v>
      </c>
      <c r="O15" s="15">
        <v>37577</v>
      </c>
      <c r="P15" s="15">
        <v>38002.6</v>
      </c>
    </row>
    <row r="16" spans="2:16" ht="15" x14ac:dyDescent="0.25">
      <c r="B16" s="7" t="s">
        <v>85</v>
      </c>
      <c r="C16" s="15">
        <v>13867</v>
      </c>
      <c r="D16" s="15">
        <v>13911</v>
      </c>
      <c r="E16" s="15">
        <v>13518</v>
      </c>
      <c r="F16" s="15">
        <v>12157</v>
      </c>
      <c r="G16" s="15">
        <v>12227</v>
      </c>
      <c r="H16" s="15">
        <v>12905</v>
      </c>
      <c r="I16" s="15">
        <v>13451</v>
      </c>
      <c r="J16" s="15">
        <v>14050</v>
      </c>
      <c r="K16" s="15">
        <v>14756</v>
      </c>
      <c r="L16" s="15">
        <v>14904</v>
      </c>
      <c r="M16" s="15">
        <v>7951</v>
      </c>
      <c r="N16" s="15">
        <v>10116</v>
      </c>
      <c r="O16" s="15">
        <v>15263</v>
      </c>
      <c r="P16" s="15">
        <v>18280</v>
      </c>
    </row>
    <row r="17" spans="2:16" ht="15" x14ac:dyDescent="0.25">
      <c r="B17" s="7" t="s">
        <v>44</v>
      </c>
      <c r="C17" s="15">
        <v>28646</v>
      </c>
      <c r="D17" s="15">
        <v>29533.8</v>
      </c>
      <c r="E17" s="15">
        <v>29304.2</v>
      </c>
      <c r="F17" s="15">
        <v>29521.199999999997</v>
      </c>
      <c r="G17" s="15">
        <v>29519.8</v>
      </c>
      <c r="H17" s="15">
        <v>29706.699999999997</v>
      </c>
      <c r="I17" s="15">
        <v>29483.4</v>
      </c>
      <c r="J17" s="15">
        <v>30686.3</v>
      </c>
      <c r="K17" s="15">
        <v>31464</v>
      </c>
      <c r="L17" s="15">
        <v>32392.799999999999</v>
      </c>
      <c r="M17" s="15">
        <v>17299.2</v>
      </c>
      <c r="N17" s="15">
        <v>20355.300000000003</v>
      </c>
      <c r="O17" s="15">
        <v>27812.6</v>
      </c>
      <c r="P17" s="15">
        <v>30018</v>
      </c>
    </row>
    <row r="18" spans="2:16" ht="15" x14ac:dyDescent="0.25">
      <c r="B18" s="7" t="s">
        <v>86</v>
      </c>
      <c r="C18" s="15">
        <v>23512.899999999998</v>
      </c>
      <c r="D18" s="15">
        <v>23215.7</v>
      </c>
      <c r="E18" s="15">
        <v>22202.300000000003</v>
      </c>
      <c r="F18" s="15">
        <v>21816.1</v>
      </c>
      <c r="G18" s="15">
        <v>22544.600000000002</v>
      </c>
      <c r="H18" s="15">
        <v>23307.5</v>
      </c>
      <c r="I18" s="15">
        <v>24637.7</v>
      </c>
      <c r="J18" s="15">
        <v>24030.699999999997</v>
      </c>
      <c r="K18" s="15">
        <v>23736</v>
      </c>
      <c r="L18" s="15">
        <v>23729.8</v>
      </c>
      <c r="M18" s="15">
        <v>11855.099999999999</v>
      </c>
      <c r="N18" s="15">
        <v>12748.699999999999</v>
      </c>
      <c r="O18" s="15">
        <v>17364.3</v>
      </c>
      <c r="P18" s="15">
        <v>17680.8</v>
      </c>
    </row>
    <row r="19" spans="2:16" ht="15" x14ac:dyDescent="0.25">
      <c r="B19" s="7" t="s">
        <v>87</v>
      </c>
      <c r="C19" s="15">
        <v>842.4</v>
      </c>
      <c r="D19" s="15">
        <v>928.7</v>
      </c>
      <c r="E19" s="15">
        <v>850.80000000000007</v>
      </c>
      <c r="F19" s="15">
        <v>845.2</v>
      </c>
      <c r="G19" s="15">
        <v>904.9</v>
      </c>
      <c r="H19" s="15">
        <v>943.5</v>
      </c>
      <c r="I19" s="15">
        <v>970.5</v>
      </c>
      <c r="J19" s="15">
        <v>1047.7</v>
      </c>
      <c r="K19" s="15">
        <v>1077.7</v>
      </c>
      <c r="L19" s="15">
        <v>1090.8</v>
      </c>
      <c r="M19" s="15">
        <v>668.69999999999993</v>
      </c>
      <c r="N19" s="15">
        <v>691.80000000000007</v>
      </c>
      <c r="O19" s="15">
        <v>995.69999999999993</v>
      </c>
      <c r="P19" s="15">
        <v>1080.0999999999999</v>
      </c>
    </row>
    <row r="20" spans="2:16" ht="15" x14ac:dyDescent="0.25">
      <c r="B20" s="7" t="s">
        <v>88</v>
      </c>
      <c r="C20" s="15">
        <v>6435.6</v>
      </c>
      <c r="D20" s="15">
        <v>6734.7999999999993</v>
      </c>
      <c r="E20" s="15">
        <v>6713.3</v>
      </c>
      <c r="F20" s="15">
        <v>6968.4</v>
      </c>
      <c r="G20" s="15">
        <v>7187.3</v>
      </c>
      <c r="H20" s="15">
        <v>7471.0999999999995</v>
      </c>
      <c r="I20" s="15">
        <v>7773</v>
      </c>
      <c r="J20" s="15">
        <v>7977.5</v>
      </c>
      <c r="K20" s="15">
        <v>8405.2000000000007</v>
      </c>
      <c r="L20" s="15">
        <v>8809.2000000000007</v>
      </c>
      <c r="M20" s="15">
        <v>5042</v>
      </c>
      <c r="N20" s="15">
        <v>5455.7999999999993</v>
      </c>
      <c r="O20" s="15">
        <v>8449.6</v>
      </c>
      <c r="P20" s="15">
        <v>9097</v>
      </c>
    </row>
    <row r="21" spans="2:16" ht="15" x14ac:dyDescent="0.25">
      <c r="B21" s="7" t="s">
        <v>89</v>
      </c>
      <c r="C21" s="15">
        <v>4500.3999999999996</v>
      </c>
      <c r="D21" s="15">
        <v>4532.3999999999996</v>
      </c>
      <c r="E21" s="15">
        <v>4628.5</v>
      </c>
      <c r="F21" s="15">
        <v>4592.1000000000004</v>
      </c>
      <c r="G21" s="15">
        <v>4718.2</v>
      </c>
      <c r="H21" s="15">
        <v>4661.7</v>
      </c>
      <c r="I21" s="15">
        <v>4728.2</v>
      </c>
      <c r="J21" s="15">
        <v>4892.8999999999996</v>
      </c>
      <c r="K21" s="15">
        <v>5083.2</v>
      </c>
      <c r="L21" s="15">
        <v>5226.3999999999996</v>
      </c>
      <c r="M21" s="15">
        <v>2923.2999999999997</v>
      </c>
      <c r="N21" s="15">
        <v>3362.8</v>
      </c>
      <c r="O21" s="15">
        <v>4375</v>
      </c>
      <c r="P21" s="15">
        <v>5010.8</v>
      </c>
    </row>
    <row r="22" spans="2:16" ht="15" x14ac:dyDescent="0.25">
      <c r="B22" s="7" t="s">
        <v>50</v>
      </c>
      <c r="C22" s="15">
        <v>2660.5</v>
      </c>
      <c r="D22" s="15">
        <v>2284</v>
      </c>
      <c r="E22" s="15">
        <v>2204.4</v>
      </c>
      <c r="F22" s="15">
        <v>2253.5</v>
      </c>
      <c r="G22" s="15">
        <v>2305.6</v>
      </c>
      <c r="H22" s="15">
        <v>2283</v>
      </c>
      <c r="I22" s="15">
        <v>2205</v>
      </c>
      <c r="J22" s="15">
        <v>2326.7000000000003</v>
      </c>
      <c r="K22" s="15">
        <v>2440</v>
      </c>
      <c r="L22" s="15">
        <v>2770.1</v>
      </c>
      <c r="M22" s="15">
        <v>1249.5999999999999</v>
      </c>
      <c r="N22" s="15">
        <v>1865.6999999999998</v>
      </c>
      <c r="O22" s="15">
        <v>2853</v>
      </c>
      <c r="P22" s="15" t="e">
        <v>#VALUE!</v>
      </c>
    </row>
    <row r="23" spans="2:16" ht="15" x14ac:dyDescent="0.25">
      <c r="B23" s="7" t="s">
        <v>90</v>
      </c>
      <c r="C23" s="15">
        <v>5548</v>
      </c>
      <c r="D23" s="15">
        <v>5725.4000000000005</v>
      </c>
      <c r="E23" s="15">
        <v>5634</v>
      </c>
      <c r="F23" s="15">
        <v>5647.5</v>
      </c>
      <c r="G23" s="15">
        <v>5664.4</v>
      </c>
      <c r="H23" s="15">
        <v>5858.3</v>
      </c>
      <c r="I23" s="15">
        <v>5949</v>
      </c>
      <c r="J23" s="15">
        <v>5967.5</v>
      </c>
      <c r="K23" s="15">
        <v>6053.5</v>
      </c>
      <c r="L23" s="15">
        <v>6035.9</v>
      </c>
      <c r="M23" s="15">
        <v>3830.7999999999997</v>
      </c>
      <c r="N23" s="15">
        <v>4045.3</v>
      </c>
      <c r="O23" s="15">
        <v>4566.2</v>
      </c>
      <c r="P23" s="15">
        <v>4695.7</v>
      </c>
    </row>
    <row r="24" spans="2:16" ht="15" x14ac:dyDescent="0.25">
      <c r="B24" s="7" t="s">
        <v>52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9"/>
      <c r="N24" s="9"/>
      <c r="O24" s="9"/>
    </row>
    <row r="26" spans="2:16" ht="15" x14ac:dyDescent="0.25">
      <c r="B26" s="5" t="s">
        <v>71</v>
      </c>
      <c r="C26" s="4" t="s">
        <v>54</v>
      </c>
      <c r="D26" s="4" t="s">
        <v>55</v>
      </c>
      <c r="E26" s="4" t="s">
        <v>56</v>
      </c>
      <c r="F26" s="4" t="s">
        <v>57</v>
      </c>
      <c r="G26" s="4" t="s">
        <v>58</v>
      </c>
      <c r="H26" s="4" t="s">
        <v>59</v>
      </c>
      <c r="I26" s="4" t="s">
        <v>60</v>
      </c>
      <c r="J26" s="4" t="s">
        <v>61</v>
      </c>
      <c r="K26" s="4" t="s">
        <v>62</v>
      </c>
      <c r="L26" s="4" t="s">
        <v>63</v>
      </c>
      <c r="M26" s="4" t="s">
        <v>64</v>
      </c>
      <c r="N26" s="4" t="s">
        <v>65</v>
      </c>
      <c r="O26" s="4" t="s">
        <v>66</v>
      </c>
      <c r="P26" s="4" t="s">
        <v>67</v>
      </c>
    </row>
    <row r="27" spans="2:16" ht="15" x14ac:dyDescent="0.25">
      <c r="B27" s="6" t="s">
        <v>72</v>
      </c>
      <c r="C27" s="8" t="s">
        <v>73</v>
      </c>
      <c r="D27" s="8" t="s">
        <v>73</v>
      </c>
      <c r="E27" s="8" t="s">
        <v>73</v>
      </c>
      <c r="F27" s="8" t="s">
        <v>73</v>
      </c>
      <c r="G27" s="8" t="s">
        <v>73</v>
      </c>
      <c r="H27" s="8" t="s">
        <v>73</v>
      </c>
      <c r="I27" s="8" t="s">
        <v>73</v>
      </c>
      <c r="J27" s="8" t="s">
        <v>73</v>
      </c>
      <c r="K27" s="8" t="s">
        <v>73</v>
      </c>
      <c r="L27" s="8" t="s">
        <v>73</v>
      </c>
      <c r="M27" s="8" t="s">
        <v>73</v>
      </c>
      <c r="N27" s="8" t="s">
        <v>73</v>
      </c>
      <c r="O27" s="8" t="s">
        <v>73</v>
      </c>
      <c r="P27" s="8" t="s">
        <v>73</v>
      </c>
    </row>
    <row r="28" spans="2:16" ht="15" x14ac:dyDescent="0.25">
      <c r="B28" s="7" t="s">
        <v>38</v>
      </c>
      <c r="C28" s="21">
        <f>C11/'total volume'!B11</f>
        <v>2.3413430126137842E-2</v>
      </c>
      <c r="D28" s="21">
        <f>D11/'total volume'!C11</f>
        <v>2.334185055450505E-2</v>
      </c>
      <c r="E28" s="21">
        <f>E11/'total volume'!D11</f>
        <v>2.3083445509111809E-2</v>
      </c>
      <c r="F28" s="21">
        <f>F11/'total volume'!E11</f>
        <v>2.3155781816137196E-2</v>
      </c>
      <c r="G28" s="21">
        <f>G11/'total volume'!F11</f>
        <v>2.333555693225229E-2</v>
      </c>
      <c r="H28" s="21">
        <f>H11/'total volume'!G11</f>
        <v>2.3361353528512603E-2</v>
      </c>
      <c r="I28" s="21">
        <f>I11/'total volume'!H11</f>
        <v>2.3059743997970828E-2</v>
      </c>
      <c r="J28" s="21">
        <f>J11/'total volume'!I11</f>
        <v>2.3007161517419831E-2</v>
      </c>
      <c r="K28" s="21">
        <f>K11/'total volume'!J11</f>
        <v>2.3314895078299112E-2</v>
      </c>
      <c r="L28" s="21">
        <f>L11/'total volume'!K11</f>
        <v>2.3061802145957828E-2</v>
      </c>
      <c r="M28" s="21">
        <f>M11/'total volume'!L11</f>
        <v>1.4547078207070945E-2</v>
      </c>
      <c r="N28" s="21">
        <f>N11/'total volume'!M11</f>
        <v>1.5684191396104673E-2</v>
      </c>
      <c r="O28" s="21">
        <f>O11/'total volume'!N11</f>
        <v>1.9806330512823447E-2</v>
      </c>
      <c r="P28" s="21">
        <f>P11/'total volume'!O11</f>
        <v>2.1018191230354845E-2</v>
      </c>
    </row>
    <row r="29" spans="2:16" ht="15" x14ac:dyDescent="0.25">
      <c r="B29" s="7" t="s">
        <v>39</v>
      </c>
      <c r="C29" s="21">
        <f>C12/'total volume'!B12</f>
        <v>1.3983662950835174E-2</v>
      </c>
      <c r="D29" s="21">
        <f>D12/'total volume'!C12</f>
        <v>1.4163898892217159E-2</v>
      </c>
      <c r="E29" s="21">
        <f>E12/'total volume'!D12</f>
        <v>1.3740849004875591E-2</v>
      </c>
      <c r="F29" s="21">
        <f>F12/'total volume'!E12</f>
        <v>1.3651405498998818E-2</v>
      </c>
      <c r="G29" s="21">
        <f>G12/'total volume'!F12</f>
        <v>1.3325116866674357E-2</v>
      </c>
      <c r="H29" s="21">
        <f>H12/'total volume'!G12</f>
        <v>1.2597050572954271E-2</v>
      </c>
      <c r="I29" s="21">
        <f>I12/'total volume'!H12</f>
        <v>1.3220368534228458E-2</v>
      </c>
      <c r="J29" s="21">
        <f>J12/'total volume'!I12</f>
        <v>1.3640589175443401E-2</v>
      </c>
      <c r="K29" s="21">
        <f>K12/'total volume'!J12</f>
        <v>1.3461043619626361E-2</v>
      </c>
      <c r="L29" s="21">
        <f>L12/'total volume'!K12</f>
        <v>1.3674141802421264E-2</v>
      </c>
      <c r="M29" s="21">
        <f>M12/'total volume'!L12</f>
        <v>1.4007660587035679E-2</v>
      </c>
      <c r="N29" s="21">
        <f>N12/'total volume'!M12</f>
        <v>1.2828059784876581E-2</v>
      </c>
      <c r="O29" s="21">
        <f>O12/'total volume'!N12</f>
        <v>1.4331718997025785E-2</v>
      </c>
      <c r="P29" s="21">
        <f>P12/'total volume'!O12</f>
        <v>1.3958064497293634E-2</v>
      </c>
    </row>
    <row r="30" spans="2:16" ht="15" x14ac:dyDescent="0.25">
      <c r="B30" s="7" t="s">
        <v>40</v>
      </c>
      <c r="C30" s="21">
        <f>C13/'total volume'!B13</f>
        <v>1.6514373957520145E-2</v>
      </c>
      <c r="D30" s="21">
        <f>D13/'total volume'!C13</f>
        <v>1.6100412406582373E-2</v>
      </c>
      <c r="E30" s="21">
        <f>E13/'total volume'!D13</f>
        <v>1.5739320510285339E-2</v>
      </c>
      <c r="F30" s="21">
        <f>F13/'total volume'!E13</f>
        <v>1.527770838626282E-2</v>
      </c>
      <c r="G30" s="21">
        <f>G13/'total volume'!F13</f>
        <v>1.5100250494563488E-2</v>
      </c>
      <c r="H30" s="21">
        <f>H13/'total volume'!G13</f>
        <v>1.4865475061009331E-2</v>
      </c>
      <c r="I30" s="21">
        <f>I13/'total volume'!H13</f>
        <v>1.4705622703472573E-2</v>
      </c>
      <c r="J30" s="21">
        <f>J13/'total volume'!I13</f>
        <v>1.4055133072694227E-2</v>
      </c>
      <c r="K30" s="21">
        <f>K13/'total volume'!J13</f>
        <v>1.3529371475537089E-2</v>
      </c>
      <c r="L30" s="21">
        <f>L13/'total volume'!K13</f>
        <v>1.3274677917336332E-2</v>
      </c>
      <c r="M30" s="21">
        <f>M13/'total volume'!L13</f>
        <v>7.0252824932633615E-3</v>
      </c>
      <c r="N30" s="21">
        <f>N13/'total volume'!M13</f>
        <v>8.4292596266082442E-3</v>
      </c>
      <c r="O30" s="21">
        <f>O13/'total volume'!N13</f>
        <v>1.2023030712895766E-2</v>
      </c>
      <c r="P30" s="21">
        <f>P13/'total volume'!O13</f>
        <v>1.1581771373343205E-2</v>
      </c>
    </row>
    <row r="31" spans="2:16" ht="15" x14ac:dyDescent="0.25">
      <c r="B31" s="7" t="s">
        <v>41</v>
      </c>
      <c r="C31" s="21">
        <f>C14/'total volume'!B14</f>
        <v>1.5670748504964759E-2</v>
      </c>
      <c r="D31" s="21">
        <f>D14/'total volume'!C14</f>
        <v>1.7115666546048292E-2</v>
      </c>
      <c r="E31" s="21">
        <f>E14/'total volume'!D14</f>
        <v>1.6056011069100297E-2</v>
      </c>
      <c r="F31" s="21">
        <f>F14/'total volume'!E14</f>
        <v>1.6194861909351609E-2</v>
      </c>
      <c r="G31" s="21">
        <f>G14/'total volume'!F14</f>
        <v>1.4238681035112864E-2</v>
      </c>
      <c r="H31" s="21">
        <f>H14/'total volume'!G14</f>
        <v>1.3808514784909709E-2</v>
      </c>
      <c r="I31" s="21">
        <f>I14/'total volume'!H14</f>
        <v>1.3987103228835689E-2</v>
      </c>
      <c r="J31" s="21">
        <f>J14/'total volume'!I14</f>
        <v>1.3775930233149571E-2</v>
      </c>
      <c r="K31" s="21">
        <f>K14/'total volume'!J14</f>
        <v>1.5476323821791604E-2</v>
      </c>
      <c r="L31" s="21">
        <f>L14/'total volume'!K14</f>
        <v>1.41684991167063E-2</v>
      </c>
      <c r="M31" s="21">
        <f>M14/'total volume'!L14</f>
        <v>9.4064481590017523E-3</v>
      </c>
      <c r="N31" s="21">
        <f>N14/'total volume'!M14</f>
        <v>1.0027995671899419E-2</v>
      </c>
      <c r="O31" s="21">
        <f>O14/'total volume'!N14</f>
        <v>1.4581620671350258E-2</v>
      </c>
      <c r="P31" s="21">
        <f>P14/'total volume'!O14</f>
        <v>1.5773058597243303E-2</v>
      </c>
    </row>
    <row r="32" spans="2:16" ht="15" x14ac:dyDescent="0.25">
      <c r="B32" s="7" t="s">
        <v>42</v>
      </c>
      <c r="C32" s="21">
        <f>C15/'total volume'!B15</f>
        <v>2.7773655554775543E-2</v>
      </c>
      <c r="D32" s="21">
        <f>D15/'total volume'!C15</f>
        <v>2.6954187368231637E-2</v>
      </c>
      <c r="E32" s="21">
        <f>E15/'total volume'!D15</f>
        <v>2.6208077026341051E-2</v>
      </c>
      <c r="F32" s="21">
        <f>F15/'total volume'!E15</f>
        <v>2.6414141614453556E-2</v>
      </c>
      <c r="G32" s="21">
        <f>G15/'total volume'!F15</f>
        <v>2.6604325632240262E-2</v>
      </c>
      <c r="H32" s="21">
        <f>H15/'total volume'!G15</f>
        <v>2.6651426829094632E-2</v>
      </c>
      <c r="I32" s="21">
        <f>I15/'total volume'!H15</f>
        <v>2.5498216606849238E-2</v>
      </c>
      <c r="J32" s="21">
        <f>J15/'total volume'!I15</f>
        <v>2.4904927036086988E-2</v>
      </c>
      <c r="K32" s="21">
        <f>K15/'total volume'!J15</f>
        <v>2.5817153992503099E-2</v>
      </c>
      <c r="L32" s="21">
        <f>L15/'total volume'!K15</f>
        <v>2.4288190376150941E-2</v>
      </c>
      <c r="M32" s="21">
        <f>M15/'total volume'!L15</f>
        <v>1.6748544076727885E-2</v>
      </c>
      <c r="N32" s="21">
        <f>N15/'total volume'!M15</f>
        <v>1.7754780695385095E-2</v>
      </c>
      <c r="O32" s="21">
        <f>O15/'total volume'!N15</f>
        <v>2.0901935452362505E-2</v>
      </c>
      <c r="P32" s="21">
        <f>P15/'total volume'!O15</f>
        <v>2.1338263407668322E-2</v>
      </c>
    </row>
    <row r="33" spans="2:16" ht="15" x14ac:dyDescent="0.25">
      <c r="B33" s="7" t="s">
        <v>43</v>
      </c>
      <c r="C33" s="21">
        <f>C16/'total volume'!B16</f>
        <v>1.9651663737883341E-2</v>
      </c>
      <c r="D33" s="21">
        <f>D16/'total volume'!C16</f>
        <v>2.008889890132742E-2</v>
      </c>
      <c r="E33" s="21">
        <f>E16/'total volume'!D16</f>
        <v>2.0156203870205856E-2</v>
      </c>
      <c r="F33" s="21">
        <f>F16/'total volume'!E16</f>
        <v>1.8664484512024369E-2</v>
      </c>
      <c r="G33" s="21">
        <f>G16/'total volume'!F16</f>
        <v>1.8443822292482488E-2</v>
      </c>
      <c r="H33" s="21">
        <f>H16/'total volume'!G16</f>
        <v>1.8904048586554322E-2</v>
      </c>
      <c r="I33" s="21">
        <f>I16/'total volume'!H16</f>
        <v>1.9118700536705176E-2</v>
      </c>
      <c r="J33" s="21">
        <f>J16/'total volume'!I16</f>
        <v>1.9313245724968384E-2</v>
      </c>
      <c r="K33" s="21">
        <f>K16/'total volume'!J16</f>
        <v>1.9970820622619703E-2</v>
      </c>
      <c r="L33" s="21">
        <f>L16/'total volume'!K16</f>
        <v>1.9997772658171459E-2</v>
      </c>
      <c r="M33" s="21">
        <f>M16/'total volume'!L16</f>
        <v>1.2649548173603156E-2</v>
      </c>
      <c r="N33" s="21">
        <f>N16/'total volume'!M16</f>
        <v>1.4843857759569416E-2</v>
      </c>
      <c r="O33" s="21">
        <f>O16/'total volume'!N16</f>
        <v>2.0727098409922064E-2</v>
      </c>
      <c r="P33" s="21">
        <f>P16/'total volume'!O16</f>
        <v>2.4163146179103374E-2</v>
      </c>
    </row>
    <row r="34" spans="2:16" ht="15" x14ac:dyDescent="0.25">
      <c r="B34" s="7" t="s">
        <v>44</v>
      </c>
      <c r="C34" s="21">
        <f>C17/'total volume'!B17</f>
        <v>2.4521620388949228E-2</v>
      </c>
      <c r="D34" s="21">
        <f>D17/'total volume'!C17</f>
        <v>2.5080467114337437E-2</v>
      </c>
      <c r="E34" s="21">
        <f>E17/'total volume'!D17</f>
        <v>2.4846891319333455E-2</v>
      </c>
      <c r="F34" s="21">
        <f>F17/'total volume'!E17</f>
        <v>2.4885784623975227E-2</v>
      </c>
      <c r="G34" s="21">
        <f>G17/'total volume'!F17</f>
        <v>2.4742641675423459E-2</v>
      </c>
      <c r="H34" s="21">
        <f>H17/'total volume'!G17</f>
        <v>2.450942901042439E-2</v>
      </c>
      <c r="I34" s="21">
        <f>I17/'total volume'!H17</f>
        <v>2.3994214708157224E-2</v>
      </c>
      <c r="J34" s="21">
        <f>J17/'total volume'!I17</f>
        <v>2.4576073681049155E-2</v>
      </c>
      <c r="K34" s="21">
        <f>K17/'total volume'!J17</f>
        <v>2.4925322659109853E-2</v>
      </c>
      <c r="L34" s="21">
        <f>L17/'total volume'!K17</f>
        <v>2.5294251587567079E-2</v>
      </c>
      <c r="M34" s="21">
        <f>M17/'total volume'!L17</f>
        <v>1.452542730661438E-2</v>
      </c>
      <c r="N34" s="21">
        <f>N17/'total volume'!M17</f>
        <v>1.6230005812576696E-2</v>
      </c>
      <c r="O34" s="21">
        <f>O17/'total volume'!N17</f>
        <v>2.1358622363251551E-2</v>
      </c>
      <c r="P34" s="21">
        <f>P17/'total volume'!O17</f>
        <v>2.2851296433110402E-2</v>
      </c>
    </row>
    <row r="35" spans="2:16" ht="15" x14ac:dyDescent="0.25">
      <c r="B35" s="7" t="s">
        <v>45</v>
      </c>
      <c r="C35" s="21">
        <f>C18/'total volume'!B18</f>
        <v>2.14243982409194E-2</v>
      </c>
      <c r="D35" s="21">
        <f>D18/'total volume'!C18</f>
        <v>2.1090836214858223E-2</v>
      </c>
      <c r="E35" s="21">
        <f>E18/'total volume'!D18</f>
        <v>2.0886702973779651E-2</v>
      </c>
      <c r="F35" s="21">
        <f>F18/'total volume'!E18</f>
        <v>2.0978475621096001E-2</v>
      </c>
      <c r="G35" s="21">
        <f>G18/'total volume'!F18</f>
        <v>2.1622752853064725E-2</v>
      </c>
      <c r="H35" s="21">
        <f>H18/'total volume'!G18</f>
        <v>2.1907735886370589E-2</v>
      </c>
      <c r="I35" s="21">
        <f>I18/'total volume'!H18</f>
        <v>2.2976878383612225E-2</v>
      </c>
      <c r="J35" s="21">
        <f>J18/'total volume'!I18</f>
        <v>2.2138012808719781E-2</v>
      </c>
      <c r="K35" s="21">
        <f>K18/'total volume'!J18</f>
        <v>2.1736112459290576E-2</v>
      </c>
      <c r="L35" s="21">
        <f>L18/'total volume'!K18</f>
        <v>2.1702571479160233E-2</v>
      </c>
      <c r="M35" s="21">
        <f>M18/'total volume'!L18</f>
        <v>1.2249265437741449E-2</v>
      </c>
      <c r="N35" s="21">
        <f>N18/'total volume'!M18</f>
        <v>1.2436708987331114E-2</v>
      </c>
      <c r="O35" s="21">
        <f>O18/'total volume'!N18</f>
        <v>1.5995599720072629E-2</v>
      </c>
      <c r="P35" s="21">
        <f>P18/'total volume'!O18</f>
        <v>1.6119671107945672E-2</v>
      </c>
    </row>
    <row r="36" spans="2:16" ht="15" x14ac:dyDescent="0.25">
      <c r="B36" s="7" t="s">
        <v>46</v>
      </c>
      <c r="C36" s="21">
        <f>C19/'total volume'!B19</f>
        <v>1.5410930711182253E-2</v>
      </c>
      <c r="D36" s="21">
        <f>D19/'total volume'!C19</f>
        <v>1.6904448999057124E-2</v>
      </c>
      <c r="E36" s="21">
        <f>E19/'total volume'!D19</f>
        <v>1.5794134190736261E-2</v>
      </c>
      <c r="F36" s="21">
        <f>F19/'total volume'!E19</f>
        <v>1.5649098769660894E-2</v>
      </c>
      <c r="G36" s="21">
        <f>G19/'total volume'!F19</f>
        <v>1.6231186334880101E-2</v>
      </c>
      <c r="H36" s="21">
        <f>H19/'total volume'!G19</f>
        <v>1.6274649150647882E-2</v>
      </c>
      <c r="I36" s="21">
        <f>I19/'total volume'!H19</f>
        <v>1.5984359867974623E-2</v>
      </c>
      <c r="J36" s="21">
        <f>J19/'total volume'!I19</f>
        <v>1.6445344383750865E-2</v>
      </c>
      <c r="K36" s="21">
        <f>K19/'total volume'!J19</f>
        <v>1.6133668272498361E-2</v>
      </c>
      <c r="L36" s="21">
        <f>L19/'total volume'!K19</f>
        <v>1.5490577559396168E-2</v>
      </c>
      <c r="M36" s="21">
        <f>M19/'total volume'!L19</f>
        <v>9.9194517377953796E-3</v>
      </c>
      <c r="N36" s="21">
        <f>N19/'total volume'!M19</f>
        <v>9.7362706339834994E-3</v>
      </c>
      <c r="O36" s="21">
        <f>O19/'total volume'!N19</f>
        <v>1.3069073010664478E-2</v>
      </c>
      <c r="P36" s="21">
        <f>P19/'total volume'!O19</f>
        <v>1.4463991343834824E-2</v>
      </c>
    </row>
    <row r="37" spans="2:16" ht="15" x14ac:dyDescent="0.25">
      <c r="B37" s="7" t="s">
        <v>47</v>
      </c>
      <c r="C37" s="21">
        <f>C20/'total volume'!B20</f>
        <v>1.9397728793492375E-2</v>
      </c>
      <c r="D37" s="21">
        <f>D20/'total volume'!C20</f>
        <v>2.0183336669851341E-2</v>
      </c>
      <c r="E37" s="21">
        <f>E20/'total volume'!D20</f>
        <v>2.0281664780482617E-2</v>
      </c>
      <c r="F37" s="21">
        <f>F20/'total volume'!E20</f>
        <v>2.1148823876647033E-2</v>
      </c>
      <c r="G37" s="21">
        <f>G20/'total volume'!F20</f>
        <v>2.1651135153535297E-2</v>
      </c>
      <c r="H37" s="21">
        <f>H20/'total volume'!G20</f>
        <v>2.1980482322585957E-2</v>
      </c>
      <c r="I37" s="21">
        <f>I20/'total volume'!H20</f>
        <v>2.2510019173914441E-2</v>
      </c>
      <c r="J37" s="21">
        <f>J20/'total volume'!I20</f>
        <v>2.2555113359412727E-2</v>
      </c>
      <c r="K37" s="21">
        <f>K20/'total volume'!J20</f>
        <v>2.3138420067538908E-2</v>
      </c>
      <c r="L37" s="21">
        <f>L20/'total volume'!K20</f>
        <v>2.391639524115536E-2</v>
      </c>
      <c r="M37" s="21">
        <f>M20/'total volume'!L20</f>
        <v>1.4511106378324862E-2</v>
      </c>
      <c r="N37" s="21">
        <f>N20/'total volume'!M20</f>
        <v>1.5141624898006759E-2</v>
      </c>
      <c r="O37" s="21">
        <f>O20/'total volume'!N20</f>
        <v>2.2098268459858232E-2</v>
      </c>
      <c r="P37" s="21">
        <f>P20/'total volume'!O20</f>
        <v>2.3571241271877957E-2</v>
      </c>
    </row>
    <row r="38" spans="2:16" ht="15" x14ac:dyDescent="0.25">
      <c r="B38" s="7" t="s">
        <v>48</v>
      </c>
      <c r="C38" s="21">
        <f>C21/'total volume'!B21</f>
        <v>2.3641186009654199E-2</v>
      </c>
      <c r="D38" s="21">
        <f>D21/'total volume'!C21</f>
        <v>2.351439688715953E-2</v>
      </c>
      <c r="E38" s="21">
        <f>E21/'total volume'!D21</f>
        <v>2.3872386274138652E-2</v>
      </c>
      <c r="F38" s="21">
        <f>F21/'total volume'!E21</f>
        <v>2.3746030564074882E-2</v>
      </c>
      <c r="G38" s="21">
        <f>G21/'total volume'!F21</f>
        <v>2.4467511913015928E-2</v>
      </c>
      <c r="H38" s="21">
        <f>H21/'total volume'!G21</f>
        <v>2.3877598687108544E-2</v>
      </c>
      <c r="I38" s="21">
        <f>I21/'total volume'!H21</f>
        <v>2.3780615996515542E-2</v>
      </c>
      <c r="J38" s="21">
        <f>J21/'total volume'!I21</f>
        <v>2.4212951645356393E-2</v>
      </c>
      <c r="K38" s="21">
        <f>K21/'total volume'!J21</f>
        <v>2.4930931334490487E-2</v>
      </c>
      <c r="L38" s="21">
        <f>L21/'total volume'!K21</f>
        <v>2.5444155424336205E-2</v>
      </c>
      <c r="M38" s="21">
        <f>M21/'total volume'!L21</f>
        <v>1.5542308702480663E-2</v>
      </c>
      <c r="N38" s="21">
        <f>N21/'total volume'!M21</f>
        <v>1.7564037075223259E-2</v>
      </c>
      <c r="O38" s="21">
        <f>O21/'total volume'!N21</f>
        <v>2.136863806802114E-2</v>
      </c>
      <c r="P38" s="21">
        <f>P21/'total volume'!O21</f>
        <v>2.4560951185428125E-2</v>
      </c>
    </row>
    <row r="39" spans="2:16" ht="15" x14ac:dyDescent="0.25">
      <c r="B39" s="7" t="s">
        <v>50</v>
      </c>
      <c r="C39" s="21">
        <f>C22/'total volume'!B22</f>
        <v>1.974487879961824E-2</v>
      </c>
      <c r="D39" s="21">
        <f>D22/'total volume'!C22</f>
        <v>1.753561634159749E-2</v>
      </c>
      <c r="E39" s="21">
        <f>E22/'total volume'!D22</f>
        <v>1.7823775545268945E-2</v>
      </c>
      <c r="F39" s="21">
        <f>F22/'total volume'!E22</f>
        <v>1.8340089637340701E-2</v>
      </c>
      <c r="G39" s="21">
        <f>G22/'total volume'!F22</f>
        <v>1.8220296791059284E-2</v>
      </c>
      <c r="H39" s="21">
        <f>H22/'total volume'!G22</f>
        <v>1.7641154348123415E-2</v>
      </c>
      <c r="I39" s="21">
        <f>I22/'total volume'!H22</f>
        <v>1.6541747093566272E-2</v>
      </c>
      <c r="J39" s="21">
        <f>J22/'total volume'!I22</f>
        <v>1.6890915769742852E-2</v>
      </c>
      <c r="K39" s="21">
        <f>K22/'total volume'!J22</f>
        <v>1.7180098123707972E-2</v>
      </c>
      <c r="L39" s="21">
        <f>L22/'total volume'!K22</f>
        <v>1.8810129126535312E-2</v>
      </c>
      <c r="M39" s="21">
        <f>M22/'total volume'!L22</f>
        <v>9.6133281840687698E-3</v>
      </c>
      <c r="N39" s="21">
        <f>N22/'total volume'!M22</f>
        <v>1.3582408462342066E-2</v>
      </c>
      <c r="O39" s="21">
        <f>O22/'total volume'!N22</f>
        <v>1.8777185949425988E-2</v>
      </c>
      <c r="P39" s="21" t="e">
        <f>P22/'total volume'!O22</f>
        <v>#VALUE!</v>
      </c>
    </row>
    <row r="40" spans="2:16" ht="15" x14ac:dyDescent="0.25">
      <c r="B40" s="7" t="s">
        <v>51</v>
      </c>
      <c r="C40" s="21">
        <f>C23/'total volume'!B23</f>
        <v>3.1686488808067147E-2</v>
      </c>
      <c r="D40" s="21">
        <f>D23/'total volume'!C23</f>
        <v>3.2116578681803322E-2</v>
      </c>
      <c r="E40" s="21">
        <f>E23/'total volume'!D23</f>
        <v>3.1260160661911986E-2</v>
      </c>
      <c r="F40" s="21">
        <f>F23/'total volume'!E23</f>
        <v>3.0813862446045049E-2</v>
      </c>
      <c r="G40" s="21">
        <f>G23/'total volume'!F23</f>
        <v>2.9957214556570393E-2</v>
      </c>
      <c r="H40" s="21">
        <f>H23/'total volume'!G23</f>
        <v>2.9711471651798167E-2</v>
      </c>
      <c r="I40" s="21">
        <f>I23/'total volume'!H23</f>
        <v>2.9439142033839426E-2</v>
      </c>
      <c r="J40" s="21">
        <f>J23/'total volume'!I23</f>
        <v>2.8886568604813832E-2</v>
      </c>
      <c r="K40" s="21">
        <f>K23/'total volume'!J23</f>
        <v>2.8629424531304612E-2</v>
      </c>
      <c r="L40" s="21">
        <f>L23/'total volume'!K23</f>
        <v>2.827533966337922E-2</v>
      </c>
      <c r="M40" s="21">
        <f>M23/'total volume'!L23</f>
        <v>1.8363391714806571E-2</v>
      </c>
      <c r="N40" s="21">
        <f>N23/'total volume'!M23</f>
        <v>1.8329763561319955E-2</v>
      </c>
      <c r="O40" s="21">
        <f>O23/'total volume'!N23</f>
        <v>2.0139328409719909E-2</v>
      </c>
      <c r="P40" s="21">
        <f>P23/'total volume'!O23</f>
        <v>2.1214288392702649E-2</v>
      </c>
    </row>
    <row r="41" spans="2:16" ht="15" x14ac:dyDescent="0.25">
      <c r="B41" s="7" t="s">
        <v>52</v>
      </c>
      <c r="C41" s="21">
        <f>C24/'total volume'!B24</f>
        <v>0</v>
      </c>
      <c r="D41" s="21">
        <f>D24/'total volume'!C24</f>
        <v>0</v>
      </c>
      <c r="E41" s="21">
        <f>E24/'total volume'!D24</f>
        <v>0</v>
      </c>
      <c r="F41" s="21">
        <f>F24/'total volume'!E24</f>
        <v>0</v>
      </c>
      <c r="G41" s="21">
        <f>G24/'total volume'!F24</f>
        <v>0</v>
      </c>
      <c r="H41" s="21">
        <f>H24/'total volume'!G24</f>
        <v>0</v>
      </c>
      <c r="I41" s="21">
        <f>I24/'total volume'!H24</f>
        <v>0</v>
      </c>
      <c r="J41" s="21">
        <f>J24/'total volume'!I24</f>
        <v>0</v>
      </c>
      <c r="K41" s="21">
        <f>K24/'total volume'!J24</f>
        <v>0</v>
      </c>
      <c r="L41" s="21">
        <f>L24/'total volume'!K24</f>
        <v>0</v>
      </c>
      <c r="M41" s="21" t="e">
        <f>M24/'total volume'!L24</f>
        <v>#VALUE!</v>
      </c>
      <c r="N41" s="21" t="e">
        <f>N24/'total volume'!M24</f>
        <v>#VALUE!</v>
      </c>
      <c r="O41" s="21" t="e">
        <f>O24/'total volume'!N24</f>
        <v>#VALUE!</v>
      </c>
      <c r="P41" s="21" t="e">
        <f>P24/'total volume'!O24</f>
        <v>#DIV/0!</v>
      </c>
    </row>
    <row r="43" spans="2:16" ht="19.899999999999999" customHeight="1" x14ac:dyDescent="0.25">
      <c r="B43" s="22"/>
      <c r="C43" s="88" t="s">
        <v>54</v>
      </c>
      <c r="D43" s="89" t="s">
        <v>63</v>
      </c>
      <c r="E43" s="89" t="s">
        <v>64</v>
      </c>
      <c r="F43" s="89" t="s">
        <v>65</v>
      </c>
      <c r="G43" s="89" t="s">
        <v>66</v>
      </c>
      <c r="H43" s="90" t="s">
        <v>67</v>
      </c>
    </row>
    <row r="44" spans="2:16" ht="19.899999999999999" customHeight="1" x14ac:dyDescent="0.25">
      <c r="B44" s="141" t="s">
        <v>77</v>
      </c>
      <c r="C44" s="28">
        <f>C28</f>
        <v>2.3413430126137842E-2</v>
      </c>
      <c r="D44" s="29">
        <f>L28</f>
        <v>2.3061802145957828E-2</v>
      </c>
      <c r="E44" s="29">
        <f>M28</f>
        <v>1.4547078207070945E-2</v>
      </c>
      <c r="F44" s="29">
        <f>N28</f>
        <v>1.5684191396104673E-2</v>
      </c>
      <c r="G44" s="29">
        <f>O28</f>
        <v>1.9806330512823447E-2</v>
      </c>
      <c r="H44" s="30">
        <f>P28</f>
        <v>2.1018191230354845E-2</v>
      </c>
    </row>
    <row r="45" spans="2:16" ht="19.899999999999999" customHeight="1" x14ac:dyDescent="0.25">
      <c r="B45" s="142" t="s">
        <v>39</v>
      </c>
      <c r="C45" s="23">
        <f>C29</f>
        <v>1.3983662950835174E-2</v>
      </c>
      <c r="D45" s="24">
        <f>L29</f>
        <v>1.3674141802421264E-2</v>
      </c>
      <c r="E45" s="24">
        <f>M29</f>
        <v>1.4007660587035679E-2</v>
      </c>
      <c r="F45" s="24">
        <f>N29</f>
        <v>1.2828059784876581E-2</v>
      </c>
      <c r="G45" s="24">
        <f>O29</f>
        <v>1.4331718997025785E-2</v>
      </c>
      <c r="H45" s="25">
        <f>P29</f>
        <v>1.3958064497293634E-2</v>
      </c>
    </row>
    <row r="46" spans="2:16" ht="19.899999999999999" customHeight="1" x14ac:dyDescent="0.25">
      <c r="B46" s="142" t="s">
        <v>40</v>
      </c>
      <c r="C46" s="23">
        <f>C30</f>
        <v>1.6514373957520145E-2</v>
      </c>
      <c r="D46" s="24">
        <f>L30</f>
        <v>1.3274677917336332E-2</v>
      </c>
      <c r="E46" s="24">
        <f>M30</f>
        <v>7.0252824932633615E-3</v>
      </c>
      <c r="F46" s="24">
        <f>N30</f>
        <v>8.4292596266082442E-3</v>
      </c>
      <c r="G46" s="24">
        <f>O30</f>
        <v>1.2023030712895766E-2</v>
      </c>
      <c r="H46" s="25">
        <f>P30</f>
        <v>1.1581771373343205E-2</v>
      </c>
    </row>
    <row r="47" spans="2:16" ht="19.899999999999999" customHeight="1" x14ac:dyDescent="0.25">
      <c r="B47" s="142" t="s">
        <v>41</v>
      </c>
      <c r="C47" s="23">
        <f>C31</f>
        <v>1.5670748504964759E-2</v>
      </c>
      <c r="D47" s="24">
        <f>L31</f>
        <v>1.41684991167063E-2</v>
      </c>
      <c r="E47" s="24">
        <f>M31</f>
        <v>9.4064481590017523E-3</v>
      </c>
      <c r="F47" s="24">
        <f>N31</f>
        <v>1.0027995671899419E-2</v>
      </c>
      <c r="G47" s="24">
        <f>O31</f>
        <v>1.4581620671350258E-2</v>
      </c>
      <c r="H47" s="25">
        <f>P31</f>
        <v>1.5773058597243303E-2</v>
      </c>
    </row>
    <row r="48" spans="2:16" ht="19.899999999999999" customHeight="1" x14ac:dyDescent="0.25">
      <c r="B48" s="142" t="s">
        <v>42</v>
      </c>
      <c r="C48" s="23">
        <f>C32</f>
        <v>2.7773655554775543E-2</v>
      </c>
      <c r="D48" s="24">
        <f>L32</f>
        <v>2.4288190376150941E-2</v>
      </c>
      <c r="E48" s="24">
        <f>M32</f>
        <v>1.6748544076727885E-2</v>
      </c>
      <c r="F48" s="24">
        <f>N32</f>
        <v>1.7754780695385095E-2</v>
      </c>
      <c r="G48" s="24">
        <f>O32</f>
        <v>2.0901935452362505E-2</v>
      </c>
      <c r="H48" s="25">
        <f>P32</f>
        <v>2.1338263407668322E-2</v>
      </c>
    </row>
    <row r="49" spans="2:8" ht="19.899999999999999" customHeight="1" x14ac:dyDescent="0.25">
      <c r="B49" s="142" t="s">
        <v>43</v>
      </c>
      <c r="C49" s="23">
        <f>C33</f>
        <v>1.9651663737883341E-2</v>
      </c>
      <c r="D49" s="24">
        <f>L33</f>
        <v>1.9997772658171459E-2</v>
      </c>
      <c r="E49" s="24">
        <f>M33</f>
        <v>1.2649548173603156E-2</v>
      </c>
      <c r="F49" s="24">
        <f>N33</f>
        <v>1.4843857759569416E-2</v>
      </c>
      <c r="G49" s="24">
        <f>O33</f>
        <v>2.0727098409922064E-2</v>
      </c>
      <c r="H49" s="25">
        <f>P33</f>
        <v>2.4163146179103374E-2</v>
      </c>
    </row>
    <row r="50" spans="2:8" ht="19.899999999999999" customHeight="1" x14ac:dyDescent="0.25">
      <c r="B50" s="143" t="s">
        <v>44</v>
      </c>
      <c r="C50" s="37">
        <f>C34</f>
        <v>2.4521620388949228E-2</v>
      </c>
      <c r="D50" s="38">
        <f>L34</f>
        <v>2.5294251587567079E-2</v>
      </c>
      <c r="E50" s="38">
        <f>M34</f>
        <v>1.452542730661438E-2</v>
      </c>
      <c r="F50" s="38">
        <f>N34</f>
        <v>1.6230005812576696E-2</v>
      </c>
      <c r="G50" s="38">
        <f>O34</f>
        <v>2.1358622363251551E-2</v>
      </c>
      <c r="H50" s="39">
        <f>P34</f>
        <v>2.2851296433110402E-2</v>
      </c>
    </row>
    <row r="51" spans="2:8" ht="19.899999999999999" customHeight="1" x14ac:dyDescent="0.25">
      <c r="B51" s="142" t="s">
        <v>45</v>
      </c>
      <c r="C51" s="23">
        <f>C35</f>
        <v>2.14243982409194E-2</v>
      </c>
      <c r="D51" s="24">
        <f>L35</f>
        <v>2.1702571479160233E-2</v>
      </c>
      <c r="E51" s="24">
        <f>M35</f>
        <v>1.2249265437741449E-2</v>
      </c>
      <c r="F51" s="24">
        <f>N35</f>
        <v>1.2436708987331114E-2</v>
      </c>
      <c r="G51" s="24">
        <f>O35</f>
        <v>1.5995599720072629E-2</v>
      </c>
      <c r="H51" s="25">
        <f>P35</f>
        <v>1.6119671107945672E-2</v>
      </c>
    </row>
    <row r="52" spans="2:8" ht="19.899999999999999" customHeight="1" x14ac:dyDescent="0.25">
      <c r="B52" s="142" t="s">
        <v>46</v>
      </c>
      <c r="C52" s="23">
        <f>C36</f>
        <v>1.5410930711182253E-2</v>
      </c>
      <c r="D52" s="24">
        <f>L36</f>
        <v>1.5490577559396168E-2</v>
      </c>
      <c r="E52" s="24">
        <f>M36</f>
        <v>9.9194517377953796E-3</v>
      </c>
      <c r="F52" s="24">
        <f>N36</f>
        <v>9.7362706339834994E-3</v>
      </c>
      <c r="G52" s="24">
        <f>O36</f>
        <v>1.3069073010664478E-2</v>
      </c>
      <c r="H52" s="25">
        <f>P36</f>
        <v>1.4463991343834824E-2</v>
      </c>
    </row>
    <row r="53" spans="2:8" ht="19.899999999999999" customHeight="1" x14ac:dyDescent="0.25">
      <c r="B53" s="142" t="s">
        <v>47</v>
      </c>
      <c r="C53" s="23">
        <f>C37</f>
        <v>1.9397728793492375E-2</v>
      </c>
      <c r="D53" s="24">
        <f>L37</f>
        <v>2.391639524115536E-2</v>
      </c>
      <c r="E53" s="24">
        <f>M37</f>
        <v>1.4511106378324862E-2</v>
      </c>
      <c r="F53" s="24">
        <f>N37</f>
        <v>1.5141624898006759E-2</v>
      </c>
      <c r="G53" s="24">
        <f>O37</f>
        <v>2.2098268459858232E-2</v>
      </c>
      <c r="H53" s="25">
        <f>P37</f>
        <v>2.3571241271877957E-2</v>
      </c>
    </row>
    <row r="54" spans="2:8" ht="19.899999999999999" customHeight="1" x14ac:dyDescent="0.25">
      <c r="B54" s="142" t="s">
        <v>48</v>
      </c>
      <c r="C54" s="23">
        <f>C38</f>
        <v>2.3641186009654199E-2</v>
      </c>
      <c r="D54" s="24">
        <f>L38</f>
        <v>2.5444155424336205E-2</v>
      </c>
      <c r="E54" s="24">
        <f>M38</f>
        <v>1.5542308702480663E-2</v>
      </c>
      <c r="F54" s="24">
        <f>N38</f>
        <v>1.7564037075223259E-2</v>
      </c>
      <c r="G54" s="24">
        <f>O38</f>
        <v>2.136863806802114E-2</v>
      </c>
      <c r="H54" s="25">
        <f>P38</f>
        <v>2.4560951185428125E-2</v>
      </c>
    </row>
    <row r="55" spans="2:8" ht="19.899999999999999" customHeight="1" x14ac:dyDescent="0.25">
      <c r="B55" s="142" t="s">
        <v>50</v>
      </c>
      <c r="C55" s="23">
        <f>C39</f>
        <v>1.974487879961824E-2</v>
      </c>
      <c r="D55" s="24">
        <f>L39</f>
        <v>1.8810129126535312E-2</v>
      </c>
      <c r="E55" s="24">
        <f>M39</f>
        <v>9.6133281840687698E-3</v>
      </c>
      <c r="F55" s="24">
        <f>N39</f>
        <v>1.3582408462342066E-2</v>
      </c>
      <c r="G55" s="24">
        <f>O39</f>
        <v>1.8777185949425988E-2</v>
      </c>
      <c r="H55" s="25"/>
    </row>
    <row r="56" spans="2:8" ht="19.899999999999999" customHeight="1" x14ac:dyDescent="0.25">
      <c r="B56" s="142" t="s">
        <v>51</v>
      </c>
      <c r="C56" s="23">
        <f>C40</f>
        <v>3.1686488808067147E-2</v>
      </c>
      <c r="D56" s="24">
        <f>L40</f>
        <v>2.827533966337922E-2</v>
      </c>
      <c r="E56" s="24">
        <f>M40</f>
        <v>1.8363391714806571E-2</v>
      </c>
      <c r="F56" s="24">
        <f>N40</f>
        <v>1.8329763561319955E-2</v>
      </c>
      <c r="G56" s="24">
        <f>O40</f>
        <v>2.0139328409719909E-2</v>
      </c>
      <c r="H56" s="25">
        <f>P40</f>
        <v>2.1214288392702649E-2</v>
      </c>
    </row>
    <row r="57" spans="2:8" ht="19.899999999999999" customHeight="1" x14ac:dyDescent="0.25">
      <c r="B57" s="144" t="s">
        <v>52</v>
      </c>
      <c r="C57" s="26">
        <v>3.5999999999999997E-2</v>
      </c>
      <c r="D57" s="27">
        <v>4.1000000000000002E-2</v>
      </c>
      <c r="E57" s="41"/>
      <c r="F57" s="41"/>
      <c r="G57" s="41"/>
      <c r="H57" s="42"/>
    </row>
    <row r="58" spans="2:8" ht="20.45" customHeight="1" x14ac:dyDescent="0.25">
      <c r="B58" s="43" t="s">
        <v>78</v>
      </c>
    </row>
    <row r="59" spans="2:8" ht="11.45" customHeight="1" x14ac:dyDescent="0.25">
      <c r="B59" s="43" t="s">
        <v>92</v>
      </c>
    </row>
    <row r="60" spans="2:8" ht="11.45" customHeight="1" x14ac:dyDescent="0.25">
      <c r="B60" s="70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73"/>
  <sheetViews>
    <sheetView topLeftCell="A36" workbookViewId="0">
      <selection activeCell="A40" sqref="A40:XFD40"/>
    </sheetView>
  </sheetViews>
  <sheetFormatPr baseColWidth="10" defaultColWidth="8.85546875" defaultRowHeight="11.45" customHeight="1" x14ac:dyDescent="0.25"/>
  <cols>
    <col min="1" max="1" width="8.85546875" style="44"/>
    <col min="2" max="2" width="29.85546875" style="44" customWidth="1"/>
    <col min="3" max="7" width="12.7109375" style="44" customWidth="1"/>
    <col min="8" max="8" width="22.42578125" style="44" customWidth="1"/>
    <col min="9" max="15" width="10" style="44" customWidth="1"/>
    <col min="16" max="16384" width="8.85546875" style="44"/>
  </cols>
  <sheetData>
    <row r="1" spans="2:16" ht="15" x14ac:dyDescent="0.25">
      <c r="B1" s="3" t="s">
        <v>68</v>
      </c>
    </row>
    <row r="2" spans="2:16" ht="15" x14ac:dyDescent="0.25">
      <c r="B2" s="3" t="s">
        <v>69</v>
      </c>
      <c r="C2" s="1" t="s">
        <v>0</v>
      </c>
    </row>
    <row r="3" spans="2:16" ht="15" x14ac:dyDescent="0.25">
      <c r="B3" s="3" t="s">
        <v>70</v>
      </c>
      <c r="C3" s="3" t="s">
        <v>6</v>
      </c>
    </row>
    <row r="4" spans="2:16" ht="15" x14ac:dyDescent="0.25"/>
    <row r="5" spans="2:16" ht="15" x14ac:dyDescent="0.25">
      <c r="B5" s="1" t="s">
        <v>12</v>
      </c>
      <c r="D5" s="3" t="s">
        <v>16</v>
      </c>
    </row>
    <row r="6" spans="2:16" ht="15" x14ac:dyDescent="0.25">
      <c r="B6" s="1" t="s">
        <v>13</v>
      </c>
      <c r="D6" s="3" t="s">
        <v>17</v>
      </c>
    </row>
    <row r="7" spans="2:16" ht="15" x14ac:dyDescent="0.25">
      <c r="B7" s="1" t="s">
        <v>14</v>
      </c>
      <c r="D7" s="3" t="s">
        <v>20</v>
      </c>
    </row>
    <row r="8" spans="2:16" ht="15" x14ac:dyDescent="0.25"/>
    <row r="9" spans="2:16" ht="15" x14ac:dyDescent="0.25">
      <c r="B9" s="5" t="s">
        <v>71</v>
      </c>
      <c r="C9" s="4" t="s">
        <v>54</v>
      </c>
      <c r="D9" s="4" t="s">
        <v>55</v>
      </c>
      <c r="E9" s="4" t="s">
        <v>56</v>
      </c>
      <c r="F9" s="4" t="s">
        <v>57</v>
      </c>
      <c r="G9" s="4" t="s">
        <v>58</v>
      </c>
      <c r="H9" s="4" t="s">
        <v>59</v>
      </c>
      <c r="I9" s="4" t="s">
        <v>60</v>
      </c>
      <c r="J9" s="4" t="s">
        <v>61</v>
      </c>
      <c r="K9" s="4" t="s">
        <v>62</v>
      </c>
      <c r="L9" s="4" t="s">
        <v>63</v>
      </c>
      <c r="M9" s="4" t="s">
        <v>64</v>
      </c>
      <c r="N9" s="4" t="s">
        <v>65</v>
      </c>
      <c r="O9" s="4" t="s">
        <v>66</v>
      </c>
      <c r="P9" s="4" t="s">
        <v>67</v>
      </c>
    </row>
    <row r="10" spans="2:16" ht="15" x14ac:dyDescent="0.25">
      <c r="B10" s="7" t="s">
        <v>38</v>
      </c>
      <c r="C10" s="19">
        <f>('total valeur'!C11*100/'total valeur'!$C11)/('total volume'!B11/'total volume'!$B11)</f>
        <v>100</v>
      </c>
      <c r="D10" s="19">
        <f>('total valeur'!D11*100/'total valeur'!$C11)/('total volume'!C11/'total volume'!$B11)</f>
        <v>102.45443794959034</v>
      </c>
      <c r="E10" s="19">
        <f>('total valeur'!E11*100/'total valeur'!$C11)/('total volume'!D11/'total volume'!$B11)</f>
        <v>104.31430164941608</v>
      </c>
      <c r="F10" s="19">
        <f>('total valeur'!F11*100/'total valeur'!$C11)/('total volume'!E11/'total volume'!$B11)</f>
        <v>105.38667154516759</v>
      </c>
      <c r="G10" s="19">
        <f>('total valeur'!G11*100/'total valeur'!$C11)/('total volume'!F11/'total volume'!$B11)</f>
        <v>105.63241179308062</v>
      </c>
      <c r="H10" s="19">
        <f>('total valeur'!H11*100/'total valeur'!$C11)/('total volume'!G11/'total volume'!$B11)</f>
        <v>105.8380591549253</v>
      </c>
      <c r="I10" s="19">
        <f>('total valeur'!I11*100/'total valeur'!$C11)/('total volume'!H11/'total volume'!$B11)</f>
        <v>106.15174707970066</v>
      </c>
      <c r="J10" s="19">
        <f>('total valeur'!J11*100/'total valeur'!$C11)/('total volume'!I11/'total volume'!$B11)</f>
        <v>107.82723856417429</v>
      </c>
      <c r="K10" s="19">
        <f>('total valeur'!K11*100/'total valeur'!$C11)/('total volume'!J11/'total volume'!$B11)</f>
        <v>109.46143387525385</v>
      </c>
      <c r="L10" s="19">
        <f>('total valeur'!L11*100/'total valeur'!$C11)/('total volume'!K11/'total volume'!$B11)</f>
        <v>110.7682685654845</v>
      </c>
      <c r="M10" s="19">
        <f>('total valeur'!M11*100/'total valeur'!$C11)/('total volume'!L11/'total volume'!$B11)</f>
        <v>111.28477889711976</v>
      </c>
      <c r="N10" s="19">
        <f>('total valeur'!N11*100/'total valeur'!$C11)/('total volume'!M11/'total volume'!$B11)</f>
        <v>114.07990305272055</v>
      </c>
      <c r="O10" s="19">
        <f>('total valeur'!O11*100/'total valeur'!$C11)/('total volume'!N11/'total volume'!$B11)</f>
        <v>122.30645479029305</v>
      </c>
      <c r="P10" s="19">
        <f>('total valeur'!P11*100/'total valeur'!$C11)/('total volume'!O11/'total volume'!$B11)</f>
        <v>130.3588903715771</v>
      </c>
    </row>
    <row r="11" spans="2:16" ht="15" x14ac:dyDescent="0.25">
      <c r="B11" s="7" t="s">
        <v>39</v>
      </c>
      <c r="C11" s="19">
        <f>('total valeur'!C12*100/'total valeur'!$C12)/('total volume'!B12/'total volume'!$B12)</f>
        <v>100</v>
      </c>
      <c r="D11" s="19">
        <f>('total valeur'!D12*100/'total valeur'!$C12)/('total volume'!C12/'total volume'!$B12)</f>
        <v>102.66507043045279</v>
      </c>
      <c r="E11" s="19">
        <f>('total valeur'!E12*100/'total valeur'!$C12)/('total volume'!D12/'total volume'!$B12)</f>
        <v>104.88346249816344</v>
      </c>
      <c r="F11" s="19">
        <f>('total valeur'!F12*100/'total valeur'!$C12)/('total volume'!E12/'total volume'!$B12)</f>
        <v>105.92130894095165</v>
      </c>
      <c r="G11" s="19">
        <f>('total valeur'!G12*100/'total valeur'!$C12)/('total volume'!F12/'total volume'!$B12)</f>
        <v>106.7773509846747</v>
      </c>
      <c r="H11" s="19">
        <f>('total valeur'!H12*100/'total valeur'!$C12)/('total volume'!G12/'total volume'!$B12)</f>
        <v>107.58079214005843</v>
      </c>
      <c r="I11" s="19">
        <f>('total valeur'!I12*100/'total valeur'!$C12)/('total volume'!H12/'total volume'!$B12)</f>
        <v>109.14905803945743</v>
      </c>
      <c r="J11" s="19">
        <f>('total valeur'!J12*100/'total valeur'!$C12)/('total volume'!I12/'total volume'!$B12)</f>
        <v>111.32449952176171</v>
      </c>
      <c r="K11" s="19">
        <f>('total valeur'!K12*100/'total valeur'!$C12)/('total volume'!J12/'total volume'!$B12)</f>
        <v>113.61648785388833</v>
      </c>
      <c r="L11" s="19">
        <f>('total valeur'!L12*100/'total valeur'!$C12)/('total volume'!K12/'total volume'!$B12)</f>
        <v>115.23765128224169</v>
      </c>
      <c r="M11" s="19">
        <f>('total valeur'!M12*100/'total valeur'!$C12)/('total volume'!L12/'total volume'!$B12)</f>
        <v>116.32016157464881</v>
      </c>
      <c r="N11" s="19">
        <f>('total valeur'!N12*100/'total valeur'!$C12)/('total volume'!M12/'total volume'!$B12)</f>
        <v>119.54708272131748</v>
      </c>
      <c r="O11" s="19">
        <f>('total valeur'!O12*100/'total valeur'!$C12)/('total volume'!N12/'total volume'!$B12)</f>
        <v>132.04568163909269</v>
      </c>
      <c r="P11" s="19">
        <f>('total valeur'!P12*100/'total valeur'!$C12)/('total volume'!O12/'total volume'!$B12)</f>
        <v>139.77502694732766</v>
      </c>
    </row>
    <row r="12" spans="2:16" ht="15" x14ac:dyDescent="0.25">
      <c r="B12" s="7" t="s">
        <v>40</v>
      </c>
      <c r="C12" s="19">
        <f>('total valeur'!C13*100/'total valeur'!$C13)/('total volume'!B13/'total volume'!$B13)</f>
        <v>100</v>
      </c>
      <c r="D12" s="19">
        <f>('total valeur'!D13*100/'total valeur'!$C13)/('total volume'!C13/'total volume'!$B13)</f>
        <v>104.22919200315074</v>
      </c>
      <c r="E12" s="19">
        <f>('total valeur'!E13*100/'total valeur'!$C13)/('total volume'!D13/'total volume'!$B13)</f>
        <v>103.7783701867543</v>
      </c>
      <c r="F12" s="19">
        <f>('total valeur'!F13*100/'total valeur'!$C13)/('total volume'!E13/'total volume'!$B13)</f>
        <v>101.08297147065228</v>
      </c>
      <c r="G12" s="19">
        <f>('total valeur'!G13*100/'total valeur'!$C13)/('total volume'!F13/'total volume'!$B13)</f>
        <v>96.545710633242621</v>
      </c>
      <c r="H12" s="19">
        <f>('total valeur'!H13*100/'total valeur'!$C13)/('total volume'!G13/'total volume'!$B13)</f>
        <v>97.921744377859923</v>
      </c>
      <c r="I12" s="19">
        <f>('total valeur'!I13*100/'total valeur'!$C13)/('total volume'!H13/'total volume'!$B13)</f>
        <v>99.872664251528548</v>
      </c>
      <c r="J12" s="19">
        <f>('total valeur'!J13*100/'total valeur'!$C13)/('total volume'!I13/'total volume'!$B13)</f>
        <v>105.70325846605242</v>
      </c>
      <c r="K12" s="19">
        <f>('total valeur'!K13*100/'total valeur'!$C13)/('total volume'!J13/'total volume'!$B13)</f>
        <v>111.69521351704589</v>
      </c>
      <c r="L12" s="19">
        <f>('total valeur'!L13*100/'total valeur'!$C13)/('total volume'!K13/'total volume'!$B13)</f>
        <v>114.87491681820596</v>
      </c>
      <c r="M12" s="19">
        <f>('total valeur'!M13*100/'total valeur'!$C13)/('total volume'!L13/'total volume'!$B13)</f>
        <v>114.73257111533117</v>
      </c>
      <c r="N12" s="19">
        <f>('total valeur'!N13*100/'total valeur'!$C13)/('total volume'!M13/'total volume'!$B13)</f>
        <v>123.45476567521419</v>
      </c>
      <c r="O12" s="19">
        <f>('total valeur'!O13*100/'total valeur'!$C13)/('total volume'!N13/'total volume'!$B13)</f>
        <v>147.89069595632083</v>
      </c>
      <c r="P12" s="19">
        <f>('total valeur'!P13*100/'total valeur'!$C13)/('total volume'!O13/'total volume'!$B13)</f>
        <v>163.92806565145435</v>
      </c>
    </row>
    <row r="13" spans="2:16" ht="15" x14ac:dyDescent="0.25">
      <c r="B13" s="68" t="s">
        <v>41</v>
      </c>
      <c r="C13" s="19">
        <f>('total valeur'!C14*100/'total valeur'!$C14)/('total volume'!B14/'total volume'!$B14)</f>
        <v>100</v>
      </c>
      <c r="D13" s="19">
        <f>('total valeur'!D14*100/'total valeur'!$C14)/('total volume'!C14/'total volume'!$B14)</f>
        <v>102.29487871974733</v>
      </c>
      <c r="E13" s="19">
        <f>('total valeur'!E14*100/'total valeur'!$C14)/('total volume'!D14/'total volume'!$B14)</f>
        <v>104.74729724135327</v>
      </c>
      <c r="F13" s="19">
        <f>('total valeur'!F14*100/'total valeur'!$C14)/('total volume'!E14/'total volume'!$B14)</f>
        <v>105.38050320821898</v>
      </c>
      <c r="G13" s="19">
        <f>('total valeur'!G14*100/'total valeur'!$C14)/('total volume'!F14/'total volume'!$B14)</f>
        <v>106.04883933963987</v>
      </c>
      <c r="H13" s="19">
        <f>('total valeur'!H14*100/'total valeur'!$C14)/('total volume'!G14/'total volume'!$B14)</f>
        <v>106.20014688036352</v>
      </c>
      <c r="I13" s="19">
        <f>('total valeur'!I14*100/'total valeur'!$C14)/('total volume'!H14/'total volume'!$B14)</f>
        <v>106.48084779037792</v>
      </c>
      <c r="J13" s="19">
        <f>('total valeur'!J14*100/'total valeur'!$C14)/('total volume'!I14/'total volume'!$B14)</f>
        <v>107.6001925097497</v>
      </c>
      <c r="K13" s="19">
        <f>('total valeur'!K14*100/'total valeur'!$C14)/('total volume'!J14/'total volume'!$B14)</f>
        <v>107.87781260772657</v>
      </c>
      <c r="L13" s="19">
        <f>('total valeur'!L14*100/'total valeur'!$C14)/('total volume'!K14/'total volume'!$B14)</f>
        <v>108.52366431616662</v>
      </c>
      <c r="M13" s="19">
        <f>('total valeur'!M14*100/'total valeur'!$C14)/('total volume'!L14/'total volume'!$B14)</f>
        <v>108.84776811183987</v>
      </c>
      <c r="N13" s="19">
        <f>('total valeur'!N14*100/'total valeur'!$C14)/('total volume'!M14/'total volume'!$B14)</f>
        <v>111.27382513711837</v>
      </c>
      <c r="O13" s="19">
        <f>('total valeur'!O14*100/'total valeur'!$C14)/('total volume'!N14/'total volume'!$B14)</f>
        <v>119.3529625338395</v>
      </c>
      <c r="P13" s="19">
        <f>('total valeur'!P14*100/'total valeur'!$C14)/('total volume'!O14/'total volume'!$B14)</f>
        <v>122.71164613642084</v>
      </c>
    </row>
    <row r="14" spans="2:16" ht="15" x14ac:dyDescent="0.25">
      <c r="B14" s="7" t="s">
        <v>42</v>
      </c>
      <c r="C14" s="19">
        <f>('total valeur'!C15*100/'total valeur'!$C15)/('total volume'!B15/'total volume'!$B15)</f>
        <v>100</v>
      </c>
      <c r="D14" s="19">
        <f>('total valeur'!D15*100/'total valeur'!$C15)/('total volume'!C15/'total volume'!$B15)</f>
        <v>101.98846941954551</v>
      </c>
      <c r="E14" s="19">
        <f>('total valeur'!E15*100/'total valeur'!$C15)/('total volume'!D15/'total volume'!$B15)</f>
        <v>103.52696354575194</v>
      </c>
      <c r="F14" s="19">
        <f>('total valeur'!F15*100/'total valeur'!$C15)/('total volume'!E15/'total volume'!$B15)</f>
        <v>105.11872736715449</v>
      </c>
      <c r="G14" s="19">
        <f>('total valeur'!G15*100/'total valeur'!$C15)/('total volume'!F15/'total volume'!$B15)</f>
        <v>106.23884893736984</v>
      </c>
      <c r="H14" s="19">
        <f>('total valeur'!H15*100/'total valeur'!$C15)/('total volume'!G15/'total volume'!$B15)</f>
        <v>106.77686613583008</v>
      </c>
      <c r="I14" s="19">
        <f>('total valeur'!I15*100/'total valeur'!$C15)/('total volume'!H15/'total volume'!$B15)</f>
        <v>107.55156726629299</v>
      </c>
      <c r="J14" s="19">
        <f>('total valeur'!J15*100/'total valeur'!$C15)/('total volume'!I15/'total volume'!$B15)</f>
        <v>109.33194403416937</v>
      </c>
      <c r="K14" s="19">
        <f>('total valeur'!K15*100/'total valeur'!$C15)/('total volume'!J15/'total volume'!$B15)</f>
        <v>111.13675279783314</v>
      </c>
      <c r="L14" s="19">
        <f>('total valeur'!L15*100/'total valeur'!$C15)/('total volume'!K15/'total volume'!$B15)</f>
        <v>112.75956009363745</v>
      </c>
      <c r="M14" s="19">
        <f>('total valeur'!M15*100/'total valeur'!$C15)/('total volume'!L15/'total volume'!$B15)</f>
        <v>113.26805294038563</v>
      </c>
      <c r="N14" s="19">
        <f>('total valeur'!N15*100/'total valeur'!$C15)/('total volume'!M15/'total volume'!$B15)</f>
        <v>116.52597677598503</v>
      </c>
      <c r="O14" s="19">
        <f>('total valeur'!O15*100/'total valeur'!$C15)/('total volume'!N15/'total volume'!$B15)</f>
        <v>124.51977509622382</v>
      </c>
      <c r="P14" s="19">
        <f>('total valeur'!P15*100/'total valeur'!$C15)/('total volume'!O15/'total volume'!$B15)</f>
        <v>132.90823622586231</v>
      </c>
    </row>
    <row r="15" spans="2:16" s="47" customFormat="1" ht="15" x14ac:dyDescent="0.25">
      <c r="B15" s="45" t="s">
        <v>43</v>
      </c>
      <c r="C15" s="46">
        <f>('total valeur'!C16*100/'total valeur'!$C16)/('total volume'!B16/'total volume'!$B16)</f>
        <v>100</v>
      </c>
      <c r="D15" s="46">
        <f>('total valeur'!D16*100/'total valeur'!$C16)/('total volume'!C16/'total volume'!$B16)</f>
        <v>102.33435128876786</v>
      </c>
      <c r="E15" s="46">
        <f>('total valeur'!E16*100/'total valeur'!$C16)/('total volume'!D16/'total volume'!$B16)</f>
        <v>104.43106831912877</v>
      </c>
      <c r="F15" s="46">
        <f>('total valeur'!F16*100/'total valeur'!$C16)/('total volume'!E16/'total volume'!$B16)</f>
        <v>105.46853789355956</v>
      </c>
      <c r="G15" s="46">
        <f>('total valeur'!G16*100/'total valeur'!$C16)/('total volume'!F16/'total volume'!$B16)</f>
        <v>105.56443568981327</v>
      </c>
      <c r="H15" s="46">
        <f>('total valeur'!H16*100/'total valeur'!$C16)/('total volume'!G16/'total volume'!$B16)</f>
        <v>105.39346179642665</v>
      </c>
      <c r="I15" s="46">
        <f>('total valeur'!I16*100/'total valeur'!$C16)/('total volume'!H16/'total volume'!$B16)</f>
        <v>105.66744445477856</v>
      </c>
      <c r="J15" s="46">
        <f>('total valeur'!J16*100/'total valeur'!$C16)/('total volume'!I16/'total volume'!$B16)</f>
        <v>107.37121112806439</v>
      </c>
      <c r="K15" s="46">
        <f>('total valeur'!K16*100/'total valeur'!$C16)/('total volume'!J16/'total volume'!$B16)</f>
        <v>108.98901078088439</v>
      </c>
      <c r="L15" s="46">
        <f>('total valeur'!L16*100/'total valeur'!$C16)/('total volume'!K16/'total volume'!$B16)</f>
        <v>110.02191422414379</v>
      </c>
      <c r="M15" s="46">
        <f>('total valeur'!M16*100/'total valeur'!$C16)/('total volume'!L16/'total volume'!$B16)</f>
        <v>110.05248095323502</v>
      </c>
      <c r="N15" s="46">
        <f>('total valeur'!N16*100/'total valeur'!$C16)/('total volume'!M16/'total volume'!$B16)</f>
        <v>112.37514972735538</v>
      </c>
      <c r="O15" s="46">
        <f>('total valeur'!O16*100/'total valeur'!$C16)/('total volume'!N16/'total volume'!$B16)</f>
        <v>119.60657606238183</v>
      </c>
      <c r="P15" s="46">
        <f>('total valeur'!P16*100/'total valeur'!$C16)/('total volume'!O16/'total volume'!$B16)</f>
        <v>125.98012652636912</v>
      </c>
    </row>
    <row r="16" spans="2:16" s="47" customFormat="1" ht="15" x14ac:dyDescent="0.25">
      <c r="B16" s="45" t="s">
        <v>44</v>
      </c>
      <c r="C16" s="46">
        <f>('total valeur'!C17*100/'total valeur'!$C17)/('total volume'!B17/'total volume'!$B17)</f>
        <v>100</v>
      </c>
      <c r="D16" s="46">
        <f>('total valeur'!D17*100/'total valeur'!$C17)/('total volume'!C17/'total volume'!$B17)</f>
        <v>101.8056547874063</v>
      </c>
      <c r="E16" s="46">
        <f>('total valeur'!E17*100/'total valeur'!$C17)/('total volume'!D17/'total volume'!$B17)</f>
        <v>103.14242731699206</v>
      </c>
      <c r="F16" s="46">
        <f>('total valeur'!F17*100/'total valeur'!$C17)/('total volume'!E17/'total volume'!$B17)</f>
        <v>103.74776922985454</v>
      </c>
      <c r="G16" s="46">
        <f>('total valeur'!G17*100/'total valeur'!$C17)/('total volume'!F17/'total volume'!$B17)</f>
        <v>103.8731271618507</v>
      </c>
      <c r="H16" s="46">
        <f>('total valeur'!H17*100/'total valeur'!$C17)/('total volume'!G17/'total volume'!$B17)</f>
        <v>104.10503902580074</v>
      </c>
      <c r="I16" s="46">
        <f>('total valeur'!I17*100/'total valeur'!$C17)/('total volume'!H17/'total volume'!$B17)</f>
        <v>104.30971157143289</v>
      </c>
      <c r="J16" s="46">
        <f>('total valeur'!J17*100/'total valeur'!$C17)/('total volume'!I17/'total volume'!$B17)</f>
        <v>105.11308633070611</v>
      </c>
      <c r="K16" s="46">
        <f>('total valeur'!K17*100/'total valeur'!$C17)/('total volume'!J17/'total volume'!$B17)</f>
        <v>107.13957945342072</v>
      </c>
      <c r="L16" s="46">
        <f>('total valeur'!L17*100/'total valeur'!$C17)/('total volume'!K17/'total volume'!$B17)</f>
        <v>107.9896904178318</v>
      </c>
      <c r="M16" s="46">
        <f>('total valeur'!M17*100/'total valeur'!$C17)/('total volume'!L17/'total volume'!$B17)</f>
        <v>108.80812259599982</v>
      </c>
      <c r="N16" s="46">
        <f>('total valeur'!N17*100/'total valeur'!$C17)/('total volume'!M17/'total volume'!$B17)</f>
        <v>110.28889278815038</v>
      </c>
      <c r="O16" s="46">
        <f>('total valeur'!O17*100/'total valeur'!$C17)/('total volume'!N17/'total volume'!$B17)</f>
        <v>115.7166678002262</v>
      </c>
      <c r="P16" s="46">
        <f>('total valeur'!P17*100/'total valeur'!$C17)/('total volume'!O17/'total volume'!$B17)</f>
        <v>123.88830574247483</v>
      </c>
    </row>
    <row r="17" spans="2:16" ht="15" x14ac:dyDescent="0.25">
      <c r="B17" s="7" t="s">
        <v>45</v>
      </c>
      <c r="C17" s="19">
        <f>('total valeur'!C18*100/'total valeur'!$C18)/('total volume'!B18/'total volume'!$B18)</f>
        <v>100</v>
      </c>
      <c r="D17" s="19">
        <f>('total valeur'!D18*100/'total valeur'!$C18)/('total volume'!C18/'total volume'!$B18)</f>
        <v>102.91674062950825</v>
      </c>
      <c r="E17" s="19">
        <f>('total valeur'!E18*100/'total valeur'!$C18)/('total volume'!D18/'total volume'!$B18)</f>
        <v>105.67487890374446</v>
      </c>
      <c r="F17" s="19">
        <f>('total valeur'!F18*100/'total valeur'!$C18)/('total volume'!E18/'total volume'!$B18)</f>
        <v>106.88276713769129</v>
      </c>
      <c r="G17" s="19">
        <f>('total valeur'!G18*100/'total valeur'!$C18)/('total volume'!F18/'total volume'!$B18)</f>
        <v>107.12934766255678</v>
      </c>
      <c r="H17" s="19">
        <f>('total valeur'!H18*100/'total valeur'!$C18)/('total volume'!G18/'total volume'!$B18)</f>
        <v>107.2095318285655</v>
      </c>
      <c r="I17" s="19">
        <f>('total valeur'!I18*100/'total valeur'!$C18)/('total volume'!H18/'total volume'!$B18)</f>
        <v>107.77214746230486</v>
      </c>
      <c r="J17" s="19">
        <f>('total valeur'!J18*100/'total valeur'!$C18)/('total volume'!I18/'total volume'!$B18)</f>
        <v>109.2243970713469</v>
      </c>
      <c r="K17" s="19">
        <f>('total valeur'!K18*100/'total valeur'!$C18)/('total volume'!J18/'total volume'!$B18)</f>
        <v>110.70973476607716</v>
      </c>
      <c r="L17" s="19">
        <f>('total valeur'!L18*100/'total valeur'!$C18)/('total volume'!K18/'total volume'!$B18)</f>
        <v>111.63365285782827</v>
      </c>
      <c r="M17" s="19">
        <f>('total valeur'!M18*100/'total valeur'!$C18)/('total volume'!L18/'total volume'!$B18)</f>
        <v>111.93952333295661</v>
      </c>
      <c r="N17" s="19">
        <f>('total valeur'!N18*100/'total valeur'!$C18)/('total volume'!M18/'total volume'!$B18)</f>
        <v>113.63156791504871</v>
      </c>
      <c r="O17" s="19">
        <f>('total valeur'!O18*100/'total valeur'!$C18)/('total volume'!N18/'total volume'!$B18)</f>
        <v>121.40415282445942</v>
      </c>
      <c r="P17" s="19">
        <f>('total valeur'!P18*100/'total valeur'!$C18)/('total volume'!O18/'total volume'!$B18)</f>
        <v>127.63878842792924</v>
      </c>
    </row>
    <row r="18" spans="2:16" ht="15" x14ac:dyDescent="0.25">
      <c r="B18" s="7" t="s">
        <v>46</v>
      </c>
      <c r="C18" s="19">
        <f>('total valeur'!C19*100/'total valeur'!$C19)/('total volume'!B19/'total volume'!$B19)</f>
        <v>100</v>
      </c>
      <c r="D18" s="19">
        <f>('total valeur'!D19*100/'total valeur'!$C19)/('total volume'!C19/'total volume'!$B19)</f>
        <v>101.8263797636978</v>
      </c>
      <c r="E18" s="19">
        <f>('total valeur'!E19*100/'total valeur'!$C19)/('total volume'!D19/'total volume'!$B19)</f>
        <v>103.5576486208973</v>
      </c>
      <c r="F18" s="19">
        <f>('total valeur'!F19*100/'total valeur'!$C19)/('total volume'!E19/'total volume'!$B19)</f>
        <v>102.32472791344446</v>
      </c>
      <c r="G18" s="19">
        <f>('total valeur'!G19*100/'total valeur'!$C19)/('total volume'!F19/'total volume'!$B19)</f>
        <v>99.396535380665583</v>
      </c>
      <c r="H18" s="19">
        <f>('total valeur'!H19*100/'total valeur'!$C19)/('total volume'!G19/'total volume'!$B19)</f>
        <v>99.386543770853265</v>
      </c>
      <c r="I18" s="19">
        <f>('total valeur'!I19*100/'total valeur'!$C19)/('total volume'!H19/'total volume'!$B19)</f>
        <v>99.815868430886638</v>
      </c>
      <c r="J18" s="19">
        <f>('total valeur'!J19*100/'total valeur'!$C19)/('total volume'!I19/'total volume'!$B19)</f>
        <v>103.85256535200567</v>
      </c>
      <c r="K18" s="19">
        <f>('total valeur'!K19*100/'total valeur'!$C19)/('total volume'!J19/'total volume'!$B19)</f>
        <v>104.24845244472125</v>
      </c>
      <c r="L18" s="19">
        <f>('total valeur'!L19*100/'total valeur'!$C19)/('total volume'!K19/'total volume'!$B19)</f>
        <v>106.88722246583592</v>
      </c>
      <c r="M18" s="19">
        <f>('total valeur'!M19*100/'total valeur'!$C19)/('total volume'!L19/'total volume'!$B19)</f>
        <v>101.97561726379807</v>
      </c>
      <c r="N18" s="19">
        <f>('total valeur'!N19*100/'total valeur'!$C19)/('total volume'!M19/'total volume'!$B19)</f>
        <v>105.98007539050822</v>
      </c>
      <c r="O18" s="19">
        <f>('total valeur'!O19*100/'total valeur'!$C19)/('total volume'!N19/'total volume'!$B19)</f>
        <v>111.83541299160173</v>
      </c>
      <c r="P18" s="19">
        <f>('total valeur'!P19*100/'total valeur'!$C19)/('total volume'!O19/'total volume'!$B19)</f>
        <v>131.96043708336467</v>
      </c>
    </row>
    <row r="19" spans="2:16" ht="15" x14ac:dyDescent="0.25">
      <c r="B19" s="7" t="s">
        <v>47</v>
      </c>
      <c r="C19" s="19">
        <f>('total valeur'!C20*100/'total valeur'!$C20)/('total volume'!B20/'total volume'!$B20)</f>
        <v>100</v>
      </c>
      <c r="D19" s="19">
        <f>('total valeur'!D20*100/'total valeur'!$C20)/('total volume'!C20/'total volume'!$B20)</f>
        <v>102.62773022955446</v>
      </c>
      <c r="E19" s="19">
        <f>('total valeur'!E20*100/'total valeur'!$C20)/('total volume'!D20/'total volume'!$B20)</f>
        <v>103.56303350208111</v>
      </c>
      <c r="F19" s="19">
        <f>('total valeur'!F20*100/'total valeur'!$C20)/('total volume'!E20/'total volume'!$B20)</f>
        <v>105.64901224016396</v>
      </c>
      <c r="G19" s="19">
        <f>('total valeur'!G20*100/'total valeur'!$C20)/('total volume'!F20/'total volume'!$B20)</f>
        <v>106.64525146885651</v>
      </c>
      <c r="H19" s="19">
        <f>('total valeur'!H20*100/'total valeur'!$C20)/('total volume'!G20/'total volume'!$B20)</f>
        <v>106.80878838255818</v>
      </c>
      <c r="I19" s="19">
        <f>('total valeur'!I20*100/'total valeur'!$C20)/('total volume'!H20/'total volume'!$B20)</f>
        <v>107.63339392730953</v>
      </c>
      <c r="J19" s="19">
        <f>('total valeur'!J20*100/'total valeur'!$C20)/('total volume'!I20/'total volume'!$B20)</f>
        <v>109.79407493908269</v>
      </c>
      <c r="K19" s="19">
        <f>('total valeur'!K20*100/'total valeur'!$C20)/('total volume'!J20/'total volume'!$B20)</f>
        <v>112.07631956968389</v>
      </c>
      <c r="L19" s="19">
        <f>('total valeur'!L20*100/'total valeur'!$C20)/('total volume'!K20/'total volume'!$B20)</f>
        <v>114.73902145744825</v>
      </c>
      <c r="M19" s="19">
        <f>('total valeur'!M20*100/'total valeur'!$C20)/('total volume'!L20/'total volume'!$B20)</f>
        <v>117.07753275671631</v>
      </c>
      <c r="N19" s="19">
        <f>('total valeur'!N20*100/'total valeur'!$C20)/('total volume'!M20/'total volume'!$B20)</f>
        <v>122.20327745788917</v>
      </c>
      <c r="O19" s="19">
        <f>('total valeur'!O20*100/'total valeur'!$C20)/('total volume'!N20/'total volume'!$B20)</f>
        <v>130.97968754517942</v>
      </c>
      <c r="P19" s="19">
        <f>('total valeur'!P20*100/'total valeur'!$C20)/('total volume'!O20/'total volume'!$B20)</f>
        <v>140.27835774814122</v>
      </c>
    </row>
    <row r="20" spans="2:16" ht="15" x14ac:dyDescent="0.25">
      <c r="B20" s="68" t="s">
        <v>48</v>
      </c>
      <c r="C20" s="19">
        <f>('total valeur'!C21*100/'total valeur'!$C21)/('total volume'!B21/'total volume'!$B21)</f>
        <v>100</v>
      </c>
      <c r="D20" s="19">
        <f>('total valeur'!D21*100/'total valeur'!$C21)/('total volume'!C21/'total volume'!$B21)</f>
        <v>103.19644464680893</v>
      </c>
      <c r="E20" s="19">
        <f>('total valeur'!E21*100/'total valeur'!$C21)/('total volume'!D21/'total volume'!$B21)</f>
        <v>105.68060803937371</v>
      </c>
      <c r="F20" s="19">
        <f>('total valeur'!F21*100/'total valeur'!$C21)/('total volume'!E21/'total volume'!$B21)</f>
        <v>107.91280918599446</v>
      </c>
      <c r="G20" s="19">
        <f>('total valeur'!G21*100/'total valeur'!$C21)/('total volume'!F21/'total volume'!$B21)</f>
        <v>109.98038579151657</v>
      </c>
      <c r="H20" s="19">
        <f>('total valeur'!H21*100/'total valeur'!$C21)/('total volume'!G21/'total volume'!$B21)</f>
        <v>111.47045216714201</v>
      </c>
      <c r="I20" s="19">
        <f>('total valeur'!I21*100/'total valeur'!$C21)/('total volume'!H21/'total volume'!$B21)</f>
        <v>113.03781344146668</v>
      </c>
      <c r="J20" s="19">
        <f>('total valeur'!J21*100/'total valeur'!$C21)/('total volume'!I21/'total volume'!$B21)</f>
        <v>115.23590529836743</v>
      </c>
      <c r="K20" s="19">
        <f>('total valeur'!K21*100/'total valeur'!$C21)/('total volume'!J21/'total volume'!$B21)</f>
        <v>117.70705348941277</v>
      </c>
      <c r="L20" s="19">
        <f>('total valeur'!L21*100/'total valeur'!$C21)/('total volume'!K21/'total volume'!$B21)</f>
        <v>119.68084162440857</v>
      </c>
      <c r="M20" s="19">
        <f>('total valeur'!M21*100/'total valeur'!$C21)/('total volume'!L21/'total volume'!$B21)</f>
        <v>120.88761852991159</v>
      </c>
      <c r="N20" s="19">
        <f>('total valeur'!N21*100/'total valeur'!$C21)/('total volume'!M21/'total volume'!$B21)</f>
        <v>123.36927623838642</v>
      </c>
      <c r="O20" s="19">
        <f>('total valeur'!O21*100/'total valeur'!$C21)/('total volume'!N21/'total volume'!$B21)</f>
        <v>133.03599777361848</v>
      </c>
      <c r="P20" s="19">
        <f>('total valeur'!P21*100/'total valeur'!$C21)/('total volume'!O21/'total volume'!$B21)</f>
        <v>144.28951518657897</v>
      </c>
    </row>
    <row r="21" spans="2:16" ht="15" x14ac:dyDescent="0.25">
      <c r="B21" s="7" t="s">
        <v>49</v>
      </c>
      <c r="C21" s="19" t="e">
        <f>('total valeur'!#REF!*100/'total valeur'!#REF!)/('total volume'!#REF!/'total volume'!#REF!)</f>
        <v>#REF!</v>
      </c>
      <c r="D21" s="19" t="e">
        <f>('total valeur'!#REF!*100/'total valeur'!#REF!)/('total volume'!#REF!/'total volume'!#REF!)</f>
        <v>#REF!</v>
      </c>
      <c r="E21" s="19" t="e">
        <f>('total valeur'!#REF!*100/'total valeur'!#REF!)/('total volume'!#REF!/'total volume'!#REF!)</f>
        <v>#REF!</v>
      </c>
      <c r="F21" s="19" t="e">
        <f>('total valeur'!#REF!*100/'total valeur'!#REF!)/('total volume'!#REF!/'total volume'!#REF!)</f>
        <v>#REF!</v>
      </c>
      <c r="G21" s="19" t="e">
        <f>('total valeur'!#REF!*100/'total valeur'!#REF!)/('total volume'!#REF!/'total volume'!#REF!)</f>
        <v>#REF!</v>
      </c>
      <c r="H21" s="19" t="e">
        <f>('total valeur'!#REF!*100/'total valeur'!#REF!)/('total volume'!#REF!/'total volume'!#REF!)</f>
        <v>#REF!</v>
      </c>
      <c r="I21" s="19" t="e">
        <f>('total valeur'!#REF!*100/'total valeur'!#REF!)/('total volume'!#REF!/'total volume'!#REF!)</f>
        <v>#REF!</v>
      </c>
      <c r="J21" s="19" t="e">
        <f>('total valeur'!#REF!*100/'total valeur'!#REF!)/('total volume'!#REF!/'total volume'!#REF!)</f>
        <v>#REF!</v>
      </c>
      <c r="K21" s="19" t="e">
        <f>('total valeur'!#REF!*100/'total valeur'!#REF!)/('total volume'!#REF!/'total volume'!#REF!)</f>
        <v>#REF!</v>
      </c>
      <c r="L21" s="19" t="e">
        <f>('total valeur'!#REF!*100/'total valeur'!#REF!)/('total volume'!#REF!/'total volume'!#REF!)</f>
        <v>#REF!</v>
      </c>
      <c r="M21" s="19" t="e">
        <f>('total valeur'!#REF!*100/'total valeur'!#REF!)/('total volume'!#REF!/'total volume'!#REF!)</f>
        <v>#REF!</v>
      </c>
      <c r="N21" s="19" t="e">
        <f>('total valeur'!#REF!*100/'total valeur'!#REF!)/('total volume'!#REF!/'total volume'!#REF!)</f>
        <v>#REF!</v>
      </c>
      <c r="O21" s="19" t="e">
        <f>('total valeur'!#REF!*100/'total valeur'!#REF!)/('total volume'!#REF!/'total volume'!#REF!)</f>
        <v>#REF!</v>
      </c>
      <c r="P21" s="19" t="e">
        <f>('total valeur'!#REF!*100/'total valeur'!#REF!)/('total volume'!#REF!/'total volume'!#REF!)</f>
        <v>#REF!</v>
      </c>
    </row>
    <row r="22" spans="2:16" ht="15" x14ac:dyDescent="0.25">
      <c r="B22" s="68" t="s">
        <v>50</v>
      </c>
      <c r="C22" s="19">
        <f>('total valeur'!C22*100/'total valeur'!$C22)/('total volume'!B22/'total volume'!$B22)</f>
        <v>100</v>
      </c>
      <c r="D22" s="19">
        <f>('total valeur'!D22*100/'total valeur'!$C22)/('total volume'!C22/'total volume'!$B22)</f>
        <v>101.74615881240335</v>
      </c>
      <c r="E22" s="19">
        <f>('total valeur'!E22*100/'total valeur'!$C22)/('total volume'!D22/'total volume'!$B22)</f>
        <v>103.68608704760203</v>
      </c>
      <c r="F22" s="19">
        <f>('total valeur'!F22*100/'total valeur'!$C22)/('total volume'!E22/'total volume'!$B22)</f>
        <v>104.53494801206543</v>
      </c>
      <c r="G22" s="19">
        <f>('total valeur'!G22*100/'total valeur'!$C22)/('total volume'!F22/'total volume'!$B22)</f>
        <v>104.78069527072921</v>
      </c>
      <c r="H22" s="19">
        <f>('total valeur'!H22*100/'total valeur'!$C22)/('total volume'!G22/'total volume'!$B22)</f>
        <v>105.80057948655107</v>
      </c>
      <c r="I22" s="19">
        <f>('total valeur'!I22*100/'total valeur'!$C22)/('total volume'!H22/'total volume'!$B22)</f>
        <v>107.10867352363663</v>
      </c>
      <c r="J22" s="19">
        <f>('total valeur'!J22*100/'total valeur'!$C22)/('total volume'!I22/'total volume'!$B22)</f>
        <v>108.9534023514212</v>
      </c>
      <c r="K22" s="19">
        <f>('total valeur'!K22*100/'total valeur'!$C22)/('total volume'!J22/'total volume'!$B22)</f>
        <v>110.79330856133195</v>
      </c>
      <c r="L22" s="19">
        <f>('total valeur'!L22*100/'total valeur'!$C22)/('total volume'!K22/'total volume'!$B22)</f>
        <v>111.85891721842012</v>
      </c>
      <c r="M22" s="19">
        <f>('total valeur'!M22*100/'total valeur'!$C22)/('total volume'!L22/'total volume'!$B22)</f>
        <v>112.2979169548904</v>
      </c>
      <c r="N22" s="19">
        <f>('total valeur'!N22*100/'total valeur'!$C22)/('total volume'!M22/'total volume'!$B22)</f>
        <v>114.85451429767812</v>
      </c>
      <c r="O22" s="19">
        <f>('total valeur'!O22*100/'total valeur'!$C22)/('total volume'!N22/'total volume'!$B22)</f>
        <v>123.61996991569374</v>
      </c>
      <c r="P22" s="19">
        <f>('total valeur'!P22*100/'total valeur'!$C22)/('total volume'!O22/'total volume'!$B22)</f>
        <v>129.08032661223316</v>
      </c>
    </row>
    <row r="23" spans="2:16" ht="15" x14ac:dyDescent="0.25">
      <c r="B23" s="7" t="s">
        <v>51</v>
      </c>
      <c r="C23" s="19">
        <f>('total valeur'!C23*100/'total valeur'!$C23)/('total volume'!B23/'total volume'!$B23)</f>
        <v>100</v>
      </c>
      <c r="D23" s="19">
        <f>('total valeur'!D23*100/'total valeur'!$C23)/('total volume'!C23/'total volume'!$B23)</f>
        <v>107.21215491001115</v>
      </c>
      <c r="E23" s="19">
        <f>('total valeur'!E23*100/'total valeur'!$C23)/('total volume'!D23/'total volume'!$B23)</f>
        <v>111.61528717433853</v>
      </c>
      <c r="F23" s="19">
        <f>('total valeur'!F23*100/'total valeur'!$C23)/('total volume'!E23/'total volume'!$B23)</f>
        <v>112.83557804736411</v>
      </c>
      <c r="G23" s="19">
        <f>('total valeur'!G23*100/'total valeur'!$C23)/('total volume'!F23/'total volume'!$B23)</f>
        <v>107.95670651758445</v>
      </c>
      <c r="H23" s="19">
        <f>('total valeur'!H23*100/'total valeur'!$C23)/('total volume'!G23/'total volume'!$B23)</f>
        <v>105.90651546881263</v>
      </c>
      <c r="I23" s="19">
        <f>('total valeur'!I23*100/'total valeur'!$C23)/('total volume'!H23/'total volume'!$B23)</f>
        <v>105.58819195166495</v>
      </c>
      <c r="J23" s="19">
        <f>('total valeur'!J23*100/'total valeur'!$C23)/('total volume'!I23/'total volume'!$B23)</f>
        <v>105.41549507442785</v>
      </c>
      <c r="K23" s="19">
        <f>('total valeur'!K23*100/'total valeur'!$C23)/('total volume'!J23/'total volume'!$B23)</f>
        <v>101.21870581953185</v>
      </c>
      <c r="L23" s="19">
        <f>('total valeur'!L23*100/'total valeur'!$C23)/('total volume'!K23/'total volume'!$B23)</f>
        <v>99.94127073353215</v>
      </c>
      <c r="M23" s="19">
        <f>('total valeur'!M23*100/'total valeur'!$C23)/('total volume'!L23/'total volume'!$B23)</f>
        <v>101.76520880448093</v>
      </c>
      <c r="N23" s="19">
        <f>('total valeur'!N23*100/'total valeur'!$C23)/('total volume'!M23/'total volume'!$B23)</f>
        <v>107.67038035985652</v>
      </c>
      <c r="O23" s="19">
        <f>('total valeur'!O23*100/'total valeur'!$C23)/('total volume'!N23/'total volume'!$B23)</f>
        <v>109.78486229104293</v>
      </c>
      <c r="P23" s="19">
        <f>('total valeur'!P23*100/'total valeur'!$C23)/('total volume'!O23/'total volume'!$B23)</f>
        <v>108.04510865409277</v>
      </c>
    </row>
    <row r="24" spans="2:16" ht="15" x14ac:dyDescent="0.25">
      <c r="B24" s="7" t="s">
        <v>52</v>
      </c>
      <c r="C24" s="19">
        <f>('total valeur'!C24*100/'total valeur'!$C24)/('total volume'!B24/'total volume'!$B24)</f>
        <v>100</v>
      </c>
      <c r="D24" s="19">
        <f>('total valeur'!D24*100/'total valeur'!$C24)/('total volume'!C24/'total volume'!$B24)</f>
        <v>102.66872481855449</v>
      </c>
      <c r="E24" s="19">
        <f>('total valeur'!E24*100/'total valeur'!$C24)/('total volume'!D24/'total volume'!$B24)</f>
        <v>112.13126578338175</v>
      </c>
      <c r="F24" s="19">
        <f>('total valeur'!F24*100/'total valeur'!$C24)/('total volume'!E24/'total volume'!$B24)</f>
        <v>108.96187791308441</v>
      </c>
      <c r="G24" s="19">
        <f>('total valeur'!G24*100/'total valeur'!$C24)/('total volume'!F24/'total volume'!$B24)</f>
        <v>116.72100938780285</v>
      </c>
      <c r="H24" s="19">
        <f>('total valeur'!H24*100/'total valeur'!$C24)/('total volume'!G24/'total volume'!$B24)</f>
        <v>129.9606350765464</v>
      </c>
      <c r="I24" s="19">
        <f>('total valeur'!I24*100/'total valeur'!$C24)/('total volume'!H24/'total volume'!$B24)</f>
        <v>116.35729583995538</v>
      </c>
      <c r="J24" s="19">
        <f>('total valeur'!J24*100/'total valeur'!$C24)/('total volume'!I24/'total volume'!$B24)</f>
        <v>110.90399950983442</v>
      </c>
      <c r="K24" s="19">
        <f>('total valeur'!K24*100/'total valeur'!$C24)/('total volume'!J24/'total volume'!$B24)</f>
        <v>112.72403370276635</v>
      </c>
      <c r="L24" s="19">
        <f>('total valeur'!L24*100/'total valeur'!$C24)/('total volume'!K24/'total volume'!$B24)</f>
        <v>115.05501813251338</v>
      </c>
      <c r="M24" s="19" t="e">
        <f>('total valeur'!M24*100/'total valeur'!$C24)/('total volume'!L24/'total volume'!$B24)</f>
        <v>#VALUE!</v>
      </c>
      <c r="N24" s="19" t="e">
        <f>('total valeur'!N24*100/'total valeur'!$C24)/('total volume'!M24/'total volume'!$B24)</f>
        <v>#VALUE!</v>
      </c>
      <c r="O24" s="19" t="e">
        <f>('total valeur'!O24*100/'total valeur'!$C24)/('total volume'!N24/'total volume'!$B24)</f>
        <v>#VALUE!</v>
      </c>
      <c r="P24" s="19" t="e">
        <f>('total valeur'!P24*100/'total valeur'!$C24)/('total volume'!O24/'total volume'!$B24)</f>
        <v>#DIV/0!</v>
      </c>
    </row>
    <row r="26" spans="2:16" ht="15" x14ac:dyDescent="0.25">
      <c r="B26" s="48" t="s">
        <v>71</v>
      </c>
      <c r="C26" s="49" t="s">
        <v>54</v>
      </c>
      <c r="D26" s="49" t="s">
        <v>55</v>
      </c>
      <c r="E26" s="49" t="s">
        <v>56</v>
      </c>
      <c r="F26" s="49" t="s">
        <v>57</v>
      </c>
      <c r="G26" s="49" t="s">
        <v>58</v>
      </c>
      <c r="H26" s="49" t="s">
        <v>59</v>
      </c>
      <c r="I26" s="49" t="s">
        <v>60</v>
      </c>
      <c r="J26" s="49" t="s">
        <v>61</v>
      </c>
      <c r="K26" s="49" t="s">
        <v>62</v>
      </c>
      <c r="L26" s="49" t="s">
        <v>63</v>
      </c>
      <c r="M26" s="49" t="s">
        <v>64</v>
      </c>
      <c r="N26" s="49" t="s">
        <v>65</v>
      </c>
      <c r="O26" s="49" t="s">
        <v>66</v>
      </c>
      <c r="P26" s="44" t="s">
        <v>67</v>
      </c>
    </row>
    <row r="27" spans="2:16" ht="15" x14ac:dyDescent="0.25">
      <c r="B27" s="66" t="s">
        <v>40</v>
      </c>
      <c r="C27" s="67">
        <v>100</v>
      </c>
      <c r="D27" s="67">
        <v>104.22919200315074</v>
      </c>
      <c r="E27" s="67">
        <v>103.7783701867543</v>
      </c>
      <c r="F27" s="67">
        <v>101.08297147065228</v>
      </c>
      <c r="G27" s="67">
        <v>96.545710633242621</v>
      </c>
      <c r="H27" s="67">
        <v>97.921744377859923</v>
      </c>
      <c r="I27" s="67">
        <v>99.872664251528548</v>
      </c>
      <c r="J27" s="67">
        <v>105.70325846605242</v>
      </c>
      <c r="K27" s="67">
        <v>111.69521351704589</v>
      </c>
      <c r="L27" s="67">
        <v>114.87491681820596</v>
      </c>
      <c r="M27" s="67">
        <v>114.73257111533117</v>
      </c>
      <c r="N27" s="67">
        <v>123.45476567521419</v>
      </c>
      <c r="O27" s="67">
        <v>147.89069595632083</v>
      </c>
      <c r="P27" s="44">
        <v>163.92806565145435</v>
      </c>
    </row>
    <row r="28" spans="2:16" ht="15" x14ac:dyDescent="0.25">
      <c r="B28" s="50" t="s">
        <v>48</v>
      </c>
      <c r="C28" s="51">
        <v>100</v>
      </c>
      <c r="D28" s="51">
        <v>103.19644464680893</v>
      </c>
      <c r="E28" s="51">
        <v>105.68060803937371</v>
      </c>
      <c r="F28" s="51">
        <v>107.91280918599446</v>
      </c>
      <c r="G28" s="51">
        <v>109.98038579151657</v>
      </c>
      <c r="H28" s="51">
        <v>111.47045216714201</v>
      </c>
      <c r="I28" s="51">
        <v>113.03781344146668</v>
      </c>
      <c r="J28" s="51">
        <v>115.23590529836743</v>
      </c>
      <c r="K28" s="51">
        <v>117.70705348941277</v>
      </c>
      <c r="L28" s="51">
        <v>119.68084162440857</v>
      </c>
      <c r="M28" s="51">
        <v>120.88761852991159</v>
      </c>
      <c r="N28" s="51">
        <v>123.36927623838642</v>
      </c>
      <c r="O28" s="51">
        <v>133.03599777361848</v>
      </c>
      <c r="P28" s="44">
        <v>144.28951518657897</v>
      </c>
    </row>
    <row r="29" spans="2:16" ht="15" x14ac:dyDescent="0.25">
      <c r="B29" s="50" t="s">
        <v>39</v>
      </c>
      <c r="C29" s="51">
        <v>100</v>
      </c>
      <c r="D29" s="51">
        <v>102.66507043045279</v>
      </c>
      <c r="E29" s="51">
        <v>104.88346249816344</v>
      </c>
      <c r="F29" s="51">
        <v>105.92130894095165</v>
      </c>
      <c r="G29" s="51">
        <v>106.7773509846747</v>
      </c>
      <c r="H29" s="51">
        <v>107.58079214005843</v>
      </c>
      <c r="I29" s="51">
        <v>109.14905803945743</v>
      </c>
      <c r="J29" s="51">
        <v>111.32449952176171</v>
      </c>
      <c r="K29" s="51">
        <v>113.61648785388833</v>
      </c>
      <c r="L29" s="51">
        <v>115.23765128224169</v>
      </c>
      <c r="M29" s="70">
        <v>116.32016157464881</v>
      </c>
      <c r="N29" s="70">
        <v>119.54708272131748</v>
      </c>
      <c r="O29" s="70">
        <v>132.04568163909269</v>
      </c>
      <c r="P29" s="44">
        <v>139.77502694732766</v>
      </c>
    </row>
    <row r="30" spans="2:16" ht="15" x14ac:dyDescent="0.25">
      <c r="B30" s="50" t="s">
        <v>47</v>
      </c>
      <c r="C30" s="51">
        <v>100</v>
      </c>
      <c r="D30" s="51">
        <v>102.62773022955446</v>
      </c>
      <c r="E30" s="51">
        <v>103.56303350208111</v>
      </c>
      <c r="F30" s="51">
        <v>105.64901224016396</v>
      </c>
      <c r="G30" s="51">
        <v>106.64525146885651</v>
      </c>
      <c r="H30" s="51">
        <v>106.80878838255818</v>
      </c>
      <c r="I30" s="51">
        <v>107.63339392730953</v>
      </c>
      <c r="J30" s="51">
        <v>109.79407493908269</v>
      </c>
      <c r="K30" s="51">
        <v>112.07631956968389</v>
      </c>
      <c r="L30" s="51">
        <v>114.73902145744825</v>
      </c>
      <c r="M30" s="51">
        <v>117.07753275671631</v>
      </c>
      <c r="N30" s="51">
        <v>122.20327745788917</v>
      </c>
      <c r="O30" s="51">
        <v>130.97968754517942</v>
      </c>
      <c r="P30" s="44">
        <v>140.27835774814122</v>
      </c>
    </row>
    <row r="31" spans="2:16" s="47" customFormat="1" ht="15" x14ac:dyDescent="0.25">
      <c r="B31" s="50" t="s">
        <v>42</v>
      </c>
      <c r="C31" s="51">
        <v>100</v>
      </c>
      <c r="D31" s="51">
        <v>101.98846941954551</v>
      </c>
      <c r="E31" s="51">
        <v>103.52696354575194</v>
      </c>
      <c r="F31" s="51">
        <v>105.11872736715449</v>
      </c>
      <c r="G31" s="51">
        <v>106.23884893736984</v>
      </c>
      <c r="H31" s="51">
        <v>106.77686613583008</v>
      </c>
      <c r="I31" s="51">
        <v>107.55156726629299</v>
      </c>
      <c r="J31" s="51">
        <v>109.33194403416937</v>
      </c>
      <c r="K31" s="51">
        <v>111.13675279783314</v>
      </c>
      <c r="L31" s="51">
        <v>112.75956009363745</v>
      </c>
      <c r="M31" s="51">
        <v>113.26805294038563</v>
      </c>
      <c r="N31" s="51">
        <v>116.52597677598503</v>
      </c>
      <c r="O31" s="51">
        <v>124.51977509622382</v>
      </c>
      <c r="P31" s="70">
        <v>132.90823622586231</v>
      </c>
    </row>
    <row r="32" spans="2:16" ht="15" x14ac:dyDescent="0.25">
      <c r="B32" s="65" t="s">
        <v>50</v>
      </c>
      <c r="C32" s="70">
        <v>100</v>
      </c>
      <c r="D32" s="70">
        <v>101.74615881240335</v>
      </c>
      <c r="E32" s="70">
        <v>103.68608704760203</v>
      </c>
      <c r="F32" s="70">
        <v>104.53494801206543</v>
      </c>
      <c r="G32" s="70">
        <v>104.78069527072921</v>
      </c>
      <c r="H32" s="70">
        <v>105.80057948655107</v>
      </c>
      <c r="I32" s="70">
        <v>107.10867352363663</v>
      </c>
      <c r="J32" s="70">
        <v>108.9534023514212</v>
      </c>
      <c r="K32" s="70">
        <v>110.79330856133195</v>
      </c>
      <c r="L32" s="70">
        <v>111.85891721842012</v>
      </c>
      <c r="M32" s="70">
        <v>112.2979169548904</v>
      </c>
      <c r="N32" s="70">
        <v>114.85451429767812</v>
      </c>
      <c r="O32" s="70">
        <v>123.61996991569374</v>
      </c>
      <c r="P32" s="44">
        <v>129.08032661223316</v>
      </c>
    </row>
    <row r="33" spans="2:16" ht="15" x14ac:dyDescent="0.25">
      <c r="B33" s="50" t="s">
        <v>97</v>
      </c>
      <c r="C33" s="51">
        <v>100</v>
      </c>
      <c r="D33" s="51">
        <v>102.45443794959034</v>
      </c>
      <c r="E33" s="51">
        <v>104.31430164941608</v>
      </c>
      <c r="F33" s="51">
        <v>105.38667154516759</v>
      </c>
      <c r="G33" s="51">
        <v>105.63241179308062</v>
      </c>
      <c r="H33" s="51">
        <v>105.8380591549253</v>
      </c>
      <c r="I33" s="51">
        <v>106.15174707970066</v>
      </c>
      <c r="J33" s="51">
        <v>107.82723856417429</v>
      </c>
      <c r="K33" s="51">
        <v>109.46143387525385</v>
      </c>
      <c r="L33" s="51">
        <v>110.7682685654845</v>
      </c>
      <c r="M33" s="51">
        <v>111.28477889711976</v>
      </c>
      <c r="N33" s="51">
        <v>114.07990305272055</v>
      </c>
      <c r="O33" s="51">
        <v>122.30645479029305</v>
      </c>
      <c r="P33" s="44">
        <v>130.3588903715771</v>
      </c>
    </row>
    <row r="34" spans="2:16" s="47" customFormat="1" ht="15" x14ac:dyDescent="0.25">
      <c r="B34" s="50" t="s">
        <v>45</v>
      </c>
      <c r="C34" s="51">
        <v>100</v>
      </c>
      <c r="D34" s="51">
        <v>102.91674062950825</v>
      </c>
      <c r="E34" s="51">
        <v>105.67487890374446</v>
      </c>
      <c r="F34" s="51">
        <v>106.88276713769129</v>
      </c>
      <c r="G34" s="51">
        <v>107.12934766255678</v>
      </c>
      <c r="H34" s="51">
        <v>107.2095318285655</v>
      </c>
      <c r="I34" s="51">
        <v>107.77214746230486</v>
      </c>
      <c r="J34" s="51">
        <v>109.2243970713469</v>
      </c>
      <c r="K34" s="51">
        <v>110.70973476607716</v>
      </c>
      <c r="L34" s="51">
        <v>111.63365285782827</v>
      </c>
      <c r="M34" s="51">
        <v>111.93952333295661</v>
      </c>
      <c r="N34" s="51">
        <v>113.63156791504871</v>
      </c>
      <c r="O34" s="51">
        <v>121.40415282445942</v>
      </c>
      <c r="P34" s="70">
        <v>127.63878842792924</v>
      </c>
    </row>
    <row r="35" spans="2:16" ht="15" x14ac:dyDescent="0.25">
      <c r="B35" s="52" t="s">
        <v>43</v>
      </c>
      <c r="C35" s="51">
        <v>100</v>
      </c>
      <c r="D35" s="51">
        <v>102.33435128876786</v>
      </c>
      <c r="E35" s="51">
        <v>104.43106831912877</v>
      </c>
      <c r="F35" s="51">
        <v>105.46853789355956</v>
      </c>
      <c r="G35" s="51">
        <v>105.56443568981327</v>
      </c>
      <c r="H35" s="51">
        <v>105.39346179642665</v>
      </c>
      <c r="I35" s="51">
        <v>105.66744445477856</v>
      </c>
      <c r="J35" s="51">
        <v>107.37121112806439</v>
      </c>
      <c r="K35" s="51">
        <v>108.98901078088439</v>
      </c>
      <c r="L35" s="51">
        <v>110.02191422414379</v>
      </c>
      <c r="M35" s="51">
        <v>110.05248095323502</v>
      </c>
      <c r="N35" s="51">
        <v>112.37514972735538</v>
      </c>
      <c r="O35" s="51">
        <v>119.60657606238183</v>
      </c>
      <c r="P35" s="47">
        <v>125.98012652636912</v>
      </c>
    </row>
    <row r="36" spans="2:16" ht="15" x14ac:dyDescent="0.25">
      <c r="B36" s="50" t="s">
        <v>41</v>
      </c>
      <c r="C36" s="51">
        <v>100</v>
      </c>
      <c r="D36" s="51">
        <v>102.29487871974733</v>
      </c>
      <c r="E36" s="51">
        <v>104.74729724135327</v>
      </c>
      <c r="F36" s="51">
        <v>105.38050320821898</v>
      </c>
      <c r="G36" s="51">
        <v>106.04883933963987</v>
      </c>
      <c r="H36" s="51">
        <v>106.20014688036352</v>
      </c>
      <c r="I36" s="51">
        <v>106.48084779037792</v>
      </c>
      <c r="J36" s="51">
        <v>107.6001925097497</v>
      </c>
      <c r="K36" s="51">
        <v>107.87781260772657</v>
      </c>
      <c r="L36" s="51">
        <v>108.52366431616662</v>
      </c>
      <c r="M36" s="51">
        <v>108.84776811183987</v>
      </c>
      <c r="N36" s="51">
        <v>111.27382513711837</v>
      </c>
      <c r="O36" s="51">
        <v>119.3529625338395</v>
      </c>
      <c r="P36" s="44">
        <v>122.71164613642084</v>
      </c>
    </row>
    <row r="37" spans="2:16" ht="15" x14ac:dyDescent="0.25">
      <c r="B37" s="52" t="s">
        <v>44</v>
      </c>
      <c r="C37" s="51">
        <v>100</v>
      </c>
      <c r="D37" s="51">
        <v>101.8056547874063</v>
      </c>
      <c r="E37" s="51">
        <v>103.14242731699206</v>
      </c>
      <c r="F37" s="51">
        <v>103.74776922985454</v>
      </c>
      <c r="G37" s="51">
        <v>103.8731271618507</v>
      </c>
      <c r="H37" s="51">
        <v>104.10503902580074</v>
      </c>
      <c r="I37" s="51">
        <v>104.30971157143289</v>
      </c>
      <c r="J37" s="51">
        <v>105.11308633070611</v>
      </c>
      <c r="K37" s="51">
        <v>107.13957945342072</v>
      </c>
      <c r="L37" s="51">
        <v>107.9896904178318</v>
      </c>
      <c r="M37" s="51">
        <v>108.80812259599982</v>
      </c>
      <c r="N37" s="51">
        <v>110.28889278815038</v>
      </c>
      <c r="O37" s="51">
        <v>115.7166678002262</v>
      </c>
      <c r="P37" s="44">
        <v>123.88830574247483</v>
      </c>
    </row>
    <row r="38" spans="2:16" ht="11.45" customHeight="1" x14ac:dyDescent="0.25">
      <c r="B38" s="150" t="s">
        <v>46</v>
      </c>
      <c r="C38" s="67">
        <v>100</v>
      </c>
      <c r="D38" s="67">
        <v>101.8263797636978</v>
      </c>
      <c r="E38" s="67">
        <v>103.5576486208973</v>
      </c>
      <c r="F38" s="67">
        <v>102.32472791344446</v>
      </c>
      <c r="G38" s="67">
        <v>99.396535380665583</v>
      </c>
      <c r="H38" s="67">
        <v>99.386543770853265</v>
      </c>
      <c r="I38" s="67">
        <v>99.815868430886638</v>
      </c>
      <c r="J38" s="67">
        <v>103.85256535200567</v>
      </c>
      <c r="K38" s="67">
        <v>104.24845244472125</v>
      </c>
      <c r="L38" s="67">
        <v>106.88722246583592</v>
      </c>
      <c r="M38" s="67">
        <v>101.97561726379807</v>
      </c>
      <c r="N38" s="67">
        <v>105.98007539050822</v>
      </c>
      <c r="O38" s="67">
        <v>111.83541299160173</v>
      </c>
      <c r="P38" s="47">
        <v>131.96043708336467</v>
      </c>
    </row>
    <row r="39" spans="2:16" ht="19.899999999999999" customHeight="1" x14ac:dyDescent="0.25">
      <c r="B39" s="44" t="s">
        <v>51</v>
      </c>
      <c r="C39" s="44">
        <v>100</v>
      </c>
      <c r="D39" s="44">
        <v>107.21215491001115</v>
      </c>
      <c r="E39" s="44">
        <v>111.61528717433853</v>
      </c>
      <c r="F39" s="44">
        <v>112.83557804736411</v>
      </c>
      <c r="G39" s="44">
        <v>107.95670651758445</v>
      </c>
      <c r="H39" s="44">
        <v>105.90651546881263</v>
      </c>
      <c r="I39" s="44">
        <v>105.58819195166495</v>
      </c>
      <c r="J39" s="44">
        <v>105.41549507442785</v>
      </c>
      <c r="K39" s="44">
        <v>101.21870581953185</v>
      </c>
      <c r="L39" s="44">
        <v>99.94127073353215</v>
      </c>
      <c r="M39" s="44">
        <v>101.76520880448093</v>
      </c>
      <c r="N39" s="44">
        <v>107.67038035985652</v>
      </c>
      <c r="O39" s="44">
        <v>109.78486229104293</v>
      </c>
      <c r="P39" s="44">
        <v>108.04510865409277</v>
      </c>
    </row>
    <row r="40" spans="2:16" s="70" customFormat="1" ht="19.899999999999999" customHeight="1" x14ac:dyDescent="0.25"/>
    <row r="41" spans="2:16" ht="19.899999999999999" customHeight="1" x14ac:dyDescent="0.25">
      <c r="H41" s="22"/>
      <c r="I41" s="34" t="s">
        <v>54</v>
      </c>
      <c r="J41" s="35" t="s">
        <v>63</v>
      </c>
      <c r="K41" s="35" t="s">
        <v>64</v>
      </c>
      <c r="L41" s="35" t="s">
        <v>65</v>
      </c>
      <c r="M41" s="36" t="s">
        <v>66</v>
      </c>
      <c r="N41" s="36" t="s">
        <v>67</v>
      </c>
    </row>
    <row r="42" spans="2:16" ht="19.899999999999999" customHeight="1" x14ac:dyDescent="0.25">
      <c r="H42" s="31" t="s">
        <v>77</v>
      </c>
      <c r="I42" s="53">
        <f>C10</f>
        <v>100</v>
      </c>
      <c r="J42" s="57">
        <f>L10</f>
        <v>110.7682685654845</v>
      </c>
      <c r="K42" s="57">
        <f>M10</f>
        <v>111.28477889711976</v>
      </c>
      <c r="L42" s="57">
        <f>N10</f>
        <v>114.07990305272055</v>
      </c>
      <c r="M42" s="58">
        <f>O10</f>
        <v>122.30645479029305</v>
      </c>
      <c r="N42" s="58">
        <f>P10</f>
        <v>130.3588903715771</v>
      </c>
    </row>
    <row r="43" spans="2:16" ht="19.899999999999999" customHeight="1" x14ac:dyDescent="0.25">
      <c r="H43" s="32" t="s">
        <v>39</v>
      </c>
      <c r="I43" s="54">
        <f>C11</f>
        <v>100</v>
      </c>
      <c r="J43" s="55">
        <f>L11</f>
        <v>115.23765128224169</v>
      </c>
      <c r="K43" s="55">
        <f>M11</f>
        <v>116.32016157464881</v>
      </c>
      <c r="L43" s="55">
        <f>N11</f>
        <v>119.54708272131748</v>
      </c>
      <c r="M43" s="59">
        <f>O11</f>
        <v>132.04568163909269</v>
      </c>
      <c r="N43" s="59">
        <f>P11</f>
        <v>139.77502694732766</v>
      </c>
    </row>
    <row r="44" spans="2:16" ht="19.899999999999999" customHeight="1" x14ac:dyDescent="0.25">
      <c r="H44" s="32" t="s">
        <v>40</v>
      </c>
      <c r="I44" s="54">
        <f>C12</f>
        <v>100</v>
      </c>
      <c r="J44" s="55">
        <f>L12</f>
        <v>114.87491681820596</v>
      </c>
      <c r="K44" s="55">
        <f>M12</f>
        <v>114.73257111533117</v>
      </c>
      <c r="L44" s="55">
        <f>N12</f>
        <v>123.45476567521419</v>
      </c>
      <c r="M44" s="59">
        <f>O12</f>
        <v>147.89069595632083</v>
      </c>
      <c r="N44" s="59">
        <f>P12</f>
        <v>163.92806565145435</v>
      </c>
    </row>
    <row r="45" spans="2:16" ht="19.899999999999999" customHeight="1" x14ac:dyDescent="0.25">
      <c r="H45" s="32" t="s">
        <v>41</v>
      </c>
      <c r="I45" s="54">
        <f>C13</f>
        <v>100</v>
      </c>
      <c r="J45" s="55">
        <f>L13</f>
        <v>108.52366431616662</v>
      </c>
      <c r="K45" s="55">
        <f>M13</f>
        <v>108.84776811183987</v>
      </c>
      <c r="L45" s="55">
        <f>N13</f>
        <v>111.27382513711837</v>
      </c>
      <c r="M45" s="59">
        <f>O13</f>
        <v>119.3529625338395</v>
      </c>
      <c r="N45" s="59">
        <f>P13</f>
        <v>122.71164613642084</v>
      </c>
    </row>
    <row r="46" spans="2:16" ht="19.899999999999999" customHeight="1" x14ac:dyDescent="0.25">
      <c r="H46" s="32" t="s">
        <v>42</v>
      </c>
      <c r="I46" s="54">
        <f>C14</f>
        <v>100</v>
      </c>
      <c r="J46" s="55">
        <f>L14</f>
        <v>112.75956009363745</v>
      </c>
      <c r="K46" s="55">
        <f>M14</f>
        <v>113.26805294038563</v>
      </c>
      <c r="L46" s="55">
        <f>N14</f>
        <v>116.52597677598503</v>
      </c>
      <c r="M46" s="59">
        <f>O14</f>
        <v>124.51977509622382</v>
      </c>
      <c r="N46" s="59">
        <f>P14</f>
        <v>132.90823622586231</v>
      </c>
    </row>
    <row r="47" spans="2:16" ht="19.899999999999999" customHeight="1" x14ac:dyDescent="0.25">
      <c r="H47" s="32" t="s">
        <v>43</v>
      </c>
      <c r="I47" s="54">
        <f>C15</f>
        <v>100</v>
      </c>
      <c r="J47" s="55">
        <f>L15</f>
        <v>110.02191422414379</v>
      </c>
      <c r="K47" s="55">
        <f>M15</f>
        <v>110.05248095323502</v>
      </c>
      <c r="L47" s="55">
        <f>N15</f>
        <v>112.37514972735538</v>
      </c>
      <c r="M47" s="59">
        <f>O15</f>
        <v>119.60657606238183</v>
      </c>
      <c r="N47" s="59">
        <f>P15</f>
        <v>125.98012652636912</v>
      </c>
    </row>
    <row r="48" spans="2:16" ht="19.899999999999999" customHeight="1" x14ac:dyDescent="0.25">
      <c r="H48" s="33" t="s">
        <v>44</v>
      </c>
      <c r="I48" s="60">
        <f>C16</f>
        <v>100</v>
      </c>
      <c r="J48" s="56">
        <f>L16</f>
        <v>107.9896904178318</v>
      </c>
      <c r="K48" s="56">
        <f>M16</f>
        <v>108.80812259599982</v>
      </c>
      <c r="L48" s="56">
        <f>N16</f>
        <v>110.28889278815038</v>
      </c>
      <c r="M48" s="61">
        <f>O16</f>
        <v>115.7166678002262</v>
      </c>
      <c r="N48" s="61">
        <f>P16</f>
        <v>123.88830574247483</v>
      </c>
    </row>
    <row r="49" spans="2:14" ht="19.899999999999999" customHeight="1" x14ac:dyDescent="0.25">
      <c r="H49" s="32" t="s">
        <v>45</v>
      </c>
      <c r="I49" s="54">
        <f>C17</f>
        <v>100</v>
      </c>
      <c r="J49" s="55">
        <f>L17</f>
        <v>111.63365285782827</v>
      </c>
      <c r="K49" s="55">
        <f>M17</f>
        <v>111.93952333295661</v>
      </c>
      <c r="L49" s="55">
        <f>N17</f>
        <v>113.63156791504871</v>
      </c>
      <c r="M49" s="59">
        <f>O17</f>
        <v>121.40415282445942</v>
      </c>
      <c r="N49" s="59">
        <f>P17</f>
        <v>127.63878842792924</v>
      </c>
    </row>
    <row r="50" spans="2:14" ht="19.899999999999999" customHeight="1" x14ac:dyDescent="0.25">
      <c r="H50" s="32" t="s">
        <v>46</v>
      </c>
      <c r="I50" s="54">
        <f>C18</f>
        <v>100</v>
      </c>
      <c r="J50" s="55">
        <f>L18</f>
        <v>106.88722246583592</v>
      </c>
      <c r="K50" s="55">
        <f>M18</f>
        <v>101.97561726379807</v>
      </c>
      <c r="L50" s="55">
        <f>N18</f>
        <v>105.98007539050822</v>
      </c>
      <c r="M50" s="59">
        <f>O18</f>
        <v>111.83541299160173</v>
      </c>
      <c r="N50" s="59">
        <f>P18</f>
        <v>131.96043708336467</v>
      </c>
    </row>
    <row r="51" spans="2:14" ht="19.899999999999999" customHeight="1" x14ac:dyDescent="0.25">
      <c r="H51" s="32" t="s">
        <v>47</v>
      </c>
      <c r="I51" s="54">
        <f>C19</f>
        <v>100</v>
      </c>
      <c r="J51" s="55">
        <f>L19</f>
        <v>114.73902145744825</v>
      </c>
      <c r="K51" s="55">
        <f>M19</f>
        <v>117.07753275671631</v>
      </c>
      <c r="L51" s="55">
        <f>N19</f>
        <v>122.20327745788917</v>
      </c>
      <c r="M51" s="59">
        <f>O19</f>
        <v>130.97968754517942</v>
      </c>
      <c r="N51" s="59">
        <f>P19</f>
        <v>140.27835774814122</v>
      </c>
    </row>
    <row r="52" spans="2:14" ht="19.899999999999999" customHeight="1" x14ac:dyDescent="0.25">
      <c r="H52" s="32" t="s">
        <v>48</v>
      </c>
      <c r="I52" s="54">
        <f>C20</f>
        <v>100</v>
      </c>
      <c r="J52" s="55">
        <f>L20</f>
        <v>119.68084162440857</v>
      </c>
      <c r="K52" s="55">
        <f>M20</f>
        <v>120.88761852991159</v>
      </c>
      <c r="L52" s="55">
        <f>N20</f>
        <v>123.36927623838642</v>
      </c>
      <c r="M52" s="59">
        <f>O20</f>
        <v>133.03599777361848</v>
      </c>
      <c r="N52" s="59">
        <f>P20</f>
        <v>144.28951518657897</v>
      </c>
    </row>
    <row r="53" spans="2:14" ht="19.899999999999999" customHeight="1" x14ac:dyDescent="0.25">
      <c r="H53" s="32" t="s">
        <v>50</v>
      </c>
      <c r="I53" s="54">
        <f>C22</f>
        <v>100</v>
      </c>
      <c r="J53" s="55">
        <f>L22</f>
        <v>111.85891721842012</v>
      </c>
      <c r="K53" s="55">
        <f>M22</f>
        <v>112.2979169548904</v>
      </c>
      <c r="L53" s="55">
        <f>N22</f>
        <v>114.85451429767812</v>
      </c>
      <c r="M53" s="59">
        <f>O22</f>
        <v>123.61996991569374</v>
      </c>
      <c r="N53" s="59">
        <f>P22</f>
        <v>129.08032661223316</v>
      </c>
    </row>
    <row r="54" spans="2:14" ht="19.899999999999999" customHeight="1" x14ac:dyDescent="0.25">
      <c r="H54" s="32" t="s">
        <v>51</v>
      </c>
      <c r="I54" s="54">
        <f>C23</f>
        <v>100</v>
      </c>
      <c r="J54" s="55">
        <f>L23</f>
        <v>99.94127073353215</v>
      </c>
      <c r="K54" s="55">
        <f>M23</f>
        <v>101.76520880448093</v>
      </c>
      <c r="L54" s="55">
        <f>N23</f>
        <v>107.67038035985652</v>
      </c>
      <c r="M54" s="59">
        <f>O23</f>
        <v>109.78486229104293</v>
      </c>
      <c r="N54" s="59">
        <f>P23</f>
        <v>108.04510865409277</v>
      </c>
    </row>
    <row r="55" spans="2:14" ht="19.899999999999999" customHeight="1" x14ac:dyDescent="0.25">
      <c r="H55" s="40" t="s">
        <v>52</v>
      </c>
      <c r="I55" s="62">
        <f>C24</f>
        <v>100</v>
      </c>
      <c r="J55" s="63">
        <f>L24</f>
        <v>115.05501813251338</v>
      </c>
      <c r="K55" s="41"/>
      <c r="L55" s="41"/>
      <c r="M55" s="42"/>
      <c r="N55" s="42"/>
    </row>
    <row r="56" spans="2:14" ht="20.45" customHeight="1" x14ac:dyDescent="0.25">
      <c r="B56" s="43"/>
    </row>
    <row r="58" spans="2:14" ht="19.899999999999999" customHeight="1" x14ac:dyDescent="0.25"/>
    <row r="59" spans="2:14" ht="19.899999999999999" customHeight="1" x14ac:dyDescent="0.25"/>
    <row r="60" spans="2:14" ht="19.899999999999999" customHeight="1" x14ac:dyDescent="0.25"/>
    <row r="61" spans="2:14" ht="19.899999999999999" customHeight="1" x14ac:dyDescent="0.25"/>
    <row r="62" spans="2:14" ht="19.899999999999999" customHeight="1" x14ac:dyDescent="0.25"/>
    <row r="63" spans="2:14" ht="19.899999999999999" customHeight="1" x14ac:dyDescent="0.25"/>
    <row r="64" spans="2:14" ht="19.899999999999999" customHeight="1" x14ac:dyDescent="0.25"/>
    <row r="65" spans="2:2" ht="19.899999999999999" customHeight="1" x14ac:dyDescent="0.25"/>
    <row r="66" spans="2:2" ht="19.899999999999999" customHeight="1" x14ac:dyDescent="0.25"/>
    <row r="67" spans="2:2" ht="19.899999999999999" customHeight="1" x14ac:dyDescent="0.25"/>
    <row r="68" spans="2:2" ht="19.899999999999999" customHeight="1" x14ac:dyDescent="0.25"/>
    <row r="69" spans="2:2" ht="19.899999999999999" customHeight="1" x14ac:dyDescent="0.25"/>
    <row r="70" spans="2:2" ht="19.899999999999999" customHeight="1" x14ac:dyDescent="0.25"/>
    <row r="71" spans="2:2" ht="19.899999999999999" customHeight="1" x14ac:dyDescent="0.25"/>
    <row r="72" spans="2:2" ht="19.899999999999999" customHeight="1" x14ac:dyDescent="0.25"/>
    <row r="73" spans="2:2" ht="19.899999999999999" customHeight="1" x14ac:dyDescent="0.25">
      <c r="B73" s="43" t="s">
        <v>78</v>
      </c>
    </row>
  </sheetData>
  <sortState ref="B27:P39">
    <sortCondition descending="1" ref="O27:O39"/>
  </sortState>
  <pageMargins left="0.7" right="0.7" top="0.75" bottom="0.75" header="0.3" footer="0.3"/>
  <pageSetup paperSize="9" orientation="portrait" horizontalDpi="300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Q73"/>
  <sheetViews>
    <sheetView topLeftCell="A38" workbookViewId="0">
      <selection activeCell="L58" sqref="L58"/>
    </sheetView>
  </sheetViews>
  <sheetFormatPr baseColWidth="10" defaultColWidth="8.85546875" defaultRowHeight="11.45" customHeight="1" x14ac:dyDescent="0.25"/>
  <cols>
    <col min="1" max="1" width="2" style="44" customWidth="1"/>
    <col min="2" max="2" width="29.85546875" style="44" customWidth="1"/>
    <col min="3" max="7" width="10.7109375" style="44" customWidth="1"/>
    <col min="8" max="8" width="5.140625" style="44" customWidth="1"/>
    <col min="9" max="9" width="29.7109375" style="44" customWidth="1"/>
    <col min="10" max="13" width="10.7109375" style="44" customWidth="1"/>
    <col min="14" max="15" width="10" style="44" customWidth="1"/>
    <col min="16" max="16384" width="8.85546875" style="44"/>
  </cols>
  <sheetData>
    <row r="1" spans="2:17" ht="15" x14ac:dyDescent="0.25">
      <c r="B1" s="3" t="s">
        <v>68</v>
      </c>
    </row>
    <row r="2" spans="2:17" ht="15" x14ac:dyDescent="0.25">
      <c r="B2" s="3" t="s">
        <v>69</v>
      </c>
      <c r="C2" s="1" t="s">
        <v>0</v>
      </c>
    </row>
    <row r="3" spans="2:17" ht="15" x14ac:dyDescent="0.25">
      <c r="B3" s="3" t="s">
        <v>70</v>
      </c>
      <c r="C3" s="3" t="s">
        <v>6</v>
      </c>
    </row>
    <row r="4" spans="2:17" ht="15" x14ac:dyDescent="0.25"/>
    <row r="5" spans="2:17" ht="15" x14ac:dyDescent="0.25">
      <c r="B5" s="1" t="s">
        <v>12</v>
      </c>
      <c r="D5" s="3" t="s">
        <v>16</v>
      </c>
    </row>
    <row r="6" spans="2:17" ht="15" x14ac:dyDescent="0.25">
      <c r="B6" s="1" t="s">
        <v>13</v>
      </c>
      <c r="D6" s="3" t="s">
        <v>17</v>
      </c>
    </row>
    <row r="7" spans="2:17" ht="15" x14ac:dyDescent="0.25">
      <c r="B7" s="1" t="s">
        <v>14</v>
      </c>
      <c r="D7" s="3" t="s">
        <v>20</v>
      </c>
    </row>
    <row r="8" spans="2:17" ht="15" x14ac:dyDescent="0.25"/>
    <row r="9" spans="2:17" ht="15" x14ac:dyDescent="0.25">
      <c r="B9" s="5" t="s">
        <v>71</v>
      </c>
      <c r="C9" s="4" t="s">
        <v>54</v>
      </c>
      <c r="D9" s="4" t="s">
        <v>55</v>
      </c>
      <c r="E9" s="4" t="s">
        <v>56</v>
      </c>
      <c r="F9" s="4" t="s">
        <v>57</v>
      </c>
      <c r="G9" s="4" t="s">
        <v>58</v>
      </c>
      <c r="H9" s="4" t="s">
        <v>59</v>
      </c>
      <c r="I9" s="4" t="s">
        <v>60</v>
      </c>
      <c r="J9" s="4" t="s">
        <v>61</v>
      </c>
      <c r="K9" s="4" t="s">
        <v>62</v>
      </c>
      <c r="L9" s="4" t="s">
        <v>63</v>
      </c>
      <c r="M9" s="4" t="s">
        <v>64</v>
      </c>
      <c r="N9" s="4" t="s">
        <v>65</v>
      </c>
      <c r="O9" s="4" t="s">
        <v>66</v>
      </c>
      <c r="P9" s="4" t="s">
        <v>67</v>
      </c>
    </row>
    <row r="10" spans="2:17" ht="15" x14ac:dyDescent="0.25">
      <c r="B10" s="7" t="s">
        <v>38</v>
      </c>
      <c r="C10" s="19">
        <f>('total transport'!C11*100/'total transport'!$C11)/('total volume transport'!C11/'total volume transport'!$C11)</f>
        <v>100</v>
      </c>
      <c r="D10" s="19">
        <f>('total transport'!D11*100/'total transport'!$C11)/('total volume transport'!D11/'total volume transport'!$C11)</f>
        <v>106.1255134633291</v>
      </c>
      <c r="E10" s="19">
        <f>('total transport'!E11*100/'total transport'!$C11)/('total volume transport'!E11/'total volume transport'!$C11)</f>
        <v>110.48404725593885</v>
      </c>
      <c r="F10" s="19">
        <f>('total transport'!F11*100/'total transport'!$C11)/('total volume transport'!F11/'total volume transport'!$C11)</f>
        <v>110.53341585310606</v>
      </c>
      <c r="G10" s="19">
        <f>('total transport'!G11*100/'total transport'!$C11)/('total volume transport'!G11/'total volume transport'!$C11)</f>
        <v>109.96977306317579</v>
      </c>
      <c r="H10" s="19">
        <f>('total transport'!H11*100/'total transport'!$C11)/('total volume transport'!H11/'total volume transport'!$C11)</f>
        <v>107.56114334805073</v>
      </c>
      <c r="I10" s="19">
        <f>('total transport'!I11*100/'total transport'!$C11)/('total volume transport'!I11/'total volume transport'!$C11)</f>
        <v>106.22287103354601</v>
      </c>
      <c r="J10" s="19">
        <f>('total transport'!J11*100/'total transport'!$C11)/('total volume transport'!J11/'total volume transport'!$C11)</f>
        <v>109.61493029586399</v>
      </c>
      <c r="K10" s="19">
        <f>('total transport'!K11*100/'total transport'!$C11)/('total volume transport'!K11/'total volume transport'!$C11)</f>
        <v>112.83212516399448</v>
      </c>
      <c r="L10" s="19">
        <f>('total transport'!L11*100/'total transport'!$C11)/('total volume transport'!L11/'total volume transport'!$C11)</f>
        <v>114.04251163367041</v>
      </c>
      <c r="M10" s="19">
        <f>('total transport'!M11*100/'total transport'!$C11)/('total volume transport'!M11/'total volume transport'!$C11)</f>
        <v>111.67030779380165</v>
      </c>
      <c r="N10" s="19">
        <f>('total transport'!N11*100/'total transport'!$C11)/('total volume transport'!N11/'total volume transport'!$C11)</f>
        <v>118.39949739317829</v>
      </c>
      <c r="O10" s="19">
        <f>('total transport'!O11*100/'total transport'!$C11)/('total volume transport'!O11/'total volume transport'!$C11)</f>
        <v>132.1049713144358</v>
      </c>
      <c r="P10" s="19">
        <f>('total transport'!P11*100/'total transport'!$C11)/('total volume transport'!P11/'total volume transport'!$C11)</f>
        <v>136.1097418005271</v>
      </c>
      <c r="Q10"/>
    </row>
    <row r="11" spans="2:17" ht="15" x14ac:dyDescent="0.25">
      <c r="B11" s="7" t="s">
        <v>39</v>
      </c>
      <c r="C11" s="19">
        <f>('total transport'!C12*100/'total transport'!$C12)/('total volume transport'!C12/'total volume transport'!$C12)</f>
        <v>100</v>
      </c>
      <c r="D11" s="19">
        <f>('total transport'!D12*100/'total transport'!$C12)/('total volume transport'!D12/'total volume transport'!$C12)</f>
        <v>106.75252627729067</v>
      </c>
      <c r="E11" s="19">
        <f>('total transport'!E12*100/'total transport'!$C12)/('total volume transport'!E12/'total volume transport'!$C12)</f>
        <v>109.85211869999902</v>
      </c>
      <c r="F11" s="19">
        <f>('total transport'!F12*100/'total transport'!$C12)/('total volume transport'!F12/'total volume transport'!$C12)</f>
        <v>109.91971894165147</v>
      </c>
      <c r="G11" s="19">
        <f>('total transport'!G12*100/'total transport'!$C12)/('total volume transport'!G12/'total volume transport'!$C12)</f>
        <v>110.27661310397311</v>
      </c>
      <c r="H11" s="19">
        <f>('total transport'!H12*100/'total transport'!$C12)/('total volume transport'!H12/'total volume transport'!$C12)</f>
        <v>108.21755925409407</v>
      </c>
      <c r="I11" s="19">
        <f>('total transport'!I12*100/'total transport'!$C12)/('total volume transport'!I12/'total volume transport'!$C12)</f>
        <v>108.29582809724219</v>
      </c>
      <c r="J11" s="19">
        <f>('total transport'!J12*100/'total transport'!$C12)/('total volume transport'!J12/'total volume transport'!$C12)</f>
        <v>112.23918264627237</v>
      </c>
      <c r="K11" s="19">
        <f>('total transport'!K12*100/'total transport'!$C12)/('total volume transport'!K12/'total volume transport'!$C12)</f>
        <v>116.18851166360049</v>
      </c>
      <c r="L11" s="19">
        <f>('total transport'!L12*100/'total transport'!$C12)/('total volume transport'!L12/'total volume transport'!$C12)</f>
        <v>118.01407367345551</v>
      </c>
      <c r="M11" s="19">
        <f>('total transport'!M12*100/'total transport'!$C12)/('total volume transport'!M12/'total volume transport'!$C12)</f>
        <v>117.77599773413229</v>
      </c>
      <c r="N11" s="19">
        <f>('total transport'!N12*100/'total transport'!$C12)/('total volume transport'!N12/'total volume transport'!$C12)</f>
        <v>123.90162700795771</v>
      </c>
      <c r="O11" s="19">
        <f>('total transport'!O12*100/'total transport'!$C12)/('total volume transport'!O12/'total volume transport'!$C12)</f>
        <v>137.14393061943525</v>
      </c>
      <c r="P11" s="19">
        <f>('total transport'!P12*100/'total transport'!$C12)/('total volume transport'!P12/'total volume transport'!$C12)</f>
        <v>143.18273730575541</v>
      </c>
      <c r="Q11"/>
    </row>
    <row r="12" spans="2:17" ht="15" x14ac:dyDescent="0.25">
      <c r="B12" s="7" t="s">
        <v>40</v>
      </c>
      <c r="C12" s="19">
        <f>('total transport'!C13*100/'total transport'!$C13)/('total volume transport'!C13/'total volume transport'!$C13)</f>
        <v>100</v>
      </c>
      <c r="D12" s="19">
        <f>('total transport'!D13*100/'total transport'!$C13)/('total volume transport'!D13/'total volume transport'!$C13)</f>
        <v>105.41112896213453</v>
      </c>
      <c r="E12" s="19">
        <f>('total transport'!E13*100/'total transport'!$C13)/('total volume transport'!E13/'total volume transport'!$C13)</f>
        <v>104.93359052047448</v>
      </c>
      <c r="F12" s="19">
        <f>('total transport'!F13*100/'total transport'!$C13)/('total volume transport'!F13/'total volume transport'!$C13)</f>
        <v>100.20269556946015</v>
      </c>
      <c r="G12" s="19">
        <f>('total transport'!G13*100/'total transport'!$C13)/('total volume transport'!G13/'total volume transport'!$C13)</f>
        <v>95.578030103062687</v>
      </c>
      <c r="H12" s="19">
        <f>('total transport'!H13*100/'total transport'!$C13)/('total volume transport'!H13/'total volume transport'!$C13)</f>
        <v>91.630394150773697</v>
      </c>
      <c r="I12" s="19">
        <f>('total transport'!I13*100/'total transport'!$C13)/('total volume transport'!I13/'total volume transport'!$C13)</f>
        <v>90.64751356384879</v>
      </c>
      <c r="J12" s="19">
        <f>('total transport'!J13*100/'total transport'!$C13)/('total volume transport'!J13/'total volume transport'!$C13)</f>
        <v>95.152111386873926</v>
      </c>
      <c r="K12" s="19">
        <f>('total transport'!K13*100/'total transport'!$C13)/('total volume transport'!K13/'total volume transport'!$C13)</f>
        <v>100.48034491899423</v>
      </c>
      <c r="L12" s="19">
        <f>('total transport'!L13*100/'total transport'!$C13)/('total volume transport'!L13/'total volume transport'!$C13)</f>
        <v>100.75101697571777</v>
      </c>
      <c r="M12" s="19">
        <f>('total transport'!M13*100/'total transport'!$C13)/('total volume transport'!M13/'total volume transport'!$C13)</f>
        <v>95.36259879473819</v>
      </c>
      <c r="N12" s="19">
        <f>('total transport'!N13*100/'total transport'!$C13)/('total volume transport'!N13/'total volume transport'!$C13)</f>
        <v>106.70431911206745</v>
      </c>
      <c r="O12" s="19">
        <f>('total transport'!O13*100/'total transport'!$C13)/('total volume transport'!O13/'total volume transport'!$C13)</f>
        <v>134.13979997028568</v>
      </c>
      <c r="P12" s="19">
        <f>('total transport'!P13*100/'total transport'!$C13)/('total volume transport'!P13/'total volume transport'!$C13)</f>
        <v>138.11936966437975</v>
      </c>
      <c r="Q12"/>
    </row>
    <row r="13" spans="2:17" ht="15" x14ac:dyDescent="0.25">
      <c r="B13" s="7" t="s">
        <v>41</v>
      </c>
      <c r="C13" s="19">
        <f>('total transport'!C14*100/'total transport'!$C14)/('total volume transport'!C14/'total volume transport'!$C14)</f>
        <v>100</v>
      </c>
      <c r="D13" s="19">
        <f>('total transport'!D14*100/'total transport'!$C14)/('total volume transport'!D14/'total volume transport'!$C14)</f>
        <v>103.44328364604016</v>
      </c>
      <c r="E13" s="19">
        <f>('total transport'!E14*100/'total transport'!$C14)/('total volume transport'!E14/'total volume transport'!$C14)</f>
        <v>105.79232329270836</v>
      </c>
      <c r="F13" s="19">
        <f>('total transport'!F14*100/'total transport'!$C14)/('total volume transport'!F14/'total volume transport'!$C14)</f>
        <v>105.15427949369035</v>
      </c>
      <c r="G13" s="19">
        <f>('total transport'!G14*100/'total transport'!$C14)/('total volume transport'!G14/'total volume transport'!$C14)</f>
        <v>104.13836680690946</v>
      </c>
      <c r="H13" s="19">
        <f>('total transport'!H14*100/'total transport'!$C14)/('total volume transport'!H14/'total volume transport'!$C14)</f>
        <v>103.19198654891092</v>
      </c>
      <c r="I13" s="19">
        <f>('total transport'!I14*100/'total transport'!$C14)/('total volume transport'!I14/'total volume transport'!$C14)</f>
        <v>102.33092934205304</v>
      </c>
      <c r="J13" s="19">
        <f>('total transport'!J14*100/'total transport'!$C14)/('total volume transport'!J14/'total volume transport'!$C14)</f>
        <v>104.02112422670798</v>
      </c>
      <c r="K13" s="19">
        <f>('total transport'!K14*100/'total transport'!$C14)/('total volume transport'!K14/'total volume transport'!$C14)</f>
        <v>105.77252041331239</v>
      </c>
      <c r="L13" s="19">
        <f>('total transport'!L14*100/'total transport'!$C14)/('total volume transport'!L14/'total volume transport'!$C14)</f>
        <v>106.62284715287269</v>
      </c>
      <c r="M13" s="19">
        <f>('total transport'!M14*100/'total transport'!$C14)/('total volume transport'!M14/'total volume transport'!$C14)</f>
        <v>105.17989706614807</v>
      </c>
      <c r="N13" s="19">
        <f>('total transport'!N14*100/'total transport'!$C14)/('total volume transport'!N14/'total volume transport'!$C14)</f>
        <v>110.39633518125314</v>
      </c>
      <c r="O13" s="19">
        <f>('total transport'!O14*100/'total transport'!$C14)/('total volume transport'!O14/'total volume transport'!$C14)</f>
        <v>119.49958202139258</v>
      </c>
      <c r="P13" s="19">
        <f>('total transport'!P14*100/'total transport'!$C14)/('total volume transport'!P14/'total volume transport'!$C14)</f>
        <v>119.28678934673816</v>
      </c>
      <c r="Q13"/>
    </row>
    <row r="14" spans="2:17" ht="15" x14ac:dyDescent="0.25">
      <c r="B14" s="7" t="s">
        <v>42</v>
      </c>
      <c r="C14" s="19">
        <f>('total transport'!C15*100/'total transport'!$C15)/('total volume transport'!C15/'total volume transport'!$C15)</f>
        <v>100</v>
      </c>
      <c r="D14" s="19">
        <f>('total transport'!D15*100/'total transport'!$C15)/('total volume transport'!D15/'total volume transport'!$C15)</f>
        <v>105.53393412139143</v>
      </c>
      <c r="E14" s="19">
        <f>('total transport'!E15*100/'total transport'!$C15)/('total volume transport'!E15/'total volume transport'!$C15)</f>
        <v>108.87734701441532</v>
      </c>
      <c r="F14" s="19">
        <f>('total transport'!F15*100/'total transport'!$C15)/('total volume transport'!F15/'total volume transport'!$C15)</f>
        <v>108.48586926248336</v>
      </c>
      <c r="G14" s="19">
        <f>('total transport'!G15*100/'total transport'!$C15)/('total volume transport'!G15/'total volume transport'!$C15)</f>
        <v>108.29864973685943</v>
      </c>
      <c r="H14" s="19">
        <f>('total transport'!H15*100/'total transport'!$C15)/('total volume transport'!H15/'total volume transport'!$C15)</f>
        <v>106.57512471503739</v>
      </c>
      <c r="I14" s="19">
        <f>('total transport'!I15*100/'total transport'!$C15)/('total volume transport'!I15/'total volume transport'!$C15)</f>
        <v>105.80580652076291</v>
      </c>
      <c r="J14" s="19">
        <f>('total transport'!J15*100/'total transport'!$C15)/('total volume transport'!J15/'total volume transport'!$C15)</f>
        <v>108.91750927056238</v>
      </c>
      <c r="K14" s="19">
        <f>('total transport'!K15*100/'total transport'!$C15)/('total volume transport'!K15/'total volume transport'!$C15)</f>
        <v>112.141045827049</v>
      </c>
      <c r="L14" s="19">
        <f>('total transport'!L15*100/'total transport'!$C15)/('total volume transport'!L15/'total volume transport'!$C15)</f>
        <v>113.91051007313526</v>
      </c>
      <c r="M14" s="19">
        <f>('total transport'!M15*100/'total transport'!$C15)/('total volume transport'!M15/'total volume transport'!$C15)</f>
        <v>111.76835039123712</v>
      </c>
      <c r="N14" s="19">
        <f>('total transport'!N15*100/'total transport'!$C15)/('total volume transport'!N15/'total volume transport'!$C15)</f>
        <v>119.05293510065164</v>
      </c>
      <c r="O14" s="19">
        <f>('total transport'!O15*100/'total transport'!$C15)/('total volume transport'!O15/'total volume transport'!$C15)</f>
        <v>133.94383150906856</v>
      </c>
      <c r="P14" s="19">
        <f>('total transport'!P15*100/'total transport'!$C15)/('total volume transport'!P15/'total volume transport'!$C15)</f>
        <v>139.28873659301377</v>
      </c>
      <c r="Q14"/>
    </row>
    <row r="15" spans="2:17" ht="15" x14ac:dyDescent="0.25">
      <c r="B15" s="7" t="s">
        <v>43</v>
      </c>
      <c r="C15" s="19">
        <f>('total transport'!C16*100/'total transport'!$C16)/('total volume transport'!C16/'total volume transport'!$C16)</f>
        <v>100</v>
      </c>
      <c r="D15" s="19">
        <f>('total transport'!D16*100/'total transport'!$C16)/('total volume transport'!D16/'total volume transport'!$C16)</f>
        <v>106.81967677988067</v>
      </c>
      <c r="E15" s="19">
        <f>('total transport'!E16*100/'total transport'!$C16)/('total volume transport'!E16/'total volume transport'!$C16)</f>
        <v>111.83341463670209</v>
      </c>
      <c r="F15" s="19">
        <f>('total transport'!F16*100/'total transport'!$C16)/('total volume transport'!F16/'total volume transport'!$C16)</f>
        <v>112.98288343992829</v>
      </c>
      <c r="G15" s="19">
        <f>('total transport'!G16*100/'total transport'!$C16)/('total volume transport'!G16/'total volume transport'!$C16)</f>
        <v>112.31675066447103</v>
      </c>
      <c r="H15" s="19">
        <f>('total transport'!H16*100/'total transport'!$C16)/('total volume transport'!H16/'total volume transport'!$C16)</f>
        <v>108.79806205843597</v>
      </c>
      <c r="I15" s="19">
        <f>('total transport'!I16*100/'total transport'!$C16)/('total volume transport'!I16/'total volume transport'!$C16)</f>
        <v>107.49126444321088</v>
      </c>
      <c r="J15" s="19">
        <f>('total transport'!J16*100/'total transport'!$C16)/('total volume transport'!J16/'total volume transport'!$C16)</f>
        <v>110.84995606357431</v>
      </c>
      <c r="K15" s="19">
        <f>('total transport'!K16*100/'total transport'!$C16)/('total volume transport'!K16/'total volume transport'!$C16)</f>
        <v>113.70968438097316</v>
      </c>
      <c r="L15" s="19">
        <f>('total transport'!L16*100/'total transport'!$C16)/('total volume transport'!L16/'total volume transport'!$C16)</f>
        <v>114.78119601264942</v>
      </c>
      <c r="M15" s="19">
        <f>('total transport'!M16*100/'total transport'!$C16)/('total volume transport'!M16/'total volume transport'!$C16)</f>
        <v>111.97504763396238</v>
      </c>
      <c r="N15" s="19">
        <f>('total transport'!N16*100/'total transport'!$C16)/('total volume transport'!N16/'total volume transport'!$C16)</f>
        <v>117.28245828293399</v>
      </c>
      <c r="O15" s="19">
        <f>('total transport'!O16*100/'total transport'!$C16)/('total volume transport'!O16/'total volume transport'!$C16)</f>
        <v>127.64184861322912</v>
      </c>
      <c r="P15" s="19">
        <f>('total transport'!P16*100/'total transport'!$C16)/('total volume transport'!P16/'total volume transport'!$C16)</f>
        <v>128.33348947301619</v>
      </c>
      <c r="Q15"/>
    </row>
    <row r="16" spans="2:17" s="47" customFormat="1" ht="15" x14ac:dyDescent="0.25">
      <c r="B16" s="45" t="s">
        <v>44</v>
      </c>
      <c r="C16" s="19">
        <f>('total transport'!C17*100/'total transport'!$C17)/('total volume transport'!C17/'total volume transport'!$C17)</f>
        <v>100</v>
      </c>
      <c r="D16" s="19">
        <f>('total transport'!D17*100/'total transport'!$C17)/('total volume transport'!D17/'total volume transport'!$C17)</f>
        <v>105.71737326923962</v>
      </c>
      <c r="E16" s="19">
        <f>('total transport'!E17*100/'total transport'!$C17)/('total volume transport'!E17/'total volume transport'!$C17)</f>
        <v>108.90681659545679</v>
      </c>
      <c r="F16" s="19">
        <f>('total transport'!F17*100/'total transport'!$C17)/('total volume transport'!F17/'total volume transport'!$C17)</f>
        <v>109.02373498766525</v>
      </c>
      <c r="G16" s="19">
        <f>('total transport'!G17*100/'total transport'!$C17)/('total volume transport'!G17/'total volume transport'!$C17)</f>
        <v>108.86398481645445</v>
      </c>
      <c r="H16" s="19">
        <f>('total transport'!H17*100/'total transport'!$C17)/('total volume transport'!H17/'total volume transport'!$C17)</f>
        <v>106.6267461063952</v>
      </c>
      <c r="I16" s="19">
        <f>('total transport'!I17*100/'total transport'!$C17)/('total volume transport'!I17/'total volume transport'!$C17)</f>
        <v>105.15833847571352</v>
      </c>
      <c r="J16" s="19">
        <f>('total transport'!J17*100/'total transport'!$C17)/('total volume transport'!J17/'total volume transport'!$C17)</f>
        <v>108.3199826139803</v>
      </c>
      <c r="K16" s="19">
        <f>('total transport'!K17*100/'total transport'!$C17)/('total volume transport'!K17/'total volume transport'!$C17)</f>
        <v>113.20810772731269</v>
      </c>
      <c r="L16" s="19">
        <f>('total transport'!L17*100/'total transport'!$C17)/('total volume transport'!L17/'total volume transport'!$C17)</f>
        <v>113.8123955423419</v>
      </c>
      <c r="M16" s="19">
        <f>('total transport'!M17*100/'total transport'!$C17)/('total volume transport'!M17/'total volume transport'!$C17)</f>
        <v>110.64206319793382</v>
      </c>
      <c r="N16" s="19">
        <f>('total transport'!N17*100/'total transport'!$C17)/('total volume transport'!N17/'total volume transport'!$C17)</f>
        <v>116.22549904405022</v>
      </c>
      <c r="O16" s="19">
        <f>('total transport'!O17*100/'total transport'!$C17)/('total volume transport'!O17/'total volume transport'!$C17)</f>
        <v>129.35944500305905</v>
      </c>
      <c r="P16" s="19">
        <f>('total transport'!P17*100/'total transport'!$C17)/('total volume transport'!P17/'total volume transport'!$C17)</f>
        <v>134.48062203723796</v>
      </c>
    </row>
    <row r="17" spans="2:17" ht="15" x14ac:dyDescent="0.25">
      <c r="B17" s="7" t="s">
        <v>45</v>
      </c>
      <c r="C17" s="19">
        <f>('total transport'!C18*100/'total transport'!$C18)/('total volume transport'!C18/'total volume transport'!$C18)</f>
        <v>100</v>
      </c>
      <c r="D17" s="19">
        <f>('total transport'!D18*100/'total transport'!$C18)/('total volume transport'!D18/'total volume transport'!$C18)</f>
        <v>107.94244204978371</v>
      </c>
      <c r="E17" s="19">
        <f>('total transport'!E18*100/'total transport'!$C18)/('total volume transport'!E18/'total volume transport'!$C18)</f>
        <v>116.19877377160611</v>
      </c>
      <c r="F17" s="19">
        <f>('total transport'!F18*100/'total transport'!$C18)/('total volume transport'!F18/'total volume transport'!$C18)</f>
        <v>117.12919423311634</v>
      </c>
      <c r="G17" s="19">
        <f>('total transport'!G18*100/'total transport'!$C18)/('total volume transport'!G18/'total volume transport'!$C18)</f>
        <v>117.55868667857183</v>
      </c>
      <c r="H17" s="19">
        <f>('total transport'!H18*100/'total transport'!$C18)/('total volume transport'!H18/'total volume transport'!$C18)</f>
        <v>114.32913601128975</v>
      </c>
      <c r="I17" s="19">
        <f>('total transport'!I18*100/'total transport'!$C18)/('total volume transport'!I18/'total volume transport'!$C18)</f>
        <v>114.02847642787103</v>
      </c>
      <c r="J17" s="19">
        <f>('total transport'!J18*100/'total transport'!$C18)/('total volume transport'!J18/'total volume transport'!$C18)</f>
        <v>118.93681434165377</v>
      </c>
      <c r="K17" s="19">
        <f>('total transport'!K18*100/'total transport'!$C18)/('total volume transport'!K18/'total volume transport'!$C18)</f>
        <v>123.66957665861128</v>
      </c>
      <c r="L17" s="19">
        <f>('total transport'!L18*100/'total transport'!$C18)/('total volume transport'!L18/'total volume transport'!$C18)</f>
        <v>125.67099214689819</v>
      </c>
      <c r="M17" s="19">
        <f>('total transport'!M18*100/'total transport'!$C18)/('total volume transport'!M18/'total volume transport'!$C18)</f>
        <v>124.33550519791005</v>
      </c>
      <c r="N17" s="19">
        <f>('total transport'!N18*100/'total transport'!$C18)/('total volume transport'!N18/'total volume transport'!$C18)</f>
        <v>130.43403054763209</v>
      </c>
      <c r="O17" s="19">
        <f>('total transport'!O18*100/'total transport'!$C18)/('total volume transport'!O18/'total volume transport'!$C18)</f>
        <v>143.50370950621885</v>
      </c>
      <c r="P17" s="19">
        <f>('total transport'!P18*100/'total transport'!$C18)/('total volume transport'!P18/'total volume transport'!$C18)</f>
        <v>148.03500987668002</v>
      </c>
      <c r="Q17"/>
    </row>
    <row r="18" spans="2:17" ht="15" x14ac:dyDescent="0.25">
      <c r="B18" s="7" t="s">
        <v>46</v>
      </c>
      <c r="C18" s="19">
        <f>('total transport'!C19*100/'total transport'!$C19)/('total volume transport'!C19/'total volume transport'!$C19)</f>
        <v>100</v>
      </c>
      <c r="D18" s="19">
        <f>('total transport'!D19*100/'total transport'!$C19)/('total volume transport'!D19/'total volume transport'!$C19)</f>
        <v>106.72172265738024</v>
      </c>
      <c r="E18" s="19">
        <f>('total transport'!E19*100/'total transport'!$C19)/('total volume transport'!E19/'total volume transport'!$C19)</f>
        <v>110.51051895541929</v>
      </c>
      <c r="F18" s="19">
        <f>('total transport'!F19*100/'total transport'!$C19)/('total volume transport'!F19/'total volume transport'!$C19)</f>
        <v>107.129657661439</v>
      </c>
      <c r="G18" s="19">
        <f>('total transport'!G19*100/'total transport'!$C19)/('total volume transport'!G19/'total volume transport'!$C19)</f>
        <v>103.23448316243427</v>
      </c>
      <c r="H18" s="19">
        <f>('total transport'!H19*100/'total transport'!$C19)/('total volume transport'!H19/'total volume transport'!$C19)</f>
        <v>96.980888762074045</v>
      </c>
      <c r="I18" s="19">
        <f>('total transport'!I19*100/'total transport'!$C19)/('total volume transport'!I19/'total volume transport'!$C19)</f>
        <v>93.997431440853006</v>
      </c>
      <c r="J18" s="19">
        <f>('total transport'!J19*100/'total transport'!$C19)/('total volume transport'!J19/'total volume transport'!$C19)</f>
        <v>98.079125124841909</v>
      </c>
      <c r="K18" s="19">
        <f>('total transport'!K19*100/'total transport'!$C19)/('total volume transport'!K19/'total volume transport'!$C19)</f>
        <v>98.761820379249826</v>
      </c>
      <c r="L18" s="19">
        <f>('total transport'!L19*100/'total transport'!$C19)/('total volume transport'!L19/'total volume transport'!$C19)</f>
        <v>97.932095291561609</v>
      </c>
      <c r="M18" s="19">
        <f>('total transport'!M19*100/'total transport'!$C19)/('total volume transport'!M19/'total volume transport'!$C19)</f>
        <v>89.227184227874105</v>
      </c>
      <c r="N18" s="19">
        <f>('total transport'!N19*100/'total transport'!$C19)/('total volume transport'!N19/'total volume transport'!$C19)</f>
        <v>97.875420599995024</v>
      </c>
      <c r="O18" s="19">
        <f>('total transport'!O19*100/'total transport'!$C19)/('total volume transport'!O19/'total volume transport'!$C19)</f>
        <v>100.51760798177865</v>
      </c>
      <c r="P18" s="19">
        <f>('total transport'!P19*100/'total transport'!$C19)/('total volume transport'!P19/'total volume transport'!$C19)</f>
        <v>120.75960460857289</v>
      </c>
      <c r="Q18"/>
    </row>
    <row r="19" spans="2:17" ht="15" x14ac:dyDescent="0.25">
      <c r="B19" s="7" t="s">
        <v>47</v>
      </c>
      <c r="C19" s="19">
        <f>('total transport'!C20*100/'total transport'!$C20)/('total volume transport'!C20/'total volume transport'!$C20)</f>
        <v>100</v>
      </c>
      <c r="D19" s="19">
        <f>('total transport'!D20*100/'total transport'!$C20)/('total volume transport'!D20/'total volume transport'!$C20)</f>
        <v>103.70657646513735</v>
      </c>
      <c r="E19" s="19">
        <f>('total transport'!E20*100/'total transport'!$C20)/('total volume transport'!E20/'total volume transport'!$C20)</f>
        <v>107.80756427649598</v>
      </c>
      <c r="F19" s="19">
        <f>('total transport'!F20*100/'total transport'!$C20)/('total volume transport'!F20/'total volume transport'!$C20)</f>
        <v>110.28995881519005</v>
      </c>
      <c r="G19" s="19">
        <f>('total transport'!G20*100/'total transport'!$C20)/('total volume transport'!G20/'total volume transport'!$C20)</f>
        <v>110.37976539099171</v>
      </c>
      <c r="H19" s="19">
        <f>('total transport'!H20*100/'total transport'!$C20)/('total volume transport'!H20/'total volume transport'!$C20)</f>
        <v>109.14484286807588</v>
      </c>
      <c r="I19" s="19">
        <f>('total transport'!I20*100/'total transport'!$C20)/('total volume transport'!I20/'total volume transport'!$C20)</f>
        <v>108.33681196799297</v>
      </c>
      <c r="J19" s="19">
        <f>('total transport'!J20*100/'total transport'!$C20)/('total volume transport'!J20/'total volume transport'!$C20)</f>
        <v>111.87088898048813</v>
      </c>
      <c r="K19" s="19">
        <f>('total transport'!K20*100/'total transport'!$C20)/('total volume transport'!K20/'total volume transport'!$C20)</f>
        <v>114.2257093362868</v>
      </c>
      <c r="L19" s="19">
        <f>('total transport'!L20*100/'total transport'!$C20)/('total volume transport'!L20/'total volume transport'!$C20)</f>
        <v>116.964812246611</v>
      </c>
      <c r="M19" s="19">
        <f>('total transport'!M20*100/'total transport'!$C20)/('total volume transport'!M20/'total volume transport'!$C20)</f>
        <v>117.55308934824355</v>
      </c>
      <c r="N19" s="19">
        <f>('total transport'!N20*100/'total transport'!$C20)/('total volume transport'!N20/'total volume transport'!$C20)</f>
        <v>125.68053600997773</v>
      </c>
      <c r="O19" s="19">
        <f>('total transport'!O20*100/'total transport'!$C20)/('total volume transport'!O20/'total volume transport'!$C20)</f>
        <v>138.93156085534204</v>
      </c>
      <c r="P19" s="19">
        <f>('total transport'!P20*100/'total transport'!$C20)/('total volume transport'!P20/'total volume transport'!$C20)</f>
        <v>143.93543642446784</v>
      </c>
      <c r="Q19"/>
    </row>
    <row r="20" spans="2:17" ht="15" x14ac:dyDescent="0.25">
      <c r="B20" s="7" t="s">
        <v>48</v>
      </c>
      <c r="C20" s="19">
        <f>('total transport'!C21*100/'total transport'!$C21)/('total volume transport'!C21/'total volume transport'!$C21)</f>
        <v>100</v>
      </c>
      <c r="D20" s="19">
        <f>('total transport'!D21*100/'total transport'!$C21)/('total volume transport'!D21/'total volume transport'!$C21)</f>
        <v>106.82546020422144</v>
      </c>
      <c r="E20" s="19">
        <f>('total transport'!E21*100/'total transport'!$C21)/('total volume transport'!E21/'total volume transport'!$C21)</f>
        <v>110.79953031083299</v>
      </c>
      <c r="F20" s="19">
        <f>('total transport'!F21*100/'total transport'!$C21)/('total volume transport'!F21/'total volume transport'!$C21)</f>
        <v>110.57344439231534</v>
      </c>
      <c r="G20" s="19">
        <f>('total transport'!G21*100/'total transport'!$C21)/('total volume transport'!G21/'total volume transport'!$C21)</f>
        <v>110.62136354301398</v>
      </c>
      <c r="H20" s="19">
        <f>('total transport'!H21*100/'total transport'!$C21)/('total volume transport'!H21/'total volume transport'!$C21)</f>
        <v>107.77849170656837</v>
      </c>
      <c r="I20" s="19">
        <f>('total transport'!I21*100/'total transport'!$C21)/('total volume transport'!I21/'total volume transport'!$C21)</f>
        <v>106.83183921284058</v>
      </c>
      <c r="J20" s="19">
        <f>('total transport'!J21*100/'total transport'!$C21)/('total volume transport'!J21/'total volume transport'!$C21)</f>
        <v>109.70758325494427</v>
      </c>
      <c r="K20" s="19">
        <f>('total transport'!K21*100/'total transport'!$C21)/('total volume transport'!K21/'total volume transport'!$C21)</f>
        <v>113.56651186029072</v>
      </c>
      <c r="L20" s="19">
        <f>('total transport'!L21*100/'total transport'!$C21)/('total volume transport'!L21/'total volume transport'!$C21)</f>
        <v>114.64897989024574</v>
      </c>
      <c r="M20" s="19">
        <f>('total transport'!M21*100/'total transport'!$C21)/('total volume transport'!M21/'total volume transport'!$C21)</f>
        <v>112.35128196704386</v>
      </c>
      <c r="N20" s="19">
        <f>('total transport'!N21*100/'total transport'!$C21)/('total volume transport'!N21/'total volume transport'!$C21)</f>
        <v>118.9648426853642</v>
      </c>
      <c r="O20" s="19">
        <f>('total transport'!O21*100/'total transport'!$C21)/('total volume transport'!O21/'total volume transport'!$C21)</f>
        <v>137.73449163750851</v>
      </c>
      <c r="P20" s="19">
        <f>('total transport'!P21*100/'total transport'!$C21)/('total volume transport'!P21/'total volume transport'!$C21)</f>
        <v>139.53785725989948</v>
      </c>
      <c r="Q20"/>
    </row>
    <row r="21" spans="2:17" ht="15" x14ac:dyDescent="0.25">
      <c r="B21" s="7" t="s">
        <v>50</v>
      </c>
      <c r="C21" s="19">
        <f>('total transport'!C22*100/'total transport'!$C22)/('total volume transport'!C22/'total volume transport'!$C22)</f>
        <v>100</v>
      </c>
      <c r="D21" s="19">
        <f>('total transport'!D22*100/'total transport'!$C22)/('total volume transport'!D22/'total volume transport'!$C22)</f>
        <v>107.94523395569433</v>
      </c>
      <c r="E21" s="19">
        <f>('total transport'!E22*100/'total transport'!$C22)/('total volume transport'!E22/'total volume transport'!$C22)</f>
        <v>111.82525266018826</v>
      </c>
      <c r="F21" s="19">
        <f>('total transport'!F22*100/'total transport'!$C22)/('total volume transport'!F22/'total volume transport'!$C22)</f>
        <v>111.68436096816374</v>
      </c>
      <c r="G21" s="19">
        <f>('total transport'!G22*100/'total transport'!$C22)/('total volume transport'!G22/'total volume transport'!$C22)</f>
        <v>110.8244496415797</v>
      </c>
      <c r="H21" s="19">
        <f>('total transport'!H22*100/'total transport'!$C22)/('total volume transport'!H22/'total volume transport'!$C22)</f>
        <v>110.50747102513549</v>
      </c>
      <c r="I21" s="19">
        <f>('total transport'!I22*100/'total transport'!$C22)/('total volume transport'!I22/'total volume transport'!$C22)</f>
        <v>110.44602016687487</v>
      </c>
      <c r="J21" s="19">
        <f>('total transport'!J22*100/'total transport'!$C22)/('total volume transport'!J22/'total volume transport'!$C22)</f>
        <v>113.68114506435735</v>
      </c>
      <c r="K21" s="19">
        <f>('total transport'!K22*100/'total transport'!$C22)/('total volume transport'!K22/'total volume transport'!$C22)</f>
        <v>116.65113496850473</v>
      </c>
      <c r="L21" s="19">
        <f>('total transport'!L22*100/'total transport'!$C22)/('total volume transport'!L22/'total volume transport'!$C22)</f>
        <v>118.60811285268065</v>
      </c>
      <c r="M21" s="19">
        <f>('total transport'!M22*100/'total transport'!$C22)/('total volume transport'!M22/'total volume transport'!$C22)</f>
        <v>116.88345768251298</v>
      </c>
      <c r="N21" s="19">
        <f>('total transport'!N22*100/'total transport'!$C22)/('total volume transport'!N22/'total volume transport'!$C22)</f>
        <v>123.04680114156605</v>
      </c>
      <c r="O21" s="19">
        <f>('total transport'!O22*100/'total transport'!$C22)/('total volume transport'!O22/'total volume transport'!$C22)</f>
        <v>136.85000818539081</v>
      </c>
      <c r="P21" s="19" t="e">
        <f>('total transport'!P22*100/'total transport'!$C22)/('total volume transport'!P22/'total volume transport'!$C22)</f>
        <v>#VALUE!</v>
      </c>
      <c r="Q21"/>
    </row>
    <row r="22" spans="2:17" ht="15" x14ac:dyDescent="0.25">
      <c r="B22" s="7" t="s">
        <v>51</v>
      </c>
      <c r="C22" s="19">
        <f>('total transport'!C23*100/'total transport'!$C23)/('total volume transport'!C23/'total volume transport'!$C23)</f>
        <v>100</v>
      </c>
      <c r="D22" s="19">
        <f>('total transport'!D23*100/'total transport'!$C23)/('total volume transport'!D23/'total volume transport'!$C23)</f>
        <v>108.69273835187668</v>
      </c>
      <c r="E22" s="19">
        <f>('total transport'!E23*100/'total transport'!$C23)/('total volume transport'!E23/'total volume transport'!$C23)</f>
        <v>114.8804665043034</v>
      </c>
      <c r="F22" s="19">
        <f>('total transport'!F23*100/'total transport'!$C23)/('total volume transport'!F23/'total volume transport'!$C23)</f>
        <v>114.13602575170002</v>
      </c>
      <c r="G22" s="19">
        <f>('total transport'!G23*100/'total transport'!$C23)/('total volume transport'!G23/'total volume transport'!$C23)</f>
        <v>107.96166519666359</v>
      </c>
      <c r="H22" s="19">
        <f>('total transport'!H23*100/'total transport'!$C23)/('total volume transport'!H23/'total volume transport'!$C23)</f>
        <v>105.29084550229389</v>
      </c>
      <c r="I22" s="19">
        <f>('total transport'!I23*100/'total transport'!$C23)/('total volume transport'!I23/'total volume transport'!$C23)</f>
        <v>103.9782775428065</v>
      </c>
      <c r="J22" s="19">
        <f>('total transport'!J23*100/'total transport'!$C23)/('total volume transport'!J23/'total volume transport'!$C23)</f>
        <v>105.02545691880923</v>
      </c>
      <c r="K22" s="19">
        <f>('total transport'!K23*100/'total transport'!$C23)/('total volume transport'!K23/'total volume transport'!$C23)</f>
        <v>101.22841941836614</v>
      </c>
      <c r="L22" s="19">
        <f>('total transport'!L23*100/'total transport'!$C23)/('total volume transport'!L23/'total volume transport'!$C23)</f>
        <v>101.25681800269949</v>
      </c>
      <c r="M22" s="19">
        <f>('total transport'!M23*100/'total transport'!$C23)/('total volume transport'!M23/'total volume transport'!$C23)</f>
        <v>102.16705539232444</v>
      </c>
      <c r="N22" s="19">
        <f>('total transport'!N23*100/'total transport'!$C23)/('total volume transport'!N23/'total volume transport'!$C23)</f>
        <v>110.92257405645863</v>
      </c>
      <c r="O22" s="19">
        <f>('total transport'!O23*100/'total transport'!$C23)/('total volume transport'!O23/'total volume transport'!$C23)</f>
        <v>116.66777354400372</v>
      </c>
      <c r="P22" s="19">
        <f>('total transport'!P23*100/'total transport'!$C23)/('total volume transport'!P23/'total volume transport'!$C23)</f>
        <v>112.317331446388</v>
      </c>
      <c r="Q22"/>
    </row>
    <row r="23" spans="2:17" ht="15" x14ac:dyDescent="0.25">
      <c r="B23" s="7" t="s">
        <v>52</v>
      </c>
      <c r="C23" s="19">
        <f>('total transport'!C24*100/'total transport'!$C24)/('total volume transport'!C24/'total volume transport'!$C24)</f>
        <v>100</v>
      </c>
      <c r="D23" s="19">
        <f>('total transport'!D24*100/'total transport'!$C24)/('total volume transport'!D24/'total volume transport'!$C24)</f>
        <v>105.28158878168387</v>
      </c>
      <c r="E23" s="19">
        <f>('total transport'!E24*100/'total transport'!$C24)/('total volume transport'!E24/'total volume transport'!$C24)</f>
        <v>113.67813860930882</v>
      </c>
      <c r="F23" s="19">
        <f>('total transport'!F24*100/'total transport'!$C24)/('total volume transport'!F24/'total volume transport'!$C24)</f>
        <v>109.57015389984042</v>
      </c>
      <c r="G23" s="19">
        <f>('total transport'!G24*100/'total transport'!$C24)/('total volume transport'!G24/'total volume transport'!$C24)</f>
        <v>114.75867681787987</v>
      </c>
      <c r="H23" s="19">
        <f>('total transport'!H24*100/'total transport'!$C24)/('total volume transport'!H24/'total volume transport'!$C24)</f>
        <v>124.80369062758658</v>
      </c>
      <c r="I23" s="19">
        <f>('total transport'!I24*100/'total transport'!$C24)/('total volume transport'!I24/'total volume transport'!$C24)</f>
        <v>111.07602567488432</v>
      </c>
      <c r="J23" s="19">
        <f>('total transport'!J24*100/'total transport'!$C24)/('total volume transport'!J24/'total volume transport'!$C24)</f>
        <v>106.58570812333801</v>
      </c>
      <c r="K23" s="19">
        <f>('total transport'!K24*100/'total transport'!$C24)/('total volume transport'!K24/'total volume transport'!$C24)</f>
        <v>111.19521344537814</v>
      </c>
      <c r="L23" s="19">
        <f>('total transport'!L24*100/'total transport'!$C24)/('total volume transport'!L24/'total volume transport'!$C24)</f>
        <v>115.01982054459459</v>
      </c>
      <c r="M23" s="19" t="e">
        <f>('total transport'!M24*100/'total transport'!$C24)/('total volume transport'!M24/'total volume transport'!$C24)</f>
        <v>#VALUE!</v>
      </c>
      <c r="N23" s="19" t="e">
        <f>('total transport'!N24*100/'total transport'!$C24)/('total volume transport'!N24/'total volume transport'!$C24)</f>
        <v>#VALUE!</v>
      </c>
      <c r="O23" s="19" t="e">
        <f>('total transport'!O24*100/'total transport'!$C24)/('total volume transport'!O24/'total volume transport'!$C24)</f>
        <v>#VALUE!</v>
      </c>
      <c r="P23" s="19" t="e">
        <f>('total transport'!P24*100/'total transport'!$C24)/('total volume transport'!P24/'total volume transport'!$C24)</f>
        <v>#DIV/0!</v>
      </c>
      <c r="Q23"/>
    </row>
    <row r="25" spans="2:17" ht="15" x14ac:dyDescent="0.25">
      <c r="B25" s="48" t="s">
        <v>71</v>
      </c>
      <c r="C25" s="49" t="s">
        <v>54</v>
      </c>
      <c r="D25" s="49" t="s">
        <v>55</v>
      </c>
      <c r="E25" s="49" t="s">
        <v>56</v>
      </c>
      <c r="F25" s="49" t="s">
        <v>57</v>
      </c>
      <c r="G25" s="49" t="s">
        <v>58</v>
      </c>
      <c r="H25" s="49" t="s">
        <v>59</v>
      </c>
      <c r="I25" s="49" t="s">
        <v>60</v>
      </c>
      <c r="J25" s="49" t="s">
        <v>61</v>
      </c>
      <c r="K25" s="49" t="s">
        <v>62</v>
      </c>
      <c r="L25" s="49" t="s">
        <v>63</v>
      </c>
      <c r="M25" s="49" t="s">
        <v>64</v>
      </c>
      <c r="N25" s="49" t="s">
        <v>65</v>
      </c>
      <c r="O25" s="49" t="s">
        <v>66</v>
      </c>
      <c r="P25" s="44" t="s">
        <v>67</v>
      </c>
    </row>
    <row r="26" spans="2:17" ht="15" x14ac:dyDescent="0.25">
      <c r="B26" s="52" t="s">
        <v>45</v>
      </c>
      <c r="C26" s="51">
        <v>100</v>
      </c>
      <c r="D26" s="51">
        <v>107.94244204978371</v>
      </c>
      <c r="E26" s="51">
        <v>116.19877377160611</v>
      </c>
      <c r="F26" s="51">
        <v>117.12919423311634</v>
      </c>
      <c r="G26" s="51">
        <v>117.55868667857183</v>
      </c>
      <c r="H26" s="51">
        <v>114.32913601128975</v>
      </c>
      <c r="I26" s="51">
        <v>114.02847642787103</v>
      </c>
      <c r="J26" s="51">
        <v>118.93681434165377</v>
      </c>
      <c r="K26" s="51">
        <v>123.66957665861128</v>
      </c>
      <c r="L26" s="51">
        <v>125.67099214689819</v>
      </c>
      <c r="M26" s="51">
        <v>124.33550519791005</v>
      </c>
      <c r="N26" s="51">
        <v>130.43403054763209</v>
      </c>
      <c r="O26" s="51">
        <v>143.50370950621885</v>
      </c>
      <c r="P26" s="44">
        <v>148.03500987668002</v>
      </c>
    </row>
    <row r="27" spans="2:17" ht="15" x14ac:dyDescent="0.25">
      <c r="B27" s="50" t="s">
        <v>47</v>
      </c>
      <c r="C27" s="51">
        <v>100</v>
      </c>
      <c r="D27" s="51">
        <v>103.70657646513735</v>
      </c>
      <c r="E27" s="51">
        <v>107.80756427649598</v>
      </c>
      <c r="F27" s="51">
        <v>110.28995881519005</v>
      </c>
      <c r="G27" s="51">
        <v>110.37976539099171</v>
      </c>
      <c r="H27" s="51">
        <v>109.14484286807588</v>
      </c>
      <c r="I27" s="51">
        <v>108.33681196799297</v>
      </c>
      <c r="J27" s="51">
        <v>111.87088898048813</v>
      </c>
      <c r="K27" s="51">
        <v>114.2257093362868</v>
      </c>
      <c r="L27" s="51">
        <v>116.964812246611</v>
      </c>
      <c r="M27" s="51">
        <v>117.55308934824355</v>
      </c>
      <c r="N27" s="51">
        <v>125.68053600997773</v>
      </c>
      <c r="O27" s="51">
        <v>138.93156085534204</v>
      </c>
      <c r="P27" s="44">
        <v>143.93543642446784</v>
      </c>
    </row>
    <row r="28" spans="2:17" ht="15" x14ac:dyDescent="0.25">
      <c r="B28" s="50" t="s">
        <v>48</v>
      </c>
      <c r="C28" s="51">
        <v>100</v>
      </c>
      <c r="D28" s="51">
        <v>106.82546020422144</v>
      </c>
      <c r="E28" s="51">
        <v>110.79953031083299</v>
      </c>
      <c r="F28" s="51">
        <v>110.57344439231534</v>
      </c>
      <c r="G28" s="51">
        <v>110.62136354301398</v>
      </c>
      <c r="H28" s="51">
        <v>107.77849170656837</v>
      </c>
      <c r="I28" s="51">
        <v>106.83183921284058</v>
      </c>
      <c r="J28" s="51">
        <v>109.70758325494427</v>
      </c>
      <c r="K28" s="51">
        <v>113.56651186029072</v>
      </c>
      <c r="L28" s="51">
        <v>114.64897989024574</v>
      </c>
      <c r="M28" s="51">
        <v>112.35128196704386</v>
      </c>
      <c r="N28" s="51">
        <v>118.9648426853642</v>
      </c>
      <c r="O28" s="51">
        <v>137.73449163750851</v>
      </c>
      <c r="P28" s="44">
        <v>139.53785725989948</v>
      </c>
    </row>
    <row r="29" spans="2:17" ht="15" x14ac:dyDescent="0.25">
      <c r="B29" s="50" t="s">
        <v>39</v>
      </c>
      <c r="C29" s="51">
        <v>100</v>
      </c>
      <c r="D29" s="51">
        <v>106.75252627729067</v>
      </c>
      <c r="E29" s="51">
        <v>109.85211869999902</v>
      </c>
      <c r="F29" s="51">
        <v>109.91971894165147</v>
      </c>
      <c r="G29" s="51">
        <v>110.27661310397311</v>
      </c>
      <c r="H29" s="51">
        <v>108.21755925409407</v>
      </c>
      <c r="I29" s="51">
        <v>108.29582809724219</v>
      </c>
      <c r="J29" s="51">
        <v>112.23918264627237</v>
      </c>
      <c r="K29" s="51">
        <v>116.18851166360049</v>
      </c>
      <c r="L29" s="51">
        <v>118.01407367345551</v>
      </c>
      <c r="M29" s="51">
        <v>117.77599773413229</v>
      </c>
      <c r="N29" s="51">
        <v>123.90162700795771</v>
      </c>
      <c r="O29" s="51">
        <v>137.14393061943525</v>
      </c>
      <c r="P29" s="44">
        <v>143.18273730575541</v>
      </c>
    </row>
    <row r="30" spans="2:17" ht="15" x14ac:dyDescent="0.25">
      <c r="B30" s="50" t="s">
        <v>50</v>
      </c>
      <c r="C30" s="51">
        <v>100</v>
      </c>
      <c r="D30" s="51">
        <v>107.94523395569433</v>
      </c>
      <c r="E30" s="51">
        <v>111.82525266018826</v>
      </c>
      <c r="F30" s="51">
        <v>111.68436096816374</v>
      </c>
      <c r="G30" s="51">
        <v>110.8244496415797</v>
      </c>
      <c r="H30" s="51">
        <v>110.50747102513549</v>
      </c>
      <c r="I30" s="51">
        <v>110.44602016687487</v>
      </c>
      <c r="J30" s="51">
        <v>113.68114506435735</v>
      </c>
      <c r="K30" s="51">
        <v>116.65113496850473</v>
      </c>
      <c r="L30" s="51">
        <v>118.60811285268065</v>
      </c>
      <c r="M30" s="51">
        <v>116.88345768251298</v>
      </c>
      <c r="N30" s="51">
        <v>123.04680114156605</v>
      </c>
      <c r="O30" s="51">
        <v>136.85000818539081</v>
      </c>
      <c r="P30" s="44" t="e">
        <v>#VALUE!</v>
      </c>
    </row>
    <row r="31" spans="2:17" ht="15" x14ac:dyDescent="0.25">
      <c r="B31" s="50" t="s">
        <v>40</v>
      </c>
      <c r="C31" s="51">
        <v>100</v>
      </c>
      <c r="D31" s="51">
        <v>105.41112896213453</v>
      </c>
      <c r="E31" s="51">
        <v>104.93359052047448</v>
      </c>
      <c r="F31" s="51">
        <v>100.20269556946015</v>
      </c>
      <c r="G31" s="51">
        <v>95.578030103062687</v>
      </c>
      <c r="H31" s="51">
        <v>91.630394150773697</v>
      </c>
      <c r="I31" s="51">
        <v>90.64751356384879</v>
      </c>
      <c r="J31" s="51">
        <v>95.152111386873926</v>
      </c>
      <c r="K31" s="51">
        <v>100.48034491899423</v>
      </c>
      <c r="L31" s="51">
        <v>100.75101697571777</v>
      </c>
      <c r="M31" s="70">
        <v>95.36259879473819</v>
      </c>
      <c r="N31" s="70">
        <v>106.70431911206745</v>
      </c>
      <c r="O31" s="70">
        <v>134.13979997028568</v>
      </c>
      <c r="P31" s="44">
        <v>138.11936966437975</v>
      </c>
    </row>
    <row r="32" spans="2:17" ht="15" x14ac:dyDescent="0.25">
      <c r="B32" s="50" t="s">
        <v>42</v>
      </c>
      <c r="C32" s="51">
        <v>100</v>
      </c>
      <c r="D32" s="51">
        <v>105.53393412139143</v>
      </c>
      <c r="E32" s="51">
        <v>108.87734701441532</v>
      </c>
      <c r="F32" s="51">
        <v>108.48586926248336</v>
      </c>
      <c r="G32" s="51">
        <v>108.29864973685943</v>
      </c>
      <c r="H32" s="51">
        <v>106.57512471503739</v>
      </c>
      <c r="I32" s="51">
        <v>105.80580652076291</v>
      </c>
      <c r="J32" s="51">
        <v>108.91750927056238</v>
      </c>
      <c r="K32" s="51">
        <v>112.141045827049</v>
      </c>
      <c r="L32" s="51">
        <v>113.91051007313526</v>
      </c>
      <c r="M32" s="51">
        <v>111.76835039123712</v>
      </c>
      <c r="N32" s="51">
        <v>119.05293510065164</v>
      </c>
      <c r="O32" s="51">
        <v>133.94383150906856</v>
      </c>
      <c r="P32" s="44">
        <v>139.28873659301377</v>
      </c>
    </row>
    <row r="33" spans="2:16" ht="15" x14ac:dyDescent="0.25">
      <c r="B33" s="50" t="s">
        <v>96</v>
      </c>
      <c r="C33" s="51">
        <v>100</v>
      </c>
      <c r="D33" s="51">
        <v>106.1255134633291</v>
      </c>
      <c r="E33" s="51">
        <v>110.48404725593885</v>
      </c>
      <c r="F33" s="51">
        <v>110.53341585310606</v>
      </c>
      <c r="G33" s="51">
        <v>109.96977306317579</v>
      </c>
      <c r="H33" s="51">
        <v>107.56114334805073</v>
      </c>
      <c r="I33" s="51">
        <v>106.22287103354601</v>
      </c>
      <c r="J33" s="51">
        <v>109.61493029586399</v>
      </c>
      <c r="K33" s="51">
        <v>112.83212516399448</v>
      </c>
      <c r="L33" s="51">
        <v>114.04251163367041</v>
      </c>
      <c r="M33" s="51">
        <v>111.67030779380165</v>
      </c>
      <c r="N33" s="51">
        <v>118.39949739317829</v>
      </c>
      <c r="O33" s="51">
        <v>132.1049713144358</v>
      </c>
      <c r="P33" s="44">
        <v>136.1097418005271</v>
      </c>
    </row>
    <row r="34" spans="2:16" ht="15" x14ac:dyDescent="0.25">
      <c r="B34" s="50" t="s">
        <v>44</v>
      </c>
      <c r="C34" s="51">
        <v>100</v>
      </c>
      <c r="D34" s="51">
        <v>105.71737326923962</v>
      </c>
      <c r="E34" s="51">
        <v>108.90681659545679</v>
      </c>
      <c r="F34" s="51">
        <v>109.02373498766525</v>
      </c>
      <c r="G34" s="51">
        <v>108.86398481645445</v>
      </c>
      <c r="H34" s="51">
        <v>106.6267461063952</v>
      </c>
      <c r="I34" s="51">
        <v>105.15833847571352</v>
      </c>
      <c r="J34" s="51">
        <v>108.3199826139803</v>
      </c>
      <c r="K34" s="51">
        <v>113.20810772731269</v>
      </c>
      <c r="L34" s="51">
        <v>113.8123955423419</v>
      </c>
      <c r="M34" s="51">
        <v>110.64206319793382</v>
      </c>
      <c r="N34" s="51">
        <v>116.22549904405022</v>
      </c>
      <c r="O34" s="51">
        <v>129.35944500305905</v>
      </c>
      <c r="P34" s="44">
        <v>134.48062203723796</v>
      </c>
    </row>
    <row r="35" spans="2:16" ht="15" x14ac:dyDescent="0.25">
      <c r="B35" s="50" t="s">
        <v>43</v>
      </c>
      <c r="C35" s="51">
        <v>100</v>
      </c>
      <c r="D35" s="51">
        <v>106.81967677988067</v>
      </c>
      <c r="E35" s="51">
        <v>111.83341463670209</v>
      </c>
      <c r="F35" s="51">
        <v>112.98288343992829</v>
      </c>
      <c r="G35" s="51">
        <v>112.31675066447103</v>
      </c>
      <c r="H35" s="51">
        <v>108.79806205843597</v>
      </c>
      <c r="I35" s="51">
        <v>107.49126444321088</v>
      </c>
      <c r="J35" s="51">
        <v>110.84995606357431</v>
      </c>
      <c r="K35" s="51">
        <v>113.70968438097316</v>
      </c>
      <c r="L35" s="51">
        <v>114.78119601264942</v>
      </c>
      <c r="M35" s="51">
        <v>111.97504763396238</v>
      </c>
      <c r="N35" s="51">
        <v>117.28245828293399</v>
      </c>
      <c r="O35" s="51">
        <v>127.64184861322912</v>
      </c>
      <c r="P35" s="44">
        <v>128.33348947301619</v>
      </c>
    </row>
    <row r="36" spans="2:16" ht="15" x14ac:dyDescent="0.25">
      <c r="B36" s="50" t="s">
        <v>41</v>
      </c>
      <c r="C36" s="51">
        <v>100</v>
      </c>
      <c r="D36" s="51">
        <v>103.44328364604016</v>
      </c>
      <c r="E36" s="51">
        <v>105.79232329270836</v>
      </c>
      <c r="F36" s="51">
        <v>105.15427949369035</v>
      </c>
      <c r="G36" s="51">
        <v>104.13836680690946</v>
      </c>
      <c r="H36" s="51">
        <v>103.19198654891092</v>
      </c>
      <c r="I36" s="51">
        <v>102.33092934205304</v>
      </c>
      <c r="J36" s="51">
        <v>104.02112422670798</v>
      </c>
      <c r="K36" s="51">
        <v>105.77252041331239</v>
      </c>
      <c r="L36" s="51">
        <v>106.62284715287269</v>
      </c>
      <c r="M36" s="51">
        <v>105.17989706614807</v>
      </c>
      <c r="N36" s="51">
        <v>110.39633518125314</v>
      </c>
      <c r="O36" s="51">
        <v>119.49958202139258</v>
      </c>
      <c r="P36" s="44">
        <v>119.28678934673816</v>
      </c>
    </row>
    <row r="37" spans="2:16" ht="15" x14ac:dyDescent="0.25">
      <c r="B37" s="50" t="s">
        <v>51</v>
      </c>
      <c r="C37" s="51">
        <v>100</v>
      </c>
      <c r="D37" s="51">
        <v>108.69273835187668</v>
      </c>
      <c r="E37" s="51">
        <v>114.8804665043034</v>
      </c>
      <c r="F37" s="51">
        <v>114.13602575170002</v>
      </c>
      <c r="G37" s="51">
        <v>107.96166519666359</v>
      </c>
      <c r="H37" s="51">
        <v>105.29084550229389</v>
      </c>
      <c r="I37" s="51">
        <v>103.9782775428065</v>
      </c>
      <c r="J37" s="51">
        <v>105.02545691880923</v>
      </c>
      <c r="K37" s="51">
        <v>101.22841941836614</v>
      </c>
      <c r="L37" s="51">
        <v>101.25681800269949</v>
      </c>
      <c r="M37" s="51">
        <v>102.16705539232444</v>
      </c>
      <c r="N37" s="51">
        <v>110.92257405645863</v>
      </c>
      <c r="O37" s="51">
        <v>116.66777354400372</v>
      </c>
      <c r="P37" s="44">
        <v>112.317331446388</v>
      </c>
    </row>
    <row r="38" spans="2:16" ht="15" x14ac:dyDescent="0.25">
      <c r="B38" s="50" t="s">
        <v>46</v>
      </c>
      <c r="C38" s="51">
        <v>100</v>
      </c>
      <c r="D38" s="51">
        <v>106.72172265738024</v>
      </c>
      <c r="E38" s="51">
        <v>110.51051895541929</v>
      </c>
      <c r="F38" s="51">
        <v>107.129657661439</v>
      </c>
      <c r="G38" s="51">
        <v>103.23448316243427</v>
      </c>
      <c r="H38" s="51">
        <v>96.980888762074045</v>
      </c>
      <c r="I38" s="51">
        <v>93.997431440853006</v>
      </c>
      <c r="J38" s="51">
        <v>98.079125124841909</v>
      </c>
      <c r="K38" s="51">
        <v>98.761820379249826</v>
      </c>
      <c r="L38" s="51">
        <v>97.932095291561609</v>
      </c>
      <c r="M38" s="51">
        <v>89.227184227874105</v>
      </c>
      <c r="N38" s="51">
        <v>97.875420599995024</v>
      </c>
      <c r="O38" s="51">
        <v>100.51760798177865</v>
      </c>
      <c r="P38" s="44">
        <v>120.75960460857289</v>
      </c>
    </row>
    <row r="40" spans="2:16" customFormat="1" ht="21.95" customHeight="1" x14ac:dyDescent="0.25">
      <c r="H40" s="44"/>
      <c r="I40" s="85"/>
      <c r="J40" s="34" t="s">
        <v>54</v>
      </c>
      <c r="K40" s="35" t="s">
        <v>63</v>
      </c>
      <c r="L40" s="35" t="s">
        <v>64</v>
      </c>
      <c r="M40" s="35" t="s">
        <v>65</v>
      </c>
      <c r="N40" s="35" t="s">
        <v>66</v>
      </c>
      <c r="O40" s="36" t="s">
        <v>67</v>
      </c>
    </row>
    <row r="41" spans="2:16" customFormat="1" ht="21.95" customHeight="1" x14ac:dyDescent="0.25">
      <c r="H41" s="44"/>
      <c r="I41" s="31" t="s">
        <v>77</v>
      </c>
      <c r="J41" s="53">
        <f>C10</f>
        <v>100</v>
      </c>
      <c r="K41" s="57">
        <f>L10</f>
        <v>114.04251163367041</v>
      </c>
      <c r="L41" s="57">
        <f>M10</f>
        <v>111.67030779380165</v>
      </c>
      <c r="M41" s="57">
        <f>N10</f>
        <v>118.39949739317829</v>
      </c>
      <c r="N41" s="57">
        <f>O10</f>
        <v>132.1049713144358</v>
      </c>
      <c r="O41" s="58">
        <f t="shared" ref="O41" si="0">P10</f>
        <v>136.1097418005271</v>
      </c>
    </row>
    <row r="42" spans="2:16" customFormat="1" ht="21.95" customHeight="1" x14ac:dyDescent="0.25">
      <c r="H42" s="44"/>
      <c r="I42" s="32" t="s">
        <v>39</v>
      </c>
      <c r="J42" s="54">
        <f>C11</f>
        <v>100</v>
      </c>
      <c r="K42" s="55">
        <f>L11</f>
        <v>118.01407367345551</v>
      </c>
      <c r="L42" s="55">
        <f>M11</f>
        <v>117.77599773413229</v>
      </c>
      <c r="M42" s="55">
        <f>N11</f>
        <v>123.90162700795771</v>
      </c>
      <c r="N42" s="55">
        <f>O11</f>
        <v>137.14393061943525</v>
      </c>
      <c r="O42" s="59">
        <f t="shared" ref="O42" si="1">P11</f>
        <v>143.18273730575541</v>
      </c>
    </row>
    <row r="43" spans="2:16" customFormat="1" ht="21.95" customHeight="1" x14ac:dyDescent="0.25">
      <c r="H43" s="44"/>
      <c r="I43" s="32" t="s">
        <v>40</v>
      </c>
      <c r="J43" s="54">
        <f>C12</f>
        <v>100</v>
      </c>
      <c r="K43" s="55">
        <f>L12</f>
        <v>100.75101697571777</v>
      </c>
      <c r="L43" s="55">
        <f>M12</f>
        <v>95.36259879473819</v>
      </c>
      <c r="M43" s="55">
        <f>N12</f>
        <v>106.70431911206745</v>
      </c>
      <c r="N43" s="55">
        <f>O12</f>
        <v>134.13979997028568</v>
      </c>
      <c r="O43" s="59">
        <f t="shared" ref="O43" si="2">P12</f>
        <v>138.11936966437975</v>
      </c>
    </row>
    <row r="44" spans="2:16" customFormat="1" ht="21.95" customHeight="1" x14ac:dyDescent="0.25">
      <c r="H44" s="44"/>
      <c r="I44" s="32" t="s">
        <v>41</v>
      </c>
      <c r="J44" s="54">
        <f>C13</f>
        <v>100</v>
      </c>
      <c r="K44" s="55">
        <f>L13</f>
        <v>106.62284715287269</v>
      </c>
      <c r="L44" s="55">
        <f>M13</f>
        <v>105.17989706614807</v>
      </c>
      <c r="M44" s="55">
        <f>N13</f>
        <v>110.39633518125314</v>
      </c>
      <c r="N44" s="55">
        <f>O13</f>
        <v>119.49958202139258</v>
      </c>
      <c r="O44" s="59">
        <f t="shared" ref="O44" si="3">P13</f>
        <v>119.28678934673816</v>
      </c>
    </row>
    <row r="45" spans="2:16" customFormat="1" ht="21.95" customHeight="1" x14ac:dyDescent="0.25">
      <c r="H45" s="44"/>
      <c r="I45" s="32" t="s">
        <v>42</v>
      </c>
      <c r="J45" s="54">
        <f>C14</f>
        <v>100</v>
      </c>
      <c r="K45" s="55">
        <f>L14</f>
        <v>113.91051007313526</v>
      </c>
      <c r="L45" s="55">
        <f>M14</f>
        <v>111.76835039123712</v>
      </c>
      <c r="M45" s="55">
        <f>N14</f>
        <v>119.05293510065164</v>
      </c>
      <c r="N45" s="55">
        <f>O14</f>
        <v>133.94383150906856</v>
      </c>
      <c r="O45" s="59">
        <f t="shared" ref="O45" si="4">P14</f>
        <v>139.28873659301377</v>
      </c>
    </row>
    <row r="46" spans="2:16" customFormat="1" ht="21.95" customHeight="1" x14ac:dyDescent="0.25">
      <c r="H46" s="44"/>
      <c r="I46" s="32" t="s">
        <v>43</v>
      </c>
      <c r="J46" s="54">
        <f>C15</f>
        <v>100</v>
      </c>
      <c r="K46" s="55">
        <f>L15</f>
        <v>114.78119601264942</v>
      </c>
      <c r="L46" s="55">
        <f>M15</f>
        <v>111.97504763396238</v>
      </c>
      <c r="M46" s="55">
        <f>N15</f>
        <v>117.28245828293399</v>
      </c>
      <c r="N46" s="55">
        <f>O15</f>
        <v>127.64184861322912</v>
      </c>
      <c r="O46" s="59">
        <f t="shared" ref="O46" si="5">P15</f>
        <v>128.33348947301619</v>
      </c>
    </row>
    <row r="47" spans="2:16" customFormat="1" ht="21.95" customHeight="1" x14ac:dyDescent="0.25">
      <c r="H47" s="44"/>
      <c r="I47" s="33" t="s">
        <v>44</v>
      </c>
      <c r="J47" s="60">
        <f>C16</f>
        <v>100</v>
      </c>
      <c r="K47" s="56">
        <f>L16</f>
        <v>113.8123955423419</v>
      </c>
      <c r="L47" s="56">
        <f>M16</f>
        <v>110.64206319793382</v>
      </c>
      <c r="M47" s="56">
        <f>N16</f>
        <v>116.22549904405022</v>
      </c>
      <c r="N47" s="56">
        <f>O16</f>
        <v>129.35944500305905</v>
      </c>
      <c r="O47" s="61">
        <f t="shared" ref="O47" si="6">P16</f>
        <v>134.48062203723796</v>
      </c>
    </row>
    <row r="48" spans="2:16" customFormat="1" ht="21.95" customHeight="1" x14ac:dyDescent="0.25">
      <c r="H48" s="44"/>
      <c r="I48" s="32" t="s">
        <v>45</v>
      </c>
      <c r="J48" s="54">
        <f>C17</f>
        <v>100</v>
      </c>
      <c r="K48" s="55">
        <f>L17</f>
        <v>125.67099214689819</v>
      </c>
      <c r="L48" s="55">
        <f>M17</f>
        <v>124.33550519791005</v>
      </c>
      <c r="M48" s="55">
        <f>N17</f>
        <v>130.43403054763209</v>
      </c>
      <c r="N48" s="55">
        <f>O17</f>
        <v>143.50370950621885</v>
      </c>
      <c r="O48" s="59">
        <f t="shared" ref="O48" si="7">P17</f>
        <v>148.03500987668002</v>
      </c>
    </row>
    <row r="49" spans="2:15" customFormat="1" ht="21.95" customHeight="1" x14ac:dyDescent="0.25">
      <c r="H49" s="44"/>
      <c r="I49" s="32" t="s">
        <v>46</v>
      </c>
      <c r="J49" s="54">
        <f>C18</f>
        <v>100</v>
      </c>
      <c r="K49" s="55">
        <f>L18</f>
        <v>97.932095291561609</v>
      </c>
      <c r="L49" s="55">
        <f>M18</f>
        <v>89.227184227874105</v>
      </c>
      <c r="M49" s="55">
        <f>N18</f>
        <v>97.875420599995024</v>
      </c>
      <c r="N49" s="55">
        <f>O18</f>
        <v>100.51760798177865</v>
      </c>
      <c r="O49" s="59">
        <f t="shared" ref="O49" si="8">P18</f>
        <v>120.75960460857289</v>
      </c>
    </row>
    <row r="50" spans="2:15" customFormat="1" ht="21.95" customHeight="1" x14ac:dyDescent="0.25">
      <c r="H50" s="44"/>
      <c r="I50" s="32" t="s">
        <v>47</v>
      </c>
      <c r="J50" s="54">
        <f>C19</f>
        <v>100</v>
      </c>
      <c r="K50" s="55">
        <f>L19</f>
        <v>116.964812246611</v>
      </c>
      <c r="L50" s="55">
        <f>M19</f>
        <v>117.55308934824355</v>
      </c>
      <c r="M50" s="55">
        <f>N19</f>
        <v>125.68053600997773</v>
      </c>
      <c r="N50" s="55">
        <f>O19</f>
        <v>138.93156085534204</v>
      </c>
      <c r="O50" s="59">
        <f t="shared" ref="O50" si="9">P19</f>
        <v>143.93543642446784</v>
      </c>
    </row>
    <row r="51" spans="2:15" customFormat="1" ht="21.95" customHeight="1" x14ac:dyDescent="0.25">
      <c r="H51" s="44"/>
      <c r="I51" s="32" t="s">
        <v>48</v>
      </c>
      <c r="J51" s="54">
        <f>C20</f>
        <v>100</v>
      </c>
      <c r="K51" s="55">
        <f>L20</f>
        <v>114.64897989024574</v>
      </c>
      <c r="L51" s="55">
        <f>M20</f>
        <v>112.35128196704386</v>
      </c>
      <c r="M51" s="55">
        <f>N20</f>
        <v>118.9648426853642</v>
      </c>
      <c r="N51" s="55">
        <f>O20</f>
        <v>137.73449163750851</v>
      </c>
      <c r="O51" s="59">
        <f t="shared" ref="O51" si="10">P20</f>
        <v>139.53785725989948</v>
      </c>
    </row>
    <row r="52" spans="2:15" customFormat="1" ht="21.95" customHeight="1" x14ac:dyDescent="0.25">
      <c r="H52" s="44"/>
      <c r="I52" s="32" t="s">
        <v>50</v>
      </c>
      <c r="J52" s="54">
        <f>C21</f>
        <v>100</v>
      </c>
      <c r="K52" s="55">
        <f>L21</f>
        <v>118.60811285268065</v>
      </c>
      <c r="L52" s="55">
        <f>M21</f>
        <v>116.88345768251298</v>
      </c>
      <c r="M52" s="55">
        <f>N21</f>
        <v>123.04680114156605</v>
      </c>
      <c r="N52" s="55">
        <f>O21</f>
        <v>136.85000818539081</v>
      </c>
      <c r="O52" s="59"/>
    </row>
    <row r="53" spans="2:15" customFormat="1" ht="21.95" customHeight="1" x14ac:dyDescent="0.25">
      <c r="H53" s="44"/>
      <c r="I53" s="32" t="s">
        <v>51</v>
      </c>
      <c r="J53" s="54">
        <f>C22</f>
        <v>100</v>
      </c>
      <c r="K53" s="55">
        <f>L22</f>
        <v>101.25681800269949</v>
      </c>
      <c r="L53" s="55">
        <f>M22</f>
        <v>102.16705539232444</v>
      </c>
      <c r="M53" s="55">
        <f>N22</f>
        <v>110.92257405645863</v>
      </c>
      <c r="N53" s="55">
        <f>O22</f>
        <v>116.66777354400372</v>
      </c>
      <c r="O53" s="59">
        <f>P22</f>
        <v>112.317331446388</v>
      </c>
    </row>
    <row r="54" spans="2:15" customFormat="1" ht="21.95" customHeight="1" x14ac:dyDescent="0.25">
      <c r="H54" s="44"/>
      <c r="I54" s="40" t="s">
        <v>52</v>
      </c>
      <c r="J54" s="62">
        <f>C23</f>
        <v>100</v>
      </c>
      <c r="K54" s="63">
        <f>L23</f>
        <v>115.01982054459459</v>
      </c>
      <c r="L54" s="41"/>
      <c r="M54" s="41"/>
      <c r="N54" s="41"/>
      <c r="O54" s="42"/>
    </row>
    <row r="55" spans="2:15" ht="20.45" customHeight="1" x14ac:dyDescent="0.25">
      <c r="B55" s="43" t="s">
        <v>78</v>
      </c>
      <c r="I55" s="43" t="s">
        <v>78</v>
      </c>
    </row>
    <row r="57" spans="2:15" ht="19.899999999999999" customHeight="1" x14ac:dyDescent="0.25"/>
    <row r="58" spans="2:15" ht="19.899999999999999" customHeight="1" x14ac:dyDescent="0.25"/>
    <row r="59" spans="2:15" ht="19.899999999999999" customHeight="1" x14ac:dyDescent="0.25"/>
    <row r="60" spans="2:15" ht="19.899999999999999" customHeight="1" x14ac:dyDescent="0.25"/>
    <row r="61" spans="2:15" ht="19.899999999999999" customHeight="1" x14ac:dyDescent="0.25"/>
    <row r="62" spans="2:15" ht="19.899999999999999" customHeight="1" x14ac:dyDescent="0.25"/>
    <row r="63" spans="2:15" ht="19.899999999999999" customHeight="1" x14ac:dyDescent="0.25"/>
    <row r="64" spans="2:15" ht="19.899999999999999" customHeight="1" x14ac:dyDescent="0.25"/>
    <row r="65" ht="19.899999999999999" customHeight="1" x14ac:dyDescent="0.25"/>
    <row r="66" ht="19.899999999999999" customHeight="1" x14ac:dyDescent="0.25"/>
    <row r="67" ht="19.899999999999999" customHeight="1" x14ac:dyDescent="0.25"/>
    <row r="68" ht="19.899999999999999" customHeight="1" x14ac:dyDescent="0.25"/>
    <row r="69" ht="19.899999999999999" customHeight="1" x14ac:dyDescent="0.25"/>
    <row r="70" ht="19.899999999999999" customHeight="1" x14ac:dyDescent="0.25"/>
    <row r="71" ht="19.899999999999999" customHeight="1" x14ac:dyDescent="0.25"/>
    <row r="72" ht="19.899999999999999" customHeight="1" x14ac:dyDescent="0.25"/>
    <row r="73" ht="19.899999999999999" customHeight="1" x14ac:dyDescent="0.25"/>
  </sheetData>
  <sortState ref="B26:P38">
    <sortCondition descending="1" ref="O26:O38"/>
  </sortState>
  <pageMargins left="0.7" right="0.7" top="0.75" bottom="0.75" header="0.3" footer="0.3"/>
  <pageSetup paperSize="9" orientation="portrait" horizontalDpi="300" verticalDpi="3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Q59"/>
  <sheetViews>
    <sheetView topLeftCell="A41" workbookViewId="0">
      <selection activeCell="C15" sqref="C15"/>
    </sheetView>
  </sheetViews>
  <sheetFormatPr baseColWidth="10" defaultColWidth="8.85546875" defaultRowHeight="11.45" customHeight="1" x14ac:dyDescent="0.25"/>
  <cols>
    <col min="1" max="1" width="8.85546875" style="44"/>
    <col min="2" max="2" width="29.85546875" style="44" customWidth="1"/>
    <col min="3" max="6" width="12.7109375" style="44" customWidth="1"/>
    <col min="7" max="7" width="6.85546875" style="44" customWidth="1"/>
    <col min="8" max="8" width="29.7109375" style="44" customWidth="1"/>
    <col min="9" max="13" width="10.7109375" style="44" customWidth="1"/>
    <col min="14" max="15" width="10" style="44" customWidth="1"/>
    <col min="16" max="16384" width="8.85546875" style="44"/>
  </cols>
  <sheetData>
    <row r="1" spans="2:17" ht="15" x14ac:dyDescent="0.25">
      <c r="B1" s="3" t="s">
        <v>68</v>
      </c>
    </row>
    <row r="2" spans="2:17" ht="15" x14ac:dyDescent="0.25">
      <c r="B2" s="3" t="s">
        <v>69</v>
      </c>
      <c r="C2" s="1" t="s">
        <v>0</v>
      </c>
    </row>
    <row r="3" spans="2:17" ht="15" x14ac:dyDescent="0.25">
      <c r="B3" s="3" t="s">
        <v>70</v>
      </c>
      <c r="C3" s="3" t="s">
        <v>6</v>
      </c>
    </row>
    <row r="4" spans="2:17" ht="15" x14ac:dyDescent="0.25"/>
    <row r="5" spans="2:17" ht="15" x14ac:dyDescent="0.25">
      <c r="B5" s="1" t="s">
        <v>12</v>
      </c>
      <c r="D5" s="3" t="s">
        <v>16</v>
      </c>
    </row>
    <row r="6" spans="2:17" ht="15" x14ac:dyDescent="0.25">
      <c r="B6" s="1" t="s">
        <v>13</v>
      </c>
      <c r="D6" s="3" t="s">
        <v>17</v>
      </c>
    </row>
    <row r="7" spans="2:17" ht="15" x14ac:dyDescent="0.25">
      <c r="B7" s="1" t="s">
        <v>14</v>
      </c>
      <c r="D7" s="69" t="s">
        <v>24</v>
      </c>
    </row>
    <row r="8" spans="2:17" ht="15" x14ac:dyDescent="0.25"/>
    <row r="9" spans="2:17" ht="15" x14ac:dyDescent="0.25">
      <c r="B9" s="5" t="s">
        <v>71</v>
      </c>
      <c r="C9" s="4" t="s">
        <v>54</v>
      </c>
      <c r="D9" s="4" t="s">
        <v>55</v>
      </c>
      <c r="E9" s="4" t="s">
        <v>56</v>
      </c>
      <c r="F9" s="4" t="s">
        <v>57</v>
      </c>
      <c r="G9" s="4" t="s">
        <v>58</v>
      </c>
      <c r="H9" s="4" t="s">
        <v>59</v>
      </c>
      <c r="I9" s="4" t="s">
        <v>60</v>
      </c>
      <c r="J9" s="4" t="s">
        <v>61</v>
      </c>
      <c r="K9" s="4" t="s">
        <v>62</v>
      </c>
      <c r="L9" s="4" t="s">
        <v>63</v>
      </c>
      <c r="M9" s="4" t="s">
        <v>64</v>
      </c>
      <c r="N9" s="4" t="s">
        <v>65</v>
      </c>
      <c r="O9" s="4" t="s">
        <v>66</v>
      </c>
      <c r="P9" s="4" t="s">
        <v>67</v>
      </c>
    </row>
    <row r="10" spans="2:17" ht="15" x14ac:dyDescent="0.25">
      <c r="B10" s="7" t="s">
        <v>38</v>
      </c>
      <c r="C10" s="19">
        <f>('utilisation auto'!C11*100/'utilisation auto'!$C11)/('Utilisation auto  volume'!C11/'Utilisation auto  volume'!$C11)</f>
        <v>100</v>
      </c>
      <c r="D10" s="19">
        <f>('utilisation auto'!D11*100/'utilisation auto'!$C11)/('Utilisation auto  volume'!D11/'Utilisation auto  volume'!$C11)</f>
        <v>108.45326113390148</v>
      </c>
      <c r="E10" s="19">
        <f>('utilisation auto'!E11*100/'utilisation auto'!$C11)/('Utilisation auto  volume'!E11/'Utilisation auto  volume'!$C11)</f>
        <v>114.441343055464</v>
      </c>
      <c r="F10" s="19">
        <f>('utilisation auto'!F11*100/'utilisation auto'!$C11)/('Utilisation auto  volume'!F11/'Utilisation auto  volume'!$C11)</f>
        <v>113.68820326101265</v>
      </c>
      <c r="G10" s="19">
        <f>('utilisation auto'!G11*100/'utilisation auto'!$C11)/('Utilisation auto  volume'!G11/'Utilisation auto  volume'!$C11)</f>
        <v>112.11662646676294</v>
      </c>
      <c r="H10" s="19">
        <f>('utilisation auto'!H11*100/'utilisation auto'!$C11)/('Utilisation auto  volume'!H11/'Utilisation auto  volume'!$C11)</f>
        <v>106.91956383656009</v>
      </c>
      <c r="I10" s="19">
        <f>('utilisation auto'!I11*100/'utilisation auto'!$C11)/('Utilisation auto  volume'!I11/'Utilisation auto  volume'!$C11)</f>
        <v>104.2730182033919</v>
      </c>
      <c r="J10" s="19">
        <f>('utilisation auto'!J11*100/'utilisation auto'!$C11)/('Utilisation auto  volume'!J11/'Utilisation auto  volume'!$C11)</f>
        <v>108.87743130636056</v>
      </c>
      <c r="K10" s="19">
        <f>('utilisation auto'!K11*100/'utilisation auto'!$C11)/('Utilisation auto  volume'!K11/'Utilisation auto  volume'!$C11)</f>
        <v>114.37245862770335</v>
      </c>
      <c r="L10" s="19">
        <f>('utilisation auto'!L11*100/'utilisation auto'!$C11)/('Utilisation auto  volume'!L11/'Utilisation auto  volume'!$C11)</f>
        <v>115.56377500072965</v>
      </c>
      <c r="M10" s="19">
        <f>('utilisation auto'!M11*100/'utilisation auto'!$C11)/('Utilisation auto  volume'!M11/'Utilisation auto  volume'!$C11)</f>
        <v>111.54840519109659</v>
      </c>
      <c r="N10" s="19">
        <f>('utilisation auto'!N11*100/'utilisation auto'!$C11)/('Utilisation auto  volume'!N11/'Utilisation auto  volume'!$C11)</f>
        <v>121.52078669413042</v>
      </c>
      <c r="O10" s="19">
        <f>('utilisation auto'!O11*100/'utilisation auto'!$C11)/('Utilisation auto  volume'!O11/'Utilisation auto  volume'!$C11)</f>
        <v>138.93600155136227</v>
      </c>
      <c r="P10" s="19">
        <f>('utilisation auto'!P11*100/'utilisation auto'!$C11)/('Utilisation auto  volume'!P11/'Utilisation auto  volume'!$C11)</f>
        <v>140.52585534902013</v>
      </c>
      <c r="Q10"/>
    </row>
    <row r="11" spans="2:17" ht="15" x14ac:dyDescent="0.25">
      <c r="B11" s="7" t="s">
        <v>39</v>
      </c>
      <c r="C11" s="19">
        <f>('utilisation auto'!C12*100/'utilisation auto'!$C12)/('Utilisation auto  volume'!C12/'Utilisation auto  volume'!$C12)</f>
        <v>100</v>
      </c>
      <c r="D11" s="19">
        <f>('utilisation auto'!D12*100/'utilisation auto'!$C12)/('Utilisation auto  volume'!D12/'Utilisation auto  volume'!$C12)</f>
        <v>110.04905373724</v>
      </c>
      <c r="E11" s="19">
        <f>('utilisation auto'!E12*100/'utilisation auto'!$C12)/('Utilisation auto  volume'!E12/'Utilisation auto  volume'!$C12)</f>
        <v>114.49761923917967</v>
      </c>
      <c r="F11" s="19">
        <f>('utilisation auto'!F12*100/'utilisation auto'!$C12)/('Utilisation auto  volume'!F12/'Utilisation auto  volume'!$C12)</f>
        <v>113.83489227996112</v>
      </c>
      <c r="G11" s="19">
        <f>('utilisation auto'!G12*100/'utilisation auto'!$C12)/('Utilisation auto  volume'!G12/'Utilisation auto  volume'!$C12)</f>
        <v>112.94875027747659</v>
      </c>
      <c r="H11" s="19">
        <f>('utilisation auto'!H12*100/'utilisation auto'!$C12)/('Utilisation auto  volume'!H12/'Utilisation auto  volume'!$C12)</f>
        <v>108.3499937986373</v>
      </c>
      <c r="I11" s="19">
        <f>('utilisation auto'!I12*100/'utilisation auto'!$C12)/('Utilisation auto  volume'!I12/'Utilisation auto  volume'!$C12)</f>
        <v>106.67927980465323</v>
      </c>
      <c r="J11" s="19">
        <f>('utilisation auto'!J12*100/'utilisation auto'!$C12)/('Utilisation auto  volume'!J12/'Utilisation auto  volume'!$C12)</f>
        <v>112.04352185758069</v>
      </c>
      <c r="K11" s="19">
        <f>('utilisation auto'!K12*100/'utilisation auto'!$C12)/('Utilisation auto  volume'!K12/'Utilisation auto  volume'!$C12)</f>
        <v>117.40179467479572</v>
      </c>
      <c r="L11" s="19">
        <f>('utilisation auto'!L12*100/'utilisation auto'!$C12)/('Utilisation auto  volume'!L12/'Utilisation auto  volume'!$C12)</f>
        <v>118.79155921080246</v>
      </c>
      <c r="M11" s="19">
        <f>('utilisation auto'!M12*100/'utilisation auto'!$C12)/('Utilisation auto  volume'!M12/'Utilisation auto  volume'!$C12)</f>
        <v>117.15898968420449</v>
      </c>
      <c r="N11" s="19">
        <f>('utilisation auto'!N12*100/'utilisation auto'!$C12)/('Utilisation auto  volume'!N12/'Utilisation auto  volume'!$C12)</f>
        <v>125.21976582225408</v>
      </c>
      <c r="O11" s="19">
        <f>('utilisation auto'!O12*100/'utilisation auto'!$C12)/('Utilisation auto  volume'!O12/'Utilisation auto  volume'!$C12)</f>
        <v>141.73314306155666</v>
      </c>
      <c r="P11" s="19">
        <f>('utilisation auto'!P12*100/'utilisation auto'!$C12)/('Utilisation auto  volume'!P12/'Utilisation auto  volume'!$C12)</f>
        <v>146.13194772618121</v>
      </c>
      <c r="Q11"/>
    </row>
    <row r="12" spans="2:17" ht="15" x14ac:dyDescent="0.25">
      <c r="B12" s="7" t="s">
        <v>40</v>
      </c>
      <c r="C12" s="19">
        <f>('utilisation auto'!C13*100/'utilisation auto'!$C13)/('Utilisation auto  volume'!C13/'Utilisation auto  volume'!$C13)</f>
        <v>100</v>
      </c>
      <c r="D12" s="19">
        <f>('utilisation auto'!D13*100/'utilisation auto'!$C13)/('Utilisation auto  volume'!D13/'Utilisation auto  volume'!$C13)</f>
        <v>109.94782780164574</v>
      </c>
      <c r="E12" s="19">
        <f>('utilisation auto'!E13*100/'utilisation auto'!$C13)/('Utilisation auto  volume'!E13/'Utilisation auto  volume'!$C13)</f>
        <v>112.18742777948961</v>
      </c>
      <c r="F12" s="19">
        <f>('utilisation auto'!F13*100/'utilisation auto'!$C13)/('Utilisation auto  volume'!F13/'Utilisation auto  volume'!$C13)</f>
        <v>106.97632961937023</v>
      </c>
      <c r="G12" s="19">
        <f>('utilisation auto'!G13*100/'utilisation auto'!$C13)/('Utilisation auto  volume'!G13/'Utilisation auto  volume'!$C13)</f>
        <v>100.93515935196424</v>
      </c>
      <c r="H12" s="19">
        <f>('utilisation auto'!H13*100/'utilisation auto'!$C13)/('Utilisation auto  volume'!H13/'Utilisation auto  volume'!$C13)</f>
        <v>93.094442819534635</v>
      </c>
      <c r="I12" s="19">
        <f>('utilisation auto'!I13*100/'utilisation auto'!$C13)/('Utilisation auto  volume'!I13/'Utilisation auto  volume'!$C13)</f>
        <v>88.431737010598212</v>
      </c>
      <c r="J12" s="19">
        <f>('utilisation auto'!J13*100/'utilisation auto'!$C13)/('Utilisation auto  volume'!J13/'Utilisation auto  volume'!$C13)</f>
        <v>95.678050373443085</v>
      </c>
      <c r="K12" s="19">
        <f>('utilisation auto'!K13*100/'utilisation auto'!$C13)/('Utilisation auto  volume'!K13/'Utilisation auto  volume'!$C13)</f>
        <v>104.35547419729382</v>
      </c>
      <c r="L12" s="19">
        <f>('utilisation auto'!L13*100/'utilisation auto'!$C13)/('Utilisation auto  volume'!L13/'Utilisation auto  volume'!$C13)</f>
        <v>103.89716375941222</v>
      </c>
      <c r="M12" s="19">
        <f>('utilisation auto'!M13*100/'utilisation auto'!$C13)/('Utilisation auto  volume'!M13/'Utilisation auto  volume'!$C13)</f>
        <v>92.874978224261085</v>
      </c>
      <c r="N12" s="19">
        <f>('utilisation auto'!N13*100/'utilisation auto'!$C13)/('Utilisation auto  volume'!N13/'Utilisation auto  volume'!$C13)</f>
        <v>111.76634963550822</v>
      </c>
      <c r="O12" s="19">
        <f>('utilisation auto'!O13*100/'utilisation auto'!$C13)/('Utilisation auto  volume'!O13/'Utilisation auto  volume'!$C13)</f>
        <v>150.02811213884843</v>
      </c>
      <c r="P12" s="19">
        <f>('utilisation auto'!P13*100/'utilisation auto'!$C13)/('Utilisation auto  volume'!P13/'Utilisation auto  volume'!$C13)</f>
        <v>151.2971305822899</v>
      </c>
      <c r="Q12"/>
    </row>
    <row r="13" spans="2:17" ht="15" x14ac:dyDescent="0.25">
      <c r="B13" s="7" t="s">
        <v>41</v>
      </c>
      <c r="C13" s="19">
        <f>('utilisation auto'!C14*100/'utilisation auto'!$C14)/('Utilisation auto  volume'!C14/'Utilisation auto  volume'!$C14)</f>
        <v>100</v>
      </c>
      <c r="D13" s="19">
        <f>('utilisation auto'!D14*100/'utilisation auto'!$C14)/('Utilisation auto  volume'!D14/'Utilisation auto  volume'!$C14)</f>
        <v>106.05826458252932</v>
      </c>
      <c r="E13" s="19">
        <f>('utilisation auto'!E14*100/'utilisation auto'!$C14)/('Utilisation auto  volume'!E14/'Utilisation auto  volume'!$C14)</f>
        <v>109.51624066312409</v>
      </c>
      <c r="F13" s="19">
        <f>('utilisation auto'!F14*100/'utilisation auto'!$C14)/('Utilisation auto  volume'!F14/'Utilisation auto  volume'!$C14)</f>
        <v>107.98052591667107</v>
      </c>
      <c r="G13" s="19">
        <f>('utilisation auto'!G14*100/'utilisation auto'!$C14)/('Utilisation auto  volume'!G14/'Utilisation auto  volume'!$C14)</f>
        <v>107.0487718162349</v>
      </c>
      <c r="H13" s="19">
        <f>('utilisation auto'!H14*100/'utilisation auto'!$C14)/('Utilisation auto  volume'!H14/'Utilisation auto  volume'!$C14)</f>
        <v>104.00906194353669</v>
      </c>
      <c r="I13" s="19">
        <f>('utilisation auto'!I14*100/'utilisation auto'!$C14)/('Utilisation auto  volume'!I14/'Utilisation auto  volume'!$C14)</f>
        <v>102.32709576009242</v>
      </c>
      <c r="J13" s="19">
        <f>('utilisation auto'!J14*100/'utilisation auto'!$C14)/('Utilisation auto  volume'!J14/'Utilisation auto  volume'!$C14)</f>
        <v>105.66866644971039</v>
      </c>
      <c r="K13" s="19">
        <f>('utilisation auto'!K14*100/'utilisation auto'!$C14)/('Utilisation auto  volume'!K14/'Utilisation auto  volume'!$C14)</f>
        <v>109.01016000265928</v>
      </c>
      <c r="L13" s="19">
        <f>('utilisation auto'!L14*100/'utilisation auto'!$C14)/('Utilisation auto  volume'!L14/'Utilisation auto  volume'!$C14)</f>
        <v>109.69661707878551</v>
      </c>
      <c r="M13" s="19">
        <f>('utilisation auto'!M14*100/'utilisation auto'!$C14)/('Utilisation auto  volume'!M14/'Utilisation auto  volume'!$C14)</f>
        <v>106.51147514061664</v>
      </c>
      <c r="N13" s="19">
        <f>('utilisation auto'!N14*100/'utilisation auto'!$C14)/('Utilisation auto  volume'!N14/'Utilisation auto  volume'!$C14)</f>
        <v>113.99963674585804</v>
      </c>
      <c r="O13" s="19">
        <f>('utilisation auto'!O14*100/'utilisation auto'!$C14)/('Utilisation auto  volume'!O14/'Utilisation auto  volume'!$C14)</f>
        <v>130.54048318538844</v>
      </c>
      <c r="P13" s="19">
        <f>('utilisation auto'!P14*100/'utilisation auto'!$C14)/('Utilisation auto  volume'!P14/'Utilisation auto  volume'!$C14)</f>
        <v>128.97089699638485</v>
      </c>
      <c r="Q13"/>
    </row>
    <row r="14" spans="2:17" ht="15" x14ac:dyDescent="0.25">
      <c r="B14" s="7" t="s">
        <v>42</v>
      </c>
      <c r="C14" s="19">
        <f>('utilisation auto'!C15*100/'utilisation auto'!$C15)/('Utilisation auto  volume'!C15/'Utilisation auto  volume'!$C15)</f>
        <v>100</v>
      </c>
      <c r="D14" s="19">
        <f>('utilisation auto'!D15*100/'utilisation auto'!$C15)/('Utilisation auto  volume'!D15/'Utilisation auto  volume'!$C15)</f>
        <v>106.74108792040104</v>
      </c>
      <c r="E14" s="19">
        <f>('utilisation auto'!E15*100/'utilisation auto'!$C15)/('Utilisation auto  volume'!E15/'Utilisation auto  volume'!$C15)</f>
        <v>111.03308465953079</v>
      </c>
      <c r="F14" s="19">
        <f>('utilisation auto'!F15*100/'utilisation auto'!$C15)/('Utilisation auto  volume'!F15/'Utilisation auto  volume'!$C15)</f>
        <v>109.9834464431611</v>
      </c>
      <c r="G14" s="19">
        <f>('utilisation auto'!G15*100/'utilisation auto'!$C15)/('Utilisation auto  volume'!G15/'Utilisation auto  volume'!$C15)</f>
        <v>108.54061328598631</v>
      </c>
      <c r="H14" s="19">
        <f>('utilisation auto'!H15*100/'utilisation auto'!$C15)/('Utilisation auto  volume'!H15/'Utilisation auto  volume'!$C15)</f>
        <v>104.04189740872152</v>
      </c>
      <c r="I14" s="19">
        <f>('utilisation auto'!I15*100/'utilisation auto'!$C15)/('Utilisation auto  volume'!I15/'Utilisation auto  volume'!$C15)</f>
        <v>101.59764885209714</v>
      </c>
      <c r="J14" s="19">
        <f>('utilisation auto'!J15*100/'utilisation auto'!$C15)/('Utilisation auto  volume'!J15/'Utilisation auto  volume'!$C15)</f>
        <v>105.52288155872279</v>
      </c>
      <c r="K14" s="19">
        <f>('utilisation auto'!K15*100/'utilisation auto'!$C15)/('Utilisation auto  volume'!K15/'Utilisation auto  volume'!$C15)</f>
        <v>110.52805734216186</v>
      </c>
      <c r="L14" s="19">
        <f>('utilisation auto'!L15*100/'utilisation auto'!$C15)/('Utilisation auto  volume'!L15/'Utilisation auto  volume'!$C15)</f>
        <v>111.6289967212268</v>
      </c>
      <c r="M14" s="19">
        <f>('utilisation auto'!M15*100/'utilisation auto'!$C15)/('Utilisation auto  volume'!M15/'Utilisation auto  volume'!$C15)</f>
        <v>108.33826367719476</v>
      </c>
      <c r="N14" s="19">
        <f>('utilisation auto'!N15*100/'utilisation auto'!$C15)/('Utilisation auto  volume'!N15/'Utilisation auto  volume'!$C15)</f>
        <v>120.30833842871223</v>
      </c>
      <c r="O14" s="19">
        <f>('utilisation auto'!O15*100/'utilisation auto'!$C15)/('Utilisation auto  volume'!O15/'Utilisation auto  volume'!$C15)</f>
        <v>138.81420055623846</v>
      </c>
      <c r="P14" s="19">
        <f>('utilisation auto'!P15*100/'utilisation auto'!$C15)/('Utilisation auto  volume'!P15/'Utilisation auto  volume'!$C15)</f>
        <v>139.73341461735416</v>
      </c>
      <c r="Q14"/>
    </row>
    <row r="15" spans="2:17" ht="15" x14ac:dyDescent="0.25">
      <c r="B15" s="7" t="s">
        <v>43</v>
      </c>
      <c r="C15" s="19">
        <f>('utilisation auto'!C16*100/'utilisation auto'!$C16)/('Utilisation auto  volume'!C16/'Utilisation auto  volume'!$C16)</f>
        <v>100</v>
      </c>
      <c r="D15" s="19">
        <f>('utilisation auto'!D16*100/'utilisation auto'!$C16)/('Utilisation auto  volume'!D16/'Utilisation auto  volume'!$C16)</f>
        <v>109.01582302918909</v>
      </c>
      <c r="E15" s="19">
        <f>('utilisation auto'!E16*100/'utilisation auto'!$C16)/('Utilisation auto  volume'!E16/'Utilisation auto  volume'!$C16)</f>
        <v>114.85355996777697</v>
      </c>
      <c r="F15" s="19">
        <f>('utilisation auto'!F16*100/'utilisation auto'!$C16)/('Utilisation auto  volume'!F16/'Utilisation auto  volume'!$C16)</f>
        <v>116.05178436664272</v>
      </c>
      <c r="G15" s="19">
        <f>('utilisation auto'!G16*100/'utilisation auto'!$C16)/('Utilisation auto  volume'!G16/'Utilisation auto  volume'!$C16)</f>
        <v>113.99233891035125</v>
      </c>
      <c r="H15" s="19">
        <f>('utilisation auto'!H16*100/'utilisation auto'!$C16)/('Utilisation auto  volume'!H16/'Utilisation auto  volume'!$C16)</f>
        <v>106.665044411583</v>
      </c>
      <c r="I15" s="19">
        <f>('utilisation auto'!I16*100/'utilisation auto'!$C16)/('Utilisation auto  volume'!I16/'Utilisation auto  volume'!$C16)</f>
        <v>102.93073101859599</v>
      </c>
      <c r="J15" s="19">
        <f>('utilisation auto'!J16*100/'utilisation auto'!$C16)/('Utilisation auto  volume'!J16/'Utilisation auto  volume'!$C16)</f>
        <v>107.08013772521305</v>
      </c>
      <c r="K15" s="19">
        <f>('utilisation auto'!K16*100/'utilisation auto'!$C16)/('Utilisation auto  volume'!K16/'Utilisation auto  volume'!$C16)</f>
        <v>111.84074888616159</v>
      </c>
      <c r="L15" s="19">
        <f>('utilisation auto'!L16*100/'utilisation auto'!$C16)/('Utilisation auto  volume'!L16/'Utilisation auto  volume'!$C16)</f>
        <v>113.23362213971754</v>
      </c>
      <c r="M15" s="19">
        <f>('utilisation auto'!M16*100/'utilisation auto'!$C16)/('Utilisation auto  volume'!M16/'Utilisation auto  volume'!$C16)</f>
        <v>108.32142628649422</v>
      </c>
      <c r="N15" s="19">
        <f>('utilisation auto'!N16*100/'utilisation auto'!$C16)/('Utilisation auto  volume'!N16/'Utilisation auto  volume'!$C16)</f>
        <v>116.39609153683641</v>
      </c>
      <c r="O15" s="19">
        <f>('utilisation auto'!O16*100/'utilisation auto'!$C16)/('Utilisation auto  volume'!O16/'Utilisation auto  volume'!$C16)</f>
        <v>130.35941978991784</v>
      </c>
      <c r="P15" s="19">
        <f>('utilisation auto'!P16*100/'utilisation auto'!$C16)/('Utilisation auto  volume'!P16/'Utilisation auto  volume'!$C16)</f>
        <v>131.70179995459708</v>
      </c>
      <c r="Q15"/>
    </row>
    <row r="16" spans="2:17" s="47" customFormat="1" ht="13.9" customHeight="1" x14ac:dyDescent="0.25">
      <c r="B16" s="45" t="s">
        <v>44</v>
      </c>
      <c r="C16" s="46">
        <f>('utilisation auto'!C17*100/'utilisation auto'!$C17)/('Utilisation auto  volume'!C17/'Utilisation auto  volume'!$C17)</f>
        <v>100</v>
      </c>
      <c r="D16" s="46">
        <f>('utilisation auto'!D17*100/'utilisation auto'!$C17)/('Utilisation auto  volume'!D17/'Utilisation auto  volume'!$C17)</f>
        <v>108.17616757192761</v>
      </c>
      <c r="E16" s="46">
        <f>('utilisation auto'!E17*100/'utilisation auto'!$C17)/('Utilisation auto  volume'!E17/'Utilisation auto  volume'!$C17)</f>
        <v>112.01803296719889</v>
      </c>
      <c r="F16" s="46">
        <f>('utilisation auto'!F17*100/'utilisation auto'!$C17)/('Utilisation auto  volume'!F17/'Utilisation auto  volume'!$C17)</f>
        <v>111.1905532418516</v>
      </c>
      <c r="G16" s="46">
        <f>('utilisation auto'!G17*100/'utilisation auto'!$C17)/('Utilisation auto  volume'!G17/'Utilisation auto  volume'!$C17)</f>
        <v>109.57037442309588</v>
      </c>
      <c r="H16" s="46">
        <f>('utilisation auto'!H17*100/'utilisation auto'!$C17)/('Utilisation auto  volume'!H17/'Utilisation auto  volume'!$C17)</f>
        <v>104.78320664522704</v>
      </c>
      <c r="I16" s="46">
        <f>('utilisation auto'!I17*100/'utilisation auto'!$C17)/('Utilisation auto  volume'!I17/'Utilisation auto  volume'!$C17)</f>
        <v>102.69365999291999</v>
      </c>
      <c r="J16" s="46">
        <f>('utilisation auto'!J17*100/'utilisation auto'!$C17)/('Utilisation auto  volume'!J17/'Utilisation auto  volume'!$C17)</f>
        <v>107.15947472554515</v>
      </c>
      <c r="K16" s="46">
        <f>('utilisation auto'!K17*100/'utilisation auto'!$C17)/('Utilisation auto  volume'!K17/'Utilisation auto  volume'!$C17)</f>
        <v>114.92006300018545</v>
      </c>
      <c r="L16" s="46">
        <f>('utilisation auto'!L17*100/'utilisation auto'!$C17)/('Utilisation auto  volume'!L17/'Utilisation auto  volume'!$C17)</f>
        <v>115.79929692057162</v>
      </c>
      <c r="M16" s="46">
        <f>('utilisation auto'!M17*100/'utilisation auto'!$C17)/('Utilisation auto  volume'!M17/'Utilisation auto  volume'!$C17)</f>
        <v>110.43784231762405</v>
      </c>
      <c r="N16" s="46">
        <f>('utilisation auto'!N17*100/'utilisation auto'!$C17)/('Utilisation auto  volume'!N17/'Utilisation auto  volume'!$C17)</f>
        <v>117.75479637024566</v>
      </c>
      <c r="O16" s="46">
        <f>('utilisation auto'!O17*100/'utilisation auto'!$C17)/('Utilisation auto  volume'!O17/'Utilisation auto  volume'!$C17)</f>
        <v>133.05253917833122</v>
      </c>
      <c r="P16" s="46">
        <f>('utilisation auto'!P17*100/'utilisation auto'!$C17)/('Utilisation auto  volume'!P17/'Utilisation auto  volume'!$C17)</f>
        <v>136.80949200180342</v>
      </c>
    </row>
    <row r="17" spans="2:17" s="47" customFormat="1" ht="15" x14ac:dyDescent="0.25">
      <c r="B17" s="45" t="s">
        <v>45</v>
      </c>
      <c r="C17" s="46">
        <f>('utilisation auto'!C18*100/'utilisation auto'!$C18)/('Utilisation auto  volume'!C18/'Utilisation auto  volume'!$C18)</f>
        <v>100</v>
      </c>
      <c r="D17" s="46">
        <f>('utilisation auto'!D18*100/'utilisation auto'!$C18)/('Utilisation auto  volume'!D18/'Utilisation auto  volume'!$C18)</f>
        <v>110.10644338431769</v>
      </c>
      <c r="E17" s="46">
        <f>('utilisation auto'!E18*100/'utilisation auto'!$C18)/('Utilisation auto  volume'!E18/'Utilisation auto  volume'!$C18)</f>
        <v>121.35616639987646</v>
      </c>
      <c r="F17" s="46">
        <f>('utilisation auto'!F18*100/'utilisation auto'!$C18)/('Utilisation auto  volume'!F18/'Utilisation auto  volume'!$C18)</f>
        <v>120.93690463654985</v>
      </c>
      <c r="G17" s="46">
        <f>('utilisation auto'!G18*100/'utilisation auto'!$C18)/('Utilisation auto  volume'!G18/'Utilisation auto  volume'!$C18)</f>
        <v>120.4524326975753</v>
      </c>
      <c r="H17" s="46">
        <f>('utilisation auto'!H18*100/'utilisation auto'!$C18)/('Utilisation auto  volume'!H18/'Utilisation auto  volume'!$C18)</f>
        <v>114.62395696076779</v>
      </c>
      <c r="I17" s="46">
        <f>('utilisation auto'!I18*100/'utilisation auto'!$C18)/('Utilisation auto  volume'!I18/'Utilisation auto  volume'!$C18)</f>
        <v>113.65515594346476</v>
      </c>
      <c r="J17" s="46">
        <f>('utilisation auto'!J18*100/'utilisation auto'!$C18)/('Utilisation auto  volume'!J18/'Utilisation auto  volume'!$C18)</f>
        <v>119.60776945373046</v>
      </c>
      <c r="K17" s="46">
        <f>('utilisation auto'!K18*100/'utilisation auto'!$C18)/('Utilisation auto  volume'!K18/'Utilisation auto  volume'!$C18)</f>
        <v>126.76061917243626</v>
      </c>
      <c r="L17" s="46">
        <f>('utilisation auto'!L18*100/'utilisation auto'!$C18)/('Utilisation auto  volume'!L18/'Utilisation auto  volume'!$C18)</f>
        <v>128.6225625639</v>
      </c>
      <c r="M17" s="46">
        <f>('utilisation auto'!M18*100/'utilisation auto'!$C18)/('Utilisation auto  volume'!M18/'Utilisation auto  volume'!$C18)</f>
        <v>126.04283572335761</v>
      </c>
      <c r="N17" s="46">
        <f>('utilisation auto'!N18*100/'utilisation auto'!$C18)/('Utilisation auto  volume'!N18/'Utilisation auto  volume'!$C18)</f>
        <v>134.18808112285635</v>
      </c>
      <c r="O17" s="46">
        <f>('utilisation auto'!O18*100/'utilisation auto'!$C18)/('Utilisation auto  volume'!O18/'Utilisation auto  volume'!$C18)</f>
        <v>149.2970675537546</v>
      </c>
      <c r="P17" s="46">
        <f>('utilisation auto'!P18*100/'utilisation auto'!$C18)/('Utilisation auto  volume'!P18/'Utilisation auto  volume'!$C18)</f>
        <v>150.83051959468216</v>
      </c>
    </row>
    <row r="18" spans="2:17" ht="15" x14ac:dyDescent="0.25">
      <c r="B18" s="7" t="s">
        <v>46</v>
      </c>
      <c r="C18" s="19">
        <f>('utilisation auto'!C19*100/'utilisation auto'!$C19)/('Utilisation auto  volume'!C19/'Utilisation auto  volume'!$C19)</f>
        <v>100</v>
      </c>
      <c r="D18" s="19">
        <f>('utilisation auto'!D19*100/'utilisation auto'!$C19)/('Utilisation auto  volume'!D19/'Utilisation auto  volume'!$C19)</f>
        <v>110.72510773729481</v>
      </c>
      <c r="E18" s="19">
        <f>('utilisation auto'!E19*100/'utilisation auto'!$C19)/('Utilisation auto  volume'!E19/'Utilisation auto  volume'!$C19)</f>
        <v>119.10115481884571</v>
      </c>
      <c r="F18" s="19">
        <f>('utilisation auto'!F19*100/'utilisation auto'!$C19)/('Utilisation auto  volume'!F19/'Utilisation auto  volume'!$C19)</f>
        <v>114.99140768311118</v>
      </c>
      <c r="G18" s="19">
        <f>('utilisation auto'!G19*100/'utilisation auto'!$C19)/('Utilisation auto  volume'!G19/'Utilisation auto  volume'!$C19)</f>
        <v>109.82813324888417</v>
      </c>
      <c r="H18" s="19">
        <f>('utilisation auto'!H19*100/'utilisation auto'!$C19)/('Utilisation auto  volume'!H19/'Utilisation auto  volume'!$C19)</f>
        <v>99.524840901875507</v>
      </c>
      <c r="I18" s="19">
        <f>('utilisation auto'!I19*100/'utilisation auto'!$C19)/('Utilisation auto  volume'!I19/'Utilisation auto  volume'!$C19)</f>
        <v>94.377271091844136</v>
      </c>
      <c r="J18" s="19">
        <f>('utilisation auto'!J19*100/'utilisation auto'!$C19)/('Utilisation auto  volume'!J19/'Utilisation auto  volume'!$C19)</f>
        <v>100.61573824850768</v>
      </c>
      <c r="K18" s="19">
        <f>('utilisation auto'!K19*100/'utilisation auto'!$C19)/('Utilisation auto  volume'!K19/'Utilisation auto  volume'!$C19)</f>
        <v>103.62277055315475</v>
      </c>
      <c r="L18" s="19">
        <f>('utilisation auto'!L19*100/'utilisation auto'!$C19)/('Utilisation auto  volume'!L19/'Utilisation auto  volume'!$C19)</f>
        <v>103.32090066587222</v>
      </c>
      <c r="M18" s="19">
        <f>('utilisation auto'!M19*100/'utilisation auto'!$C19)/('Utilisation auto  volume'!M19/'Utilisation auto  volume'!$C19)</f>
        <v>92.567851637314917</v>
      </c>
      <c r="N18" s="19">
        <f>('utilisation auto'!N19*100/'utilisation auto'!$C19)/('Utilisation auto  volume'!N19/'Utilisation auto  volume'!$C19)</f>
        <v>106.3080714629593</v>
      </c>
      <c r="O18" s="19">
        <f>('utilisation auto'!O19*100/'utilisation auto'!$C19)/('Utilisation auto  volume'!O19/'Utilisation auto  volume'!$C19)</f>
        <v>109.24316393406181</v>
      </c>
      <c r="P18" s="19">
        <f>('utilisation auto'!P19*100/'utilisation auto'!$C19)/('Utilisation auto  volume'!P19/'Utilisation auto  volume'!$C19)</f>
        <v>138.07240887805671</v>
      </c>
      <c r="Q18"/>
    </row>
    <row r="19" spans="2:17" ht="15" x14ac:dyDescent="0.25">
      <c r="B19" s="7" t="s">
        <v>47</v>
      </c>
      <c r="C19" s="19">
        <f>('utilisation auto'!C20*100/'utilisation auto'!$C20)/('Utilisation auto  volume'!C20/'Utilisation auto  volume'!$C20)</f>
        <v>100</v>
      </c>
      <c r="D19" s="19">
        <f>('utilisation auto'!D20*100/'utilisation auto'!$C20)/('Utilisation auto  volume'!D20/'Utilisation auto  volume'!$C20)</f>
        <v>106.26108229413434</v>
      </c>
      <c r="E19" s="19">
        <f>('utilisation auto'!E20*100/'utilisation auto'!$C20)/('Utilisation auto  volume'!E20/'Utilisation auto  volume'!$C20)</f>
        <v>111.17955292438575</v>
      </c>
      <c r="F19" s="19">
        <f>('utilisation auto'!F20*100/'utilisation auto'!$C20)/('Utilisation auto  volume'!F20/'Utilisation auto  volume'!$C20)</f>
        <v>112.02524604918253</v>
      </c>
      <c r="G19" s="19">
        <f>('utilisation auto'!G20*100/'utilisation auto'!$C20)/('Utilisation auto  volume'!G20/'Utilisation auto  volume'!$C20)</f>
        <v>111.3885146889168</v>
      </c>
      <c r="H19" s="19">
        <f>('utilisation auto'!H20*100/'utilisation auto'!$C20)/('Utilisation auto  volume'!H20/'Utilisation auto  volume'!$C20)</f>
        <v>107.2477309275088</v>
      </c>
      <c r="I19" s="19">
        <f>('utilisation auto'!I20*100/'utilisation auto'!$C20)/('Utilisation auto  volume'!I20/'Utilisation auto  volume'!$C20)</f>
        <v>105.12629237990602</v>
      </c>
      <c r="J19" s="19">
        <f>('utilisation auto'!J20*100/'utilisation auto'!$C20)/('Utilisation auto  volume'!J20/'Utilisation auto  volume'!$C20)</f>
        <v>108.55954307068443</v>
      </c>
      <c r="K19" s="19">
        <f>('utilisation auto'!K20*100/'utilisation auto'!$C20)/('Utilisation auto  volume'!K20/'Utilisation auto  volume'!$C20)</f>
        <v>111.97915212613188</v>
      </c>
      <c r="L19" s="19">
        <f>('utilisation auto'!L20*100/'utilisation auto'!$C20)/('Utilisation auto  volume'!L20/'Utilisation auto  volume'!$C20)</f>
        <v>115.20491243019089</v>
      </c>
      <c r="M19" s="19">
        <f>('utilisation auto'!M20*100/'utilisation auto'!$C20)/('Utilisation auto  volume'!M20/'Utilisation auto  volume'!$C20)</f>
        <v>113.8581156621608</v>
      </c>
      <c r="N19" s="19">
        <f>('utilisation auto'!N20*100/'utilisation auto'!$C20)/('Utilisation auto  volume'!N20/'Utilisation auto  volume'!$C20)</f>
        <v>124.9978443516973</v>
      </c>
      <c r="O19" s="19">
        <f>('utilisation auto'!O20*100/'utilisation auto'!$C20)/('Utilisation auto  volume'!O20/'Utilisation auto  volume'!$C20)</f>
        <v>138.93966286180222</v>
      </c>
      <c r="P19" s="19">
        <f>('utilisation auto'!P20*100/'utilisation auto'!$C20)/('Utilisation auto  volume'!P20/'Utilisation auto  volume'!$C20)</f>
        <v>140.76303207686558</v>
      </c>
      <c r="Q19"/>
    </row>
    <row r="20" spans="2:17" ht="15" x14ac:dyDescent="0.25">
      <c r="B20" s="7" t="s">
        <v>48</v>
      </c>
      <c r="C20" s="19">
        <f>('utilisation auto'!C21*100/'utilisation auto'!$C21)/('Utilisation auto  volume'!C21/'Utilisation auto  volume'!$C21)</f>
        <v>100</v>
      </c>
      <c r="D20" s="19">
        <f>('utilisation auto'!D21*100/'utilisation auto'!$C21)/('Utilisation auto  volume'!D21/'Utilisation auto  volume'!$C21)</f>
        <v>110.03933737186239</v>
      </c>
      <c r="E20" s="19">
        <f>('utilisation auto'!E21*100/'utilisation auto'!$C21)/('Utilisation auto  volume'!E21/'Utilisation auto  volume'!$C21)</f>
        <v>115.65247943207359</v>
      </c>
      <c r="F20" s="19">
        <f>('utilisation auto'!F21*100/'utilisation auto'!$C21)/('Utilisation auto  volume'!F21/'Utilisation auto  volume'!$C21)</f>
        <v>114.12126931516029</v>
      </c>
      <c r="G20" s="19">
        <f>('utilisation auto'!G21*100/'utilisation auto'!$C21)/('Utilisation auto  volume'!G21/'Utilisation auto  volume'!$C21)</f>
        <v>113.34566692371163</v>
      </c>
      <c r="H20" s="19">
        <f>('utilisation auto'!H21*100/'utilisation auto'!$C21)/('Utilisation auto  volume'!H21/'Utilisation auto  volume'!$C21)</f>
        <v>107.75873619721781</v>
      </c>
      <c r="I20" s="19">
        <f>('utilisation auto'!I21*100/'utilisation auto'!$C21)/('Utilisation auto  volume'!I21/'Utilisation auto  volume'!$C21)</f>
        <v>105.52561295122936</v>
      </c>
      <c r="J20" s="19">
        <f>('utilisation auto'!J21*100/'utilisation auto'!$C21)/('Utilisation auto  volume'!J21/'Utilisation auto  volume'!$C21)</f>
        <v>110.05676385695295</v>
      </c>
      <c r="K20" s="19">
        <f>('utilisation auto'!K21*100/'utilisation auto'!$C21)/('Utilisation auto  volume'!K21/'Utilisation auto  volume'!$C21)</f>
        <v>115.67609443093355</v>
      </c>
      <c r="L20" s="19">
        <f>('utilisation auto'!L21*100/'utilisation auto'!$C21)/('Utilisation auto  volume'!L21/'Utilisation auto  volume'!$C21)</f>
        <v>116.79141867244113</v>
      </c>
      <c r="M20" s="19">
        <f>('utilisation auto'!M21*100/'utilisation auto'!$C21)/('Utilisation auto  volume'!M21/'Utilisation auto  volume'!$C21)</f>
        <v>112.08832454879413</v>
      </c>
      <c r="N20" s="19">
        <f>('utilisation auto'!N21*100/'utilisation auto'!$C21)/('Utilisation auto  volume'!N21/'Utilisation auto  volume'!$C21)</f>
        <v>121.46339406832037</v>
      </c>
      <c r="O20" s="19">
        <f>('utilisation auto'!O21*100/'utilisation auto'!$C21)/('Utilisation auto  volume'!O21/'Utilisation auto  volume'!$C21)</f>
        <v>146.21761653872903</v>
      </c>
      <c r="P20" s="19">
        <f>('utilisation auto'!P21*100/'utilisation auto'!$C21)/('Utilisation auto  volume'!P21/'Utilisation auto  volume'!$C21)</f>
        <v>146.41366110071704</v>
      </c>
      <c r="Q20"/>
    </row>
    <row r="21" spans="2:17" ht="15" x14ac:dyDescent="0.25">
      <c r="B21" s="7" t="s">
        <v>50</v>
      </c>
      <c r="C21" s="19">
        <f>('utilisation auto'!C22*100/'utilisation auto'!$C22)/('Utilisation auto  volume'!C22/'Utilisation auto  volume'!$C22)</f>
        <v>100</v>
      </c>
      <c r="D21" s="19">
        <f>('utilisation auto'!D22*100/'utilisation auto'!$C22)/('Utilisation auto  volume'!D22/'Utilisation auto  volume'!$C22)</f>
        <v>111.64269610196196</v>
      </c>
      <c r="E21" s="19">
        <f>('utilisation auto'!E22*100/'utilisation auto'!$C22)/('Utilisation auto  volume'!E22/'Utilisation auto  volume'!$C22)</f>
        <v>116.61111493593961</v>
      </c>
      <c r="F21" s="19">
        <f>('utilisation auto'!F22*100/'utilisation auto'!$C22)/('Utilisation auto  volume'!F22/'Utilisation auto  volume'!$C22)</f>
        <v>115.24975158081573</v>
      </c>
      <c r="G21" s="19">
        <f>('utilisation auto'!G22*100/'utilisation auto'!$C22)/('Utilisation auto  volume'!G22/'Utilisation auto  volume'!$C22)</f>
        <v>113.06006099495514</v>
      </c>
      <c r="H21" s="19">
        <f>('utilisation auto'!H22*100/'utilisation auto'!$C22)/('Utilisation auto  volume'!H22/'Utilisation auto  volume'!$C22)</f>
        <v>111.25743516106945</v>
      </c>
      <c r="I21" s="19">
        <f>('utilisation auto'!I22*100/'utilisation auto'!$C22)/('Utilisation auto  volume'!I22/'Utilisation auto  volume'!$C22)</f>
        <v>110.12151255810572</v>
      </c>
      <c r="J21" s="19">
        <f>('utilisation auto'!J22*100/'utilisation auto'!$C22)/('Utilisation auto  volume'!J22/'Utilisation auto  volume'!$C22)</f>
        <v>115.415730057212</v>
      </c>
      <c r="K21" s="19">
        <f>('utilisation auto'!K22*100/'utilisation auto'!$C22)/('Utilisation auto  volume'!K22/'Utilisation auto  volume'!$C22)</f>
        <v>120.08638110901457</v>
      </c>
      <c r="L21" s="19">
        <f>('utilisation auto'!L22*100/'utilisation auto'!$C22)/('Utilisation auto  volume'!L22/'Utilisation auto  volume'!$C22)</f>
        <v>121.26978299095632</v>
      </c>
      <c r="M21" s="19">
        <f>('utilisation auto'!M22*100/'utilisation auto'!$C22)/('Utilisation auto  volume'!M22/'Utilisation auto  volume'!$C22)</f>
        <v>118.14533237010788</v>
      </c>
      <c r="N21" s="19">
        <f>('utilisation auto'!N22*100/'utilisation auto'!$C22)/('Utilisation auto  volume'!N22/'Utilisation auto  volume'!$C22)</f>
        <v>126.98790401034472</v>
      </c>
      <c r="O21" s="19">
        <f>('utilisation auto'!O22*100/'utilisation auto'!$C22)/('Utilisation auto  volume'!O22/'Utilisation auto  volume'!$C22)</f>
        <v>145.63484168215561</v>
      </c>
      <c r="P21" s="19" t="e">
        <f>('utilisation auto'!P22*100/'utilisation auto'!$C22)/('Utilisation auto  volume'!P22/'Utilisation auto  volume'!$C22)</f>
        <v>#VALUE!</v>
      </c>
      <c r="Q21"/>
    </row>
    <row r="22" spans="2:17" ht="15" x14ac:dyDescent="0.25">
      <c r="B22" s="7" t="s">
        <v>51</v>
      </c>
      <c r="C22" s="19">
        <f>('utilisation auto'!C23*100/'utilisation auto'!$C23)/('Utilisation auto  volume'!C23/'Utilisation auto  volume'!$C23)</f>
        <v>100</v>
      </c>
      <c r="D22" s="19">
        <f>('utilisation auto'!D23*100/'utilisation auto'!$C23)/('Utilisation auto  volume'!D23/'Utilisation auto  volume'!$C23)</f>
        <v>110.97458187033024</v>
      </c>
      <c r="E22" s="19">
        <f>('utilisation auto'!E23*100/'utilisation auto'!$C23)/('Utilisation auto  volume'!E23/'Utilisation auto  volume'!$C23)</f>
        <v>118.30434382947273</v>
      </c>
      <c r="F22" s="19">
        <f>('utilisation auto'!F23*100/'utilisation auto'!$C23)/('Utilisation auto  volume'!F23/'Utilisation auto  volume'!$C23)</f>
        <v>116.49831358474181</v>
      </c>
      <c r="G22" s="19">
        <f>('utilisation auto'!G23*100/'utilisation auto'!$C23)/('Utilisation auto  volume'!G23/'Utilisation auto  volume'!$C23)</f>
        <v>109.77922087419124</v>
      </c>
      <c r="H22" s="19">
        <f>('utilisation auto'!H23*100/'utilisation auto'!$C23)/('Utilisation auto  volume'!H23/'Utilisation auto  volume'!$C23)</f>
        <v>105.64023984250632</v>
      </c>
      <c r="I22" s="19">
        <f>('utilisation auto'!I23*100/'utilisation auto'!$C23)/('Utilisation auto  volume'!I23/'Utilisation auto  volume'!$C23)</f>
        <v>103.45034060878676</v>
      </c>
      <c r="J22" s="19">
        <f>('utilisation auto'!J23*100/'utilisation auto'!$C23)/('Utilisation auto  volume'!J23/'Utilisation auto  volume'!$C23)</f>
        <v>105.72600245951678</v>
      </c>
      <c r="K22" s="19">
        <f>('utilisation auto'!K23*100/'utilisation auto'!$C23)/('Utilisation auto  volume'!K23/'Utilisation auto  volume'!$C23)</f>
        <v>103.55877536916968</v>
      </c>
      <c r="L22" s="19">
        <f>('utilisation auto'!L23*100/'utilisation auto'!$C23)/('Utilisation auto  volume'!L23/'Utilisation auto  volume'!$C23)</f>
        <v>103.97998721340318</v>
      </c>
      <c r="M22" s="19">
        <f>('utilisation auto'!M23*100/'utilisation auto'!$C23)/('Utilisation auto  volume'!M23/'Utilisation auto  volume'!$C23)</f>
        <v>103.46530759913799</v>
      </c>
      <c r="N22" s="19">
        <f>('utilisation auto'!N23*100/'utilisation auto'!$C23)/('Utilisation auto  volume'!N23/'Utilisation auto  volume'!$C23)</f>
        <v>114.53132369178746</v>
      </c>
      <c r="O22" s="19">
        <f>('utilisation auto'!O23*100/'utilisation auto'!$C23)/('Utilisation auto  volume'!O23/'Utilisation auto  volume'!$C23)</f>
        <v>123.76992446502642</v>
      </c>
      <c r="P22" s="19">
        <f>('utilisation auto'!P23*100/'utilisation auto'!$C23)/('Utilisation auto  volume'!P23/'Utilisation auto  volume'!$C23)</f>
        <v>117.23250037533063</v>
      </c>
      <c r="Q22"/>
    </row>
    <row r="23" spans="2:17" ht="15" x14ac:dyDescent="0.25">
      <c r="B23" s="7" t="s">
        <v>52</v>
      </c>
      <c r="C23" s="19">
        <f>('utilisation auto'!C24*100/'utilisation auto'!$C24)/('Utilisation auto  volume'!C24/'Utilisation auto  volume'!$C24)</f>
        <v>100</v>
      </c>
      <c r="D23" s="19">
        <f>('utilisation auto'!D24*100/'utilisation auto'!$C24)/('Utilisation auto  volume'!D24/'Utilisation auto  volume'!$C24)</f>
        <v>107.10372414526951</v>
      </c>
      <c r="E23" s="19">
        <f>('utilisation auto'!E24*100/'utilisation auto'!$C24)/('Utilisation auto  volume'!E24/'Utilisation auto  volume'!$C24)</f>
        <v>115.69190160620015</v>
      </c>
      <c r="F23" s="19">
        <f>('utilisation auto'!F24*100/'utilisation auto'!$C24)/('Utilisation auto  volume'!F24/'Utilisation auto  volume'!$C24)</f>
        <v>110.69047467930412</v>
      </c>
      <c r="G23" s="19">
        <f>('utilisation auto'!G24*100/'utilisation auto'!$C24)/('Utilisation auto  volume'!G24/'Utilisation auto  volume'!$C24)</f>
        <v>114.45461300034933</v>
      </c>
      <c r="H23" s="19">
        <f>('utilisation auto'!H24*100/'utilisation auto'!$C24)/('Utilisation auto  volume'!H24/'Utilisation auto  volume'!$C24)</f>
        <v>119.80507769050253</v>
      </c>
      <c r="I23" s="19">
        <f>('utilisation auto'!I24*100/'utilisation auto'!$C24)/('Utilisation auto  volume'!I24/'Utilisation auto  volume'!$C24)</f>
        <v>106.13378765802183</v>
      </c>
      <c r="J23" s="19">
        <f>('utilisation auto'!J24*100/'utilisation auto'!$C24)/('Utilisation auto  volume'!J24/'Utilisation auto  volume'!$C24)</f>
        <v>104.52471423677079</v>
      </c>
      <c r="K23" s="19">
        <f>('utilisation auto'!K24*100/'utilisation auto'!$C24)/('Utilisation auto  volume'!K24/'Utilisation auto  volume'!$C24)</f>
        <v>109.00510271527907</v>
      </c>
      <c r="L23" s="19">
        <f>('utilisation auto'!L24*100/'utilisation auto'!$C24)/('Utilisation auto  volume'!L24/'Utilisation auto  volume'!$C24)</f>
        <v>111.52423188279153</v>
      </c>
      <c r="M23" s="19" t="e">
        <f>('utilisation auto'!M24*100/'utilisation auto'!$C24)/('Utilisation auto  volume'!M24/'Utilisation auto  volume'!$C24)</f>
        <v>#VALUE!</v>
      </c>
      <c r="N23" s="19" t="e">
        <f>('utilisation auto'!N24*100/'utilisation auto'!$C24)/('Utilisation auto  volume'!N24/'Utilisation auto  volume'!$C24)</f>
        <v>#VALUE!</v>
      </c>
      <c r="O23" s="19" t="e">
        <f>('utilisation auto'!O24*100/'utilisation auto'!$C24)/('Utilisation auto  volume'!O24/'Utilisation auto  volume'!$C24)</f>
        <v>#VALUE!</v>
      </c>
      <c r="P23" s="19" t="e">
        <f>('utilisation auto'!P24*100/'utilisation auto'!$C24)/('Utilisation auto  volume'!P24/'Utilisation auto  volume'!$C24)</f>
        <v>#DIV/0!</v>
      </c>
      <c r="Q23"/>
    </row>
    <row r="25" spans="2:17" ht="15" x14ac:dyDescent="0.25">
      <c r="B25" s="48" t="s">
        <v>71</v>
      </c>
      <c r="C25" s="49" t="s">
        <v>54</v>
      </c>
      <c r="D25" s="49" t="s">
        <v>55</v>
      </c>
      <c r="E25" s="49" t="s">
        <v>56</v>
      </c>
      <c r="F25" s="49" t="s">
        <v>57</v>
      </c>
      <c r="G25" s="49" t="s">
        <v>58</v>
      </c>
      <c r="H25" s="49" t="s">
        <v>59</v>
      </c>
      <c r="I25" s="49" t="s">
        <v>60</v>
      </c>
      <c r="J25" s="49" t="s">
        <v>61</v>
      </c>
      <c r="K25" s="49" t="s">
        <v>62</v>
      </c>
      <c r="L25" s="49" t="s">
        <v>63</v>
      </c>
      <c r="M25" s="49" t="s">
        <v>64</v>
      </c>
      <c r="N25" s="49" t="s">
        <v>65</v>
      </c>
      <c r="O25" s="49" t="s">
        <v>66</v>
      </c>
      <c r="P25" s="44" t="s">
        <v>67</v>
      </c>
    </row>
    <row r="26" spans="2:17" ht="15" x14ac:dyDescent="0.25">
      <c r="B26" s="50" t="s">
        <v>40</v>
      </c>
      <c r="C26" s="51">
        <v>100</v>
      </c>
      <c r="D26" s="51">
        <v>109.94782780164574</v>
      </c>
      <c r="E26" s="51">
        <v>112.18742777948961</v>
      </c>
      <c r="F26" s="51">
        <v>106.97632961937023</v>
      </c>
      <c r="G26" s="51">
        <v>100.93515935196424</v>
      </c>
      <c r="H26" s="51">
        <v>93.094442819534635</v>
      </c>
      <c r="I26" s="51">
        <v>88.431737010598212</v>
      </c>
      <c r="J26" s="51">
        <v>95.678050373443085</v>
      </c>
      <c r="K26" s="51">
        <v>104.35547419729382</v>
      </c>
      <c r="L26" s="51">
        <v>103.89716375941222</v>
      </c>
      <c r="M26" s="51">
        <v>92.874978224261085</v>
      </c>
      <c r="N26" s="51">
        <v>111.76634963550822</v>
      </c>
      <c r="O26" s="51">
        <v>150.02811213884843</v>
      </c>
      <c r="P26" s="44">
        <v>151.2971305822899</v>
      </c>
    </row>
    <row r="27" spans="2:17" ht="15" x14ac:dyDescent="0.25">
      <c r="B27" s="50" t="s">
        <v>45</v>
      </c>
      <c r="C27" s="51">
        <v>100</v>
      </c>
      <c r="D27" s="51">
        <v>110.10644338431769</v>
      </c>
      <c r="E27" s="51">
        <v>121.35616639987646</v>
      </c>
      <c r="F27" s="51">
        <v>120.93690463654985</v>
      </c>
      <c r="G27" s="51">
        <v>120.4524326975753</v>
      </c>
      <c r="H27" s="51">
        <v>114.62395696076779</v>
      </c>
      <c r="I27" s="51">
        <v>113.65515594346476</v>
      </c>
      <c r="J27" s="51">
        <v>119.60776945373046</v>
      </c>
      <c r="K27" s="51">
        <v>126.76061917243626</v>
      </c>
      <c r="L27" s="51">
        <v>128.6225625639</v>
      </c>
      <c r="M27" s="51">
        <v>126.04283572335761</v>
      </c>
      <c r="N27" s="51">
        <v>134.18808112285635</v>
      </c>
      <c r="O27" s="51">
        <v>149.2970675537546</v>
      </c>
      <c r="P27" s="44">
        <v>150.83051959468216</v>
      </c>
    </row>
    <row r="28" spans="2:17" ht="15" x14ac:dyDescent="0.25">
      <c r="B28" s="50" t="s">
        <v>48</v>
      </c>
      <c r="C28" s="51">
        <v>100</v>
      </c>
      <c r="D28" s="51">
        <v>110.03933737186239</v>
      </c>
      <c r="E28" s="51">
        <v>115.65247943207359</v>
      </c>
      <c r="F28" s="51">
        <v>114.12126931516029</v>
      </c>
      <c r="G28" s="51">
        <v>113.34566692371163</v>
      </c>
      <c r="H28" s="51">
        <v>107.75873619721781</v>
      </c>
      <c r="I28" s="51">
        <v>105.52561295122936</v>
      </c>
      <c r="J28" s="51">
        <v>110.05676385695295</v>
      </c>
      <c r="K28" s="51">
        <v>115.67609443093355</v>
      </c>
      <c r="L28" s="51">
        <v>116.79141867244113</v>
      </c>
      <c r="M28" s="51">
        <v>112.08832454879413</v>
      </c>
      <c r="N28" s="51">
        <v>121.46339406832037</v>
      </c>
      <c r="O28" s="51">
        <v>146.21761653872903</v>
      </c>
      <c r="P28" s="44">
        <v>146.41366110071704</v>
      </c>
    </row>
    <row r="29" spans="2:17" ht="15" x14ac:dyDescent="0.25">
      <c r="B29" s="50" t="s">
        <v>50</v>
      </c>
      <c r="C29" s="51">
        <v>100</v>
      </c>
      <c r="D29" s="51">
        <v>111.64269610196196</v>
      </c>
      <c r="E29" s="51">
        <v>116.61111493593961</v>
      </c>
      <c r="F29" s="51">
        <v>115.24975158081573</v>
      </c>
      <c r="G29" s="51">
        <v>113.06006099495514</v>
      </c>
      <c r="H29" s="51">
        <v>111.25743516106945</v>
      </c>
      <c r="I29" s="51">
        <v>110.12151255810572</v>
      </c>
      <c r="J29" s="51">
        <v>115.415730057212</v>
      </c>
      <c r="K29" s="51">
        <v>120.08638110901457</v>
      </c>
      <c r="L29" s="51">
        <v>121.26978299095632</v>
      </c>
      <c r="M29" s="51">
        <v>118.14533237010788</v>
      </c>
      <c r="N29" s="51">
        <v>126.98790401034472</v>
      </c>
      <c r="O29" s="51">
        <v>145.63484168215561</v>
      </c>
      <c r="P29" s="44" t="e">
        <v>#VALUE!</v>
      </c>
    </row>
    <row r="30" spans="2:17" ht="15" x14ac:dyDescent="0.25">
      <c r="B30" s="50" t="s">
        <v>39</v>
      </c>
      <c r="C30" s="51">
        <v>100</v>
      </c>
      <c r="D30" s="51">
        <v>110.04905373724</v>
      </c>
      <c r="E30" s="51">
        <v>114.49761923917967</v>
      </c>
      <c r="F30" s="51">
        <v>113.83489227996112</v>
      </c>
      <c r="G30" s="51">
        <v>112.94875027747659</v>
      </c>
      <c r="H30" s="51">
        <v>108.3499937986373</v>
      </c>
      <c r="I30" s="51">
        <v>106.67927980465323</v>
      </c>
      <c r="J30" s="51">
        <v>112.04352185758069</v>
      </c>
      <c r="K30" s="51">
        <v>117.40179467479572</v>
      </c>
      <c r="L30" s="51">
        <v>118.79155921080246</v>
      </c>
      <c r="M30" s="51">
        <v>117.15898968420449</v>
      </c>
      <c r="N30" s="51">
        <v>125.21976582225408</v>
      </c>
      <c r="O30" s="51">
        <v>141.73314306155666</v>
      </c>
      <c r="P30" s="44">
        <v>146.13194772618121</v>
      </c>
    </row>
    <row r="31" spans="2:17" ht="15" x14ac:dyDescent="0.25">
      <c r="B31" s="65" t="s">
        <v>47</v>
      </c>
      <c r="C31" s="70">
        <v>100</v>
      </c>
      <c r="D31" s="70">
        <v>106.26108229413434</v>
      </c>
      <c r="E31" s="70">
        <v>111.17955292438575</v>
      </c>
      <c r="F31" s="70">
        <v>112.02524604918253</v>
      </c>
      <c r="G31" s="70">
        <v>111.3885146889168</v>
      </c>
      <c r="H31" s="70">
        <v>107.2477309275088</v>
      </c>
      <c r="I31" s="70">
        <v>105.12629237990602</v>
      </c>
      <c r="J31" s="70">
        <v>108.55954307068443</v>
      </c>
      <c r="K31" s="70">
        <v>111.97915212613188</v>
      </c>
      <c r="L31" s="70">
        <v>115.20491243019089</v>
      </c>
      <c r="M31" s="70">
        <v>113.8581156621608</v>
      </c>
      <c r="N31" s="70">
        <v>124.9978443516973</v>
      </c>
      <c r="O31" s="70">
        <v>138.93966286180222</v>
      </c>
      <c r="P31" s="44">
        <v>140.76303207686558</v>
      </c>
    </row>
    <row r="32" spans="2:17" ht="15" x14ac:dyDescent="0.25">
      <c r="B32" s="52" t="s">
        <v>97</v>
      </c>
      <c r="C32" s="51">
        <v>100</v>
      </c>
      <c r="D32" s="51">
        <v>108.45326113390148</v>
      </c>
      <c r="E32" s="51">
        <v>114.441343055464</v>
      </c>
      <c r="F32" s="51">
        <v>113.68820326101265</v>
      </c>
      <c r="G32" s="51">
        <v>112.11662646676294</v>
      </c>
      <c r="H32" s="51">
        <v>106.91956383656009</v>
      </c>
      <c r="I32" s="51">
        <v>104.2730182033919</v>
      </c>
      <c r="J32" s="51">
        <v>108.87743130636056</v>
      </c>
      <c r="K32" s="51">
        <v>114.37245862770335</v>
      </c>
      <c r="L32" s="51">
        <v>115.56377500072965</v>
      </c>
      <c r="M32" s="51">
        <v>111.54840519109659</v>
      </c>
      <c r="N32" s="51">
        <v>121.52078669413042</v>
      </c>
      <c r="O32" s="51">
        <v>138.93600155136227</v>
      </c>
      <c r="P32" s="44">
        <v>140.52585534902013</v>
      </c>
    </row>
    <row r="33" spans="2:16" ht="15" x14ac:dyDescent="0.25">
      <c r="B33" s="50" t="s">
        <v>42</v>
      </c>
      <c r="C33" s="51">
        <v>100</v>
      </c>
      <c r="D33" s="51">
        <v>106.74108792040104</v>
      </c>
      <c r="E33" s="51">
        <v>111.03308465953079</v>
      </c>
      <c r="F33" s="51">
        <v>109.9834464431611</v>
      </c>
      <c r="G33" s="51">
        <v>108.54061328598631</v>
      </c>
      <c r="H33" s="51">
        <v>104.04189740872152</v>
      </c>
      <c r="I33" s="51">
        <v>101.59764885209714</v>
      </c>
      <c r="J33" s="51">
        <v>105.52288155872279</v>
      </c>
      <c r="K33" s="51">
        <v>110.52805734216186</v>
      </c>
      <c r="L33" s="51">
        <v>111.6289967212268</v>
      </c>
      <c r="M33" s="51">
        <v>108.33826367719476</v>
      </c>
      <c r="N33" s="51">
        <v>120.30833842871223</v>
      </c>
      <c r="O33" s="51">
        <v>138.81420055623846</v>
      </c>
      <c r="P33" s="44">
        <v>139.73341461735416</v>
      </c>
    </row>
    <row r="34" spans="2:16" ht="15" x14ac:dyDescent="0.25">
      <c r="B34" s="65" t="s">
        <v>44</v>
      </c>
      <c r="C34" s="70">
        <v>100</v>
      </c>
      <c r="D34" s="70">
        <v>108.17616757192761</v>
      </c>
      <c r="E34" s="70">
        <v>112.01803296719889</v>
      </c>
      <c r="F34" s="70">
        <v>111.1905532418516</v>
      </c>
      <c r="G34" s="70">
        <v>109.57037442309588</v>
      </c>
      <c r="H34" s="70">
        <v>104.78320664522704</v>
      </c>
      <c r="I34" s="70">
        <v>102.69365999291999</v>
      </c>
      <c r="J34" s="70">
        <v>107.15947472554515</v>
      </c>
      <c r="K34" s="70">
        <v>114.92006300018545</v>
      </c>
      <c r="L34" s="70">
        <v>115.79929692057162</v>
      </c>
      <c r="M34" s="44">
        <v>110.43784231762405</v>
      </c>
      <c r="N34" s="44">
        <v>117.75479637024566</v>
      </c>
      <c r="O34" s="44">
        <v>133.05253917833122</v>
      </c>
      <c r="P34" s="44">
        <v>136.80949200180342</v>
      </c>
    </row>
    <row r="35" spans="2:16" ht="11.45" customHeight="1" x14ac:dyDescent="0.25">
      <c r="B35" s="149" t="s">
        <v>41</v>
      </c>
      <c r="C35" s="51">
        <v>100</v>
      </c>
      <c r="D35" s="51">
        <v>106.05826458252932</v>
      </c>
      <c r="E35" s="51">
        <v>109.51624066312409</v>
      </c>
      <c r="F35" s="51">
        <v>107.98052591667107</v>
      </c>
      <c r="G35" s="51">
        <v>107.0487718162349</v>
      </c>
      <c r="H35" s="51">
        <v>104.00906194353669</v>
      </c>
      <c r="I35" s="51">
        <v>102.32709576009242</v>
      </c>
      <c r="J35" s="51">
        <v>105.66866644971039</v>
      </c>
      <c r="K35" s="51">
        <v>109.01016000265928</v>
      </c>
      <c r="L35" s="51">
        <v>109.69661707878551</v>
      </c>
      <c r="M35" s="51">
        <v>106.51147514061664</v>
      </c>
      <c r="N35" s="51">
        <v>113.99963674585804</v>
      </c>
      <c r="O35" s="51">
        <v>130.54048318538844</v>
      </c>
      <c r="P35" s="44">
        <v>128.97089699638485</v>
      </c>
    </row>
    <row r="36" spans="2:16" ht="15" x14ac:dyDescent="0.25">
      <c r="B36" s="148" t="s">
        <v>43</v>
      </c>
      <c r="C36" s="51">
        <v>100</v>
      </c>
      <c r="D36" s="51">
        <v>109.01582302918909</v>
      </c>
      <c r="E36" s="51">
        <v>114.85355996777697</v>
      </c>
      <c r="F36" s="51">
        <v>116.05178436664272</v>
      </c>
      <c r="G36" s="51">
        <v>113.99233891035125</v>
      </c>
      <c r="H36" s="51">
        <v>106.665044411583</v>
      </c>
      <c r="I36" s="51">
        <v>102.93073101859599</v>
      </c>
      <c r="J36" s="51">
        <v>107.08013772521305</v>
      </c>
      <c r="K36" s="51">
        <v>111.84074888616159</v>
      </c>
      <c r="L36" s="51">
        <v>113.23362213971754</v>
      </c>
      <c r="M36" s="51">
        <v>108.32142628649422</v>
      </c>
      <c r="N36" s="51">
        <v>116.39609153683641</v>
      </c>
      <c r="O36" s="51">
        <v>130.35941978991784</v>
      </c>
      <c r="P36" s="44">
        <v>131.70179995459708</v>
      </c>
    </row>
    <row r="37" spans="2:16" s="70" customFormat="1" ht="15" x14ac:dyDescent="0.25">
      <c r="B37" s="64" t="s">
        <v>51</v>
      </c>
      <c r="C37" s="51">
        <v>100</v>
      </c>
      <c r="D37" s="51">
        <v>110.97458187033024</v>
      </c>
      <c r="E37" s="51">
        <v>118.30434382947273</v>
      </c>
      <c r="F37" s="51">
        <v>116.49831358474181</v>
      </c>
      <c r="G37" s="51">
        <v>109.77922087419124</v>
      </c>
      <c r="H37" s="51">
        <v>105.64023984250632</v>
      </c>
      <c r="I37" s="51">
        <v>103.45034060878676</v>
      </c>
      <c r="J37" s="51">
        <v>105.72600245951678</v>
      </c>
      <c r="K37" s="51">
        <v>103.55877536916968</v>
      </c>
      <c r="L37" s="51">
        <v>103.97998721340318</v>
      </c>
      <c r="M37" s="51">
        <v>103.46530759913799</v>
      </c>
      <c r="N37" s="51">
        <v>114.53132369178746</v>
      </c>
      <c r="O37" s="51">
        <v>123.76992446502642</v>
      </c>
      <c r="P37" s="70">
        <v>117.23250037533063</v>
      </c>
    </row>
    <row r="38" spans="2:16" s="70" customFormat="1" ht="15" x14ac:dyDescent="0.25">
      <c r="B38" s="148" t="s">
        <v>46</v>
      </c>
      <c r="C38" s="51">
        <v>100</v>
      </c>
      <c r="D38" s="51">
        <v>110.72510773729481</v>
      </c>
      <c r="E38" s="51">
        <v>119.10115481884571</v>
      </c>
      <c r="F38" s="51">
        <v>114.99140768311118</v>
      </c>
      <c r="G38" s="51">
        <v>109.82813324888417</v>
      </c>
      <c r="H38" s="51">
        <v>99.524840901875507</v>
      </c>
      <c r="I38" s="51">
        <v>94.377271091844136</v>
      </c>
      <c r="J38" s="51">
        <v>100.61573824850768</v>
      </c>
      <c r="K38" s="51">
        <v>103.62277055315475</v>
      </c>
      <c r="L38" s="51">
        <v>103.32090066587222</v>
      </c>
      <c r="M38" s="70">
        <v>92.567851637314917</v>
      </c>
      <c r="N38" s="70">
        <v>106.3080714629593</v>
      </c>
      <c r="O38" s="70">
        <v>109.24316393406181</v>
      </c>
      <c r="P38" s="70">
        <v>138.07240887805671</v>
      </c>
    </row>
    <row r="39" spans="2:16" s="70" customFormat="1" ht="15" x14ac:dyDescent="0.25">
      <c r="B39" s="64" t="s">
        <v>52</v>
      </c>
      <c r="C39" s="51">
        <v>100</v>
      </c>
      <c r="D39" s="51">
        <v>107.10372414526951</v>
      </c>
      <c r="E39" s="51">
        <v>115.69190160620015</v>
      </c>
      <c r="F39" s="51">
        <v>110.69047467930412</v>
      </c>
      <c r="G39" s="51">
        <v>114.45461300034933</v>
      </c>
      <c r="H39" s="51">
        <v>119.80507769050253</v>
      </c>
      <c r="I39" s="51">
        <v>106.13378765802183</v>
      </c>
      <c r="J39" s="51">
        <v>104.52471423677079</v>
      </c>
      <c r="K39" s="51">
        <v>109.00510271527907</v>
      </c>
      <c r="L39" s="51">
        <v>111.52423188279153</v>
      </c>
      <c r="M39" s="51" t="e">
        <v>#VALUE!</v>
      </c>
      <c r="N39" s="51" t="e">
        <v>#VALUE!</v>
      </c>
      <c r="O39" s="51" t="e">
        <v>#VALUE!</v>
      </c>
      <c r="P39" s="70" t="e">
        <v>#DIV/0!</v>
      </c>
    </row>
    <row r="40" spans="2:16" ht="19.899999999999999" customHeight="1" x14ac:dyDescent="0.25"/>
    <row r="41" spans="2:16" ht="21.95" customHeight="1" x14ac:dyDescent="0.25">
      <c r="H41" s="85"/>
      <c r="I41" s="34" t="s">
        <v>54</v>
      </c>
      <c r="J41" s="35" t="s">
        <v>63</v>
      </c>
      <c r="K41" s="35" t="s">
        <v>64</v>
      </c>
      <c r="L41" s="35" t="s">
        <v>65</v>
      </c>
      <c r="M41" s="35" t="s">
        <v>66</v>
      </c>
      <c r="N41" s="36" t="s">
        <v>67</v>
      </c>
    </row>
    <row r="42" spans="2:16" ht="21.95" customHeight="1" x14ac:dyDescent="0.25">
      <c r="H42" s="31" t="s">
        <v>77</v>
      </c>
      <c r="I42" s="53">
        <f>C10</f>
        <v>100</v>
      </c>
      <c r="J42" s="57">
        <f>L10</f>
        <v>115.56377500072965</v>
      </c>
      <c r="K42" s="57">
        <f>M10</f>
        <v>111.54840519109659</v>
      </c>
      <c r="L42" s="57">
        <f>N10</f>
        <v>121.52078669413042</v>
      </c>
      <c r="M42" s="57">
        <f>O10</f>
        <v>138.93600155136227</v>
      </c>
      <c r="N42" s="58">
        <f>P10</f>
        <v>140.52585534902013</v>
      </c>
    </row>
    <row r="43" spans="2:16" ht="21.95" customHeight="1" x14ac:dyDescent="0.25">
      <c r="H43" s="32" t="s">
        <v>39</v>
      </c>
      <c r="I43" s="54">
        <f>C11</f>
        <v>100</v>
      </c>
      <c r="J43" s="55">
        <f>L11</f>
        <v>118.79155921080246</v>
      </c>
      <c r="K43" s="55">
        <f>M11</f>
        <v>117.15898968420449</v>
      </c>
      <c r="L43" s="55">
        <f>N11</f>
        <v>125.21976582225408</v>
      </c>
      <c r="M43" s="55">
        <f>O11</f>
        <v>141.73314306155666</v>
      </c>
      <c r="N43" s="59">
        <f>P11</f>
        <v>146.13194772618121</v>
      </c>
    </row>
    <row r="44" spans="2:16" ht="21.95" customHeight="1" x14ac:dyDescent="0.25">
      <c r="H44" s="32" t="s">
        <v>40</v>
      </c>
      <c r="I44" s="54">
        <f>C12</f>
        <v>100</v>
      </c>
      <c r="J44" s="55">
        <f>L12</f>
        <v>103.89716375941222</v>
      </c>
      <c r="K44" s="55">
        <f>M12</f>
        <v>92.874978224261085</v>
      </c>
      <c r="L44" s="55">
        <f>N12</f>
        <v>111.76634963550822</v>
      </c>
      <c r="M44" s="55">
        <f>O12</f>
        <v>150.02811213884843</v>
      </c>
      <c r="N44" s="59">
        <f>P12</f>
        <v>151.2971305822899</v>
      </c>
    </row>
    <row r="45" spans="2:16" ht="21.95" customHeight="1" x14ac:dyDescent="0.25">
      <c r="H45" s="32" t="s">
        <v>41</v>
      </c>
      <c r="I45" s="54">
        <f>C13</f>
        <v>100</v>
      </c>
      <c r="J45" s="55">
        <f>L13</f>
        <v>109.69661707878551</v>
      </c>
      <c r="K45" s="55">
        <f>M13</f>
        <v>106.51147514061664</v>
      </c>
      <c r="L45" s="55">
        <f>N13</f>
        <v>113.99963674585804</v>
      </c>
      <c r="M45" s="55">
        <f>O13</f>
        <v>130.54048318538844</v>
      </c>
      <c r="N45" s="59">
        <f>P13</f>
        <v>128.97089699638485</v>
      </c>
    </row>
    <row r="46" spans="2:16" ht="21.95" customHeight="1" x14ac:dyDescent="0.25">
      <c r="H46" s="32" t="s">
        <v>42</v>
      </c>
      <c r="I46" s="54">
        <f>C14</f>
        <v>100</v>
      </c>
      <c r="J46" s="55">
        <f>L14</f>
        <v>111.6289967212268</v>
      </c>
      <c r="K46" s="55">
        <f>M14</f>
        <v>108.33826367719476</v>
      </c>
      <c r="L46" s="55">
        <f>N14</f>
        <v>120.30833842871223</v>
      </c>
      <c r="M46" s="55">
        <f>O14</f>
        <v>138.81420055623846</v>
      </c>
      <c r="N46" s="59">
        <f>P14</f>
        <v>139.73341461735416</v>
      </c>
    </row>
    <row r="47" spans="2:16" ht="21.95" customHeight="1" x14ac:dyDescent="0.25">
      <c r="H47" s="32" t="s">
        <v>43</v>
      </c>
      <c r="I47" s="54">
        <f>C15</f>
        <v>100</v>
      </c>
      <c r="J47" s="55">
        <f>L15</f>
        <v>113.23362213971754</v>
      </c>
      <c r="K47" s="55">
        <f>M15</f>
        <v>108.32142628649422</v>
      </c>
      <c r="L47" s="55">
        <f>N15</f>
        <v>116.39609153683641</v>
      </c>
      <c r="M47" s="55">
        <f>O15</f>
        <v>130.35941978991784</v>
      </c>
      <c r="N47" s="59">
        <f>P15</f>
        <v>131.70179995459708</v>
      </c>
    </row>
    <row r="48" spans="2:16" ht="21.95" customHeight="1" x14ac:dyDescent="0.25">
      <c r="H48" s="33" t="s">
        <v>44</v>
      </c>
      <c r="I48" s="60">
        <f>C16</f>
        <v>100</v>
      </c>
      <c r="J48" s="56">
        <f>L16</f>
        <v>115.79929692057162</v>
      </c>
      <c r="K48" s="56">
        <f>M16</f>
        <v>110.43784231762405</v>
      </c>
      <c r="L48" s="56">
        <f>N16</f>
        <v>117.75479637024566</v>
      </c>
      <c r="M48" s="56">
        <f>O16</f>
        <v>133.05253917833122</v>
      </c>
      <c r="N48" s="61">
        <f>P16</f>
        <v>136.80949200180342</v>
      </c>
    </row>
    <row r="49" spans="2:14" ht="21.95" customHeight="1" x14ac:dyDescent="0.25">
      <c r="H49" s="32" t="s">
        <v>45</v>
      </c>
      <c r="I49" s="54">
        <f>C17</f>
        <v>100</v>
      </c>
      <c r="J49" s="55">
        <f>L17</f>
        <v>128.6225625639</v>
      </c>
      <c r="K49" s="55">
        <f>M17</f>
        <v>126.04283572335761</v>
      </c>
      <c r="L49" s="55">
        <f>N17</f>
        <v>134.18808112285635</v>
      </c>
      <c r="M49" s="55">
        <f>O17</f>
        <v>149.2970675537546</v>
      </c>
      <c r="N49" s="59">
        <f>P17</f>
        <v>150.83051959468216</v>
      </c>
    </row>
    <row r="50" spans="2:14" ht="21.95" customHeight="1" x14ac:dyDescent="0.25">
      <c r="H50" s="32" t="s">
        <v>46</v>
      </c>
      <c r="I50" s="54">
        <f>C18</f>
        <v>100</v>
      </c>
      <c r="J50" s="55">
        <f>L18</f>
        <v>103.32090066587222</v>
      </c>
      <c r="K50" s="55">
        <f>M18</f>
        <v>92.567851637314917</v>
      </c>
      <c r="L50" s="55">
        <f>N18</f>
        <v>106.3080714629593</v>
      </c>
      <c r="M50" s="55">
        <f>O18</f>
        <v>109.24316393406181</v>
      </c>
      <c r="N50" s="59">
        <f>P18</f>
        <v>138.07240887805671</v>
      </c>
    </row>
    <row r="51" spans="2:14" ht="21.95" customHeight="1" x14ac:dyDescent="0.25">
      <c r="H51" s="32" t="s">
        <v>47</v>
      </c>
      <c r="I51" s="54">
        <f>C19</f>
        <v>100</v>
      </c>
      <c r="J51" s="55">
        <f>L19</f>
        <v>115.20491243019089</v>
      </c>
      <c r="K51" s="55">
        <f>M19</f>
        <v>113.8581156621608</v>
      </c>
      <c r="L51" s="55">
        <f>N19</f>
        <v>124.9978443516973</v>
      </c>
      <c r="M51" s="55">
        <f>O19</f>
        <v>138.93966286180222</v>
      </c>
      <c r="N51" s="59">
        <f>P19</f>
        <v>140.76303207686558</v>
      </c>
    </row>
    <row r="52" spans="2:14" ht="21.95" customHeight="1" x14ac:dyDescent="0.25">
      <c r="H52" s="32" t="s">
        <v>48</v>
      </c>
      <c r="I52" s="54">
        <f>C20</f>
        <v>100</v>
      </c>
      <c r="J52" s="55">
        <f>L20</f>
        <v>116.79141867244113</v>
      </c>
      <c r="K52" s="55">
        <f>M20</f>
        <v>112.08832454879413</v>
      </c>
      <c r="L52" s="55">
        <f>N20</f>
        <v>121.46339406832037</v>
      </c>
      <c r="M52" s="55">
        <f>O20</f>
        <v>146.21761653872903</v>
      </c>
      <c r="N52" s="59">
        <f>P20</f>
        <v>146.41366110071704</v>
      </c>
    </row>
    <row r="53" spans="2:14" ht="21.95" customHeight="1" x14ac:dyDescent="0.25">
      <c r="H53" s="32" t="s">
        <v>50</v>
      </c>
      <c r="I53" s="54">
        <f t="shared" ref="I53:I55" si="0">C21</f>
        <v>100</v>
      </c>
      <c r="J53" s="55">
        <f t="shared" ref="J53:J54" si="1">L21</f>
        <v>121.26978299095632</v>
      </c>
      <c r="K53" s="55">
        <f t="shared" ref="K53:K54" si="2">M21</f>
        <v>118.14533237010788</v>
      </c>
      <c r="L53" s="55">
        <f t="shared" ref="L53:L54" si="3">N21</f>
        <v>126.98790401034472</v>
      </c>
      <c r="M53" s="55">
        <f t="shared" ref="M53:N54" si="4">O21</f>
        <v>145.63484168215561</v>
      </c>
      <c r="N53" s="59"/>
    </row>
    <row r="54" spans="2:14" ht="21.95" customHeight="1" x14ac:dyDescent="0.25">
      <c r="B54" s="43" t="s">
        <v>78</v>
      </c>
      <c r="H54" s="32" t="s">
        <v>51</v>
      </c>
      <c r="I54" s="54">
        <f t="shared" si="0"/>
        <v>100</v>
      </c>
      <c r="J54" s="55">
        <f t="shared" si="1"/>
        <v>103.97998721340318</v>
      </c>
      <c r="K54" s="55">
        <f t="shared" si="2"/>
        <v>103.46530759913799</v>
      </c>
      <c r="L54" s="55">
        <f t="shared" si="3"/>
        <v>114.53132369178746</v>
      </c>
      <c r="M54" s="55">
        <f t="shared" si="4"/>
        <v>123.76992446502642</v>
      </c>
      <c r="N54" s="59">
        <f t="shared" si="4"/>
        <v>117.23250037533063</v>
      </c>
    </row>
    <row r="55" spans="2:14" ht="21.95" customHeight="1" x14ac:dyDescent="0.25">
      <c r="H55" s="40" t="s">
        <v>52</v>
      </c>
      <c r="I55" s="62">
        <f t="shared" si="0"/>
        <v>100</v>
      </c>
      <c r="J55" s="63">
        <f>L23</f>
        <v>111.52423188279153</v>
      </c>
      <c r="K55" s="41"/>
      <c r="L55" s="41"/>
      <c r="M55" s="41"/>
      <c r="N55" s="42"/>
    </row>
    <row r="56" spans="2:14" ht="21.95" customHeight="1" x14ac:dyDescent="0.25">
      <c r="B56" s="43" t="s">
        <v>78</v>
      </c>
      <c r="H56" s="43" t="s">
        <v>78</v>
      </c>
    </row>
    <row r="57" spans="2:14" ht="19.899999999999999" customHeight="1" x14ac:dyDescent="0.25">
      <c r="B57" s="43"/>
    </row>
    <row r="58" spans="2:14" ht="19.899999999999999" customHeight="1" x14ac:dyDescent="0.25"/>
    <row r="59" spans="2:14" ht="19.899999999999999" customHeight="1" x14ac:dyDescent="0.25"/>
  </sheetData>
  <sortState ref="B26:P38">
    <sortCondition descending="1" ref="O26:O38"/>
  </sortState>
  <pageMargins left="0.7" right="0.7" top="0.75" bottom="0.75" header="0.3" footer="0.3"/>
  <pageSetup paperSize="9" orientation="portrait" horizontalDpi="300" verticalDpi="3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P72"/>
  <sheetViews>
    <sheetView topLeftCell="A35" workbookViewId="0">
      <selection activeCell="H37" sqref="H37"/>
    </sheetView>
  </sheetViews>
  <sheetFormatPr baseColWidth="10" defaultColWidth="8.85546875" defaultRowHeight="11.45" customHeight="1" x14ac:dyDescent="0.25"/>
  <cols>
    <col min="1" max="1" width="8.85546875" style="44"/>
    <col min="2" max="2" width="29.85546875" style="44" customWidth="1"/>
    <col min="3" max="6" width="12.7109375" style="44" customWidth="1"/>
    <col min="7" max="7" width="7.5703125" style="44" customWidth="1"/>
    <col min="8" max="8" width="29.7109375" style="44" customWidth="1"/>
    <col min="9" max="13" width="10.7109375" style="44" customWidth="1"/>
    <col min="14" max="15" width="10" style="44" customWidth="1"/>
    <col min="16" max="16384" width="8.85546875" style="44"/>
  </cols>
  <sheetData>
    <row r="1" spans="2:16" ht="15" x14ac:dyDescent="0.25">
      <c r="B1" s="3" t="s">
        <v>68</v>
      </c>
    </row>
    <row r="2" spans="2:16" ht="15" x14ac:dyDescent="0.25">
      <c r="B2" s="3" t="s">
        <v>69</v>
      </c>
      <c r="C2" s="1" t="s">
        <v>0</v>
      </c>
    </row>
    <row r="3" spans="2:16" ht="15" x14ac:dyDescent="0.25">
      <c r="B3" s="3" t="s">
        <v>70</v>
      </c>
      <c r="C3" s="3" t="s">
        <v>6</v>
      </c>
    </row>
    <row r="4" spans="2:16" ht="15" x14ac:dyDescent="0.25"/>
    <row r="5" spans="2:16" ht="15" x14ac:dyDescent="0.25">
      <c r="B5" s="1" t="s">
        <v>12</v>
      </c>
      <c r="D5" s="3" t="s">
        <v>16</v>
      </c>
    </row>
    <row r="6" spans="2:16" ht="15" x14ac:dyDescent="0.25">
      <c r="B6" s="1" t="s">
        <v>13</v>
      </c>
      <c r="D6" s="3" t="s">
        <v>17</v>
      </c>
    </row>
    <row r="7" spans="2:16" ht="15" x14ac:dyDescent="0.25">
      <c r="B7" s="1" t="s">
        <v>14</v>
      </c>
      <c r="D7" s="3" t="s">
        <v>20</v>
      </c>
    </row>
    <row r="8" spans="2:16" ht="15" x14ac:dyDescent="0.25"/>
    <row r="9" spans="2:16" ht="15" x14ac:dyDescent="0.25">
      <c r="B9" s="5" t="s">
        <v>71</v>
      </c>
      <c r="C9" s="4" t="s">
        <v>54</v>
      </c>
      <c r="D9" s="4" t="s">
        <v>55</v>
      </c>
      <c r="E9" s="4" t="s">
        <v>56</v>
      </c>
      <c r="F9" s="4" t="s">
        <v>57</v>
      </c>
      <c r="G9" s="4" t="s">
        <v>58</v>
      </c>
      <c r="H9" s="4" t="s">
        <v>59</v>
      </c>
      <c r="I9" s="4" t="s">
        <v>60</v>
      </c>
      <c r="J9" s="4" t="s">
        <v>61</v>
      </c>
      <c r="K9" s="4" t="s">
        <v>62</v>
      </c>
      <c r="L9" s="4" t="s">
        <v>63</v>
      </c>
      <c r="M9" s="4" t="s">
        <v>64</v>
      </c>
      <c r="N9" s="4" t="s">
        <v>65</v>
      </c>
      <c r="O9" s="4" t="s">
        <v>66</v>
      </c>
      <c r="P9" s="4" t="s">
        <v>67</v>
      </c>
    </row>
    <row r="10" spans="2:16" ht="15" x14ac:dyDescent="0.25">
      <c r="B10" s="7" t="s">
        <v>38</v>
      </c>
      <c r="C10" s="19">
        <f>('transports de passagers'!C11*100/'transports de passagers'!$C11)/('service transport volume'!C11/'service transport volume'!$C11)</f>
        <v>100</v>
      </c>
      <c r="D10" s="19">
        <f>('transports de passagers'!D11*100/'transports de passagers'!$C11)/('service transport volume'!D11/'service transport volume'!$C11)</f>
        <v>104.63296810323067</v>
      </c>
      <c r="E10" s="19">
        <f>('transports de passagers'!E11*100/'transports de passagers'!$C11)/('service transport volume'!E11/'service transport volume'!$C11)</f>
        <v>109.35761692441679</v>
      </c>
      <c r="F10" s="19">
        <f>('transports de passagers'!F11*100/'transports de passagers'!$C11)/('service transport volume'!F11/'service transport volume'!$C11)</f>
        <v>111.85004154091089</v>
      </c>
      <c r="G10" s="19">
        <f>('transports de passagers'!G11*100/'transports de passagers'!$C11)/('service transport volume'!G11/'service transport volume'!$C11)</f>
        <v>113.24613957229236</v>
      </c>
      <c r="H10" s="19">
        <f>('transports de passagers'!H11*100/'transports de passagers'!$C11)/('service transport volume'!H11/'service transport volume'!$C11)</f>
        <v>114.56575895471232</v>
      </c>
      <c r="I10" s="19">
        <f>('transports de passagers'!I11*100/'transports de passagers'!$C11)/('service transport volume'!I11/'service transport volume'!$C11)</f>
        <v>114.30052443658388</v>
      </c>
      <c r="J10" s="19">
        <f>('transports de passagers'!J11*100/'transports de passagers'!$C11)/('service transport volume'!J11/'service transport volume'!$C11)</f>
        <v>117.37754704672727</v>
      </c>
      <c r="K10" s="19">
        <f>('transports de passagers'!K11*100/'transports de passagers'!$C11)/('service transport volume'!K11/'service transport volume'!$C11)</f>
        <v>118.07572904355322</v>
      </c>
      <c r="L10" s="19">
        <f>('transports de passagers'!L11*100/'transports de passagers'!$C11)/('service transport volume'!L11/'service transport volume'!$C11)</f>
        <v>120.53584446293188</v>
      </c>
      <c r="M10" s="19">
        <f>('transports de passagers'!M11*100/'transports de passagers'!$C11)/('service transport volume'!M11/'service transport volume'!$C11)</f>
        <v>108.58482319684774</v>
      </c>
      <c r="N10" s="19">
        <f>('transports de passagers'!N11*100/'transports de passagers'!$C11)/('service transport volume'!N11/'service transport volume'!$C11)</f>
        <v>113.17853123732378</v>
      </c>
      <c r="O10" s="19">
        <f>('transports de passagers'!O11*100/'transports de passagers'!$C11)/('service transport volume'!O11/'service transport volume'!$C11)</f>
        <v>129.59644623304698</v>
      </c>
      <c r="P10" s="19">
        <f>('transports de passagers'!P11*100/'transports de passagers'!$C11)/('service transport volume'!P11/'service transport volume'!$C11)</f>
        <v>138.39292312414725</v>
      </c>
    </row>
    <row r="11" spans="2:16" ht="15" x14ac:dyDescent="0.25">
      <c r="B11" s="7" t="s">
        <v>39</v>
      </c>
      <c r="C11" s="19">
        <f>('transports de passagers'!C12*100/'transports de passagers'!$C12)/('service transport volume'!C12/'service transport volume'!$C12)</f>
        <v>100</v>
      </c>
      <c r="D11" s="19">
        <f>('transports de passagers'!D12*100/'transports de passagers'!$C12)/('service transport volume'!D12/'service transport volume'!$C12)</f>
        <v>102.53024793422423</v>
      </c>
      <c r="E11" s="19">
        <f>('transports de passagers'!E12*100/'transports de passagers'!$C12)/('service transport volume'!E12/'service transport volume'!$C12)</f>
        <v>104.44095532155792</v>
      </c>
      <c r="F11" s="19">
        <f>('transports de passagers'!F12*100/'transports de passagers'!$C12)/('service transport volume'!F12/'service transport volume'!$C12)</f>
        <v>107.11628334745612</v>
      </c>
      <c r="G11" s="19">
        <f>('transports de passagers'!G12*100/'transports de passagers'!$C12)/('service transport volume'!G12/'service transport volume'!$C12)</f>
        <v>110.12328604658926</v>
      </c>
      <c r="H11" s="19">
        <f>('transports de passagers'!H12*100/'transports de passagers'!$C12)/('service transport volume'!H12/'service transport volume'!$C12)</f>
        <v>111.70147114832022</v>
      </c>
      <c r="I11" s="19">
        <f>('transports de passagers'!I12*100/'transports de passagers'!$C12)/('service transport volume'!I12/'service transport volume'!$C12)</f>
        <v>112.56112340717272</v>
      </c>
      <c r="J11" s="19">
        <f>('transports de passagers'!J12*100/'transports de passagers'!$C12)/('service transport volume'!J12/'service transport volume'!$C12)</f>
        <v>112.53150643763891</v>
      </c>
      <c r="K11" s="19">
        <f>('transports de passagers'!K12*100/'transports de passagers'!$C12)/('service transport volume'!K12/'service transport volume'!$C12)</f>
        <v>112.26196389996194</v>
      </c>
      <c r="L11" s="19">
        <f>('transports de passagers'!L12*100/'transports de passagers'!$C12)/('service transport volume'!L12/'service transport volume'!$C12)</f>
        <v>108.66305696249822</v>
      </c>
      <c r="M11" s="19">
        <f>('transports de passagers'!M12*100/'transports de passagers'!$C12)/('service transport volume'!M12/'service transport volume'!$C12)</f>
        <v>65.721459075558727</v>
      </c>
      <c r="N11" s="19">
        <f>('transports de passagers'!N12*100/'transports de passagers'!$C12)/('service transport volume'!N12/'service transport volume'!$C12)</f>
        <v>73.495968423990107</v>
      </c>
      <c r="O11" s="19">
        <f>('transports de passagers'!O12*100/'transports de passagers'!$C12)/('service transport volume'!O12/'service transport volume'!$C12)</f>
        <v>95.998677185779613</v>
      </c>
      <c r="P11" s="19">
        <f>('transports de passagers'!P12*100/'transports de passagers'!$C12)/('service transport volume'!P12/'service transport volume'!$C12)</f>
        <v>106.32440209951834</v>
      </c>
    </row>
    <row r="12" spans="2:16" ht="15" x14ac:dyDescent="0.25">
      <c r="B12" s="7" t="s">
        <v>40</v>
      </c>
      <c r="C12" s="19">
        <f>('transports de passagers'!C13*100/'transports de passagers'!$C13)/('service transport volume'!C13/'service transport volume'!$C13)</f>
        <v>100</v>
      </c>
      <c r="D12" s="19">
        <f>('transports de passagers'!D13*100/'transports de passagers'!$C13)/('service transport volume'!D13/'service transport volume'!$C13)</f>
        <v>104.61219751332617</v>
      </c>
      <c r="E12" s="19">
        <f>('transports de passagers'!E13*100/'transports de passagers'!$C13)/('service transport volume'!E13/'service transport volume'!$C13)</f>
        <v>103.82212471673753</v>
      </c>
      <c r="F12" s="19">
        <f>('transports de passagers'!F13*100/'transports de passagers'!$C13)/('service transport volume'!F13/'service transport volume'!$C13)</f>
        <v>99.383719326591205</v>
      </c>
      <c r="G12" s="19">
        <f>('transports de passagers'!G13*100/'transports de passagers'!$C13)/('service transport volume'!G13/'service transport volume'!$C13)</f>
        <v>99.337908690249535</v>
      </c>
      <c r="H12" s="19">
        <f>('transports de passagers'!H13*100/'transports de passagers'!$C13)/('service transport volume'!H13/'service transport volume'!$C13)</f>
        <v>96.284904607842876</v>
      </c>
      <c r="I12" s="19">
        <f>('transports de passagers'!I13*100/'transports de passagers'!$C13)/('service transport volume'!I13/'service transport volume'!$C13)</f>
        <v>95.353164004849617</v>
      </c>
      <c r="J12" s="19">
        <f>('transports de passagers'!J13*100/'transports de passagers'!$C13)/('service transport volume'!J13/'service transport volume'!$C13)</f>
        <v>96.672124930314126</v>
      </c>
      <c r="K12" s="19">
        <f>('transports de passagers'!K13*100/'transports de passagers'!$C13)/('service transport volume'!K13/'service transport volume'!$C13)</f>
        <v>98.86190811783618</v>
      </c>
      <c r="L12" s="19">
        <f>('transports de passagers'!L13*100/'transports de passagers'!$C13)/('service transport volume'!L13/'service transport volume'!$C13)</f>
        <v>100.03910520312365</v>
      </c>
      <c r="M12" s="19">
        <f>('transports de passagers'!M13*100/'transports de passagers'!$C13)/('service transport volume'!M13/'service transport volume'!$C13)</f>
        <v>88.285220406784987</v>
      </c>
      <c r="N12" s="19">
        <f>('transports de passagers'!N13*100/'transports de passagers'!$C13)/('service transport volume'!N13/'service transport volume'!$C13)</f>
        <v>94.734949896342712</v>
      </c>
      <c r="O12" s="19">
        <f>('transports de passagers'!O13*100/'transports de passagers'!$C13)/('service transport volume'!O13/'service transport volume'!$C13)</f>
        <v>118.63893817145805</v>
      </c>
      <c r="P12" s="19">
        <f>('transports de passagers'!P13*100/'transports de passagers'!$C13)/('service transport volume'!P13/'service transport volume'!$C13)</f>
        <v>132.86705543989135</v>
      </c>
    </row>
    <row r="13" spans="2:16" ht="15" x14ac:dyDescent="0.25">
      <c r="B13" s="7" t="s">
        <v>41</v>
      </c>
      <c r="C13" s="19">
        <f>('transports de passagers'!C14*100/'transports de passagers'!$C14)/('service transport volume'!C14/'service transport volume'!$C14)</f>
        <v>100</v>
      </c>
      <c r="D13" s="19">
        <f>('transports de passagers'!D14*100/'transports de passagers'!$C14)/('service transport volume'!D14/'service transport volume'!$C14)</f>
        <v>104.5362572391241</v>
      </c>
      <c r="E13" s="19">
        <f>('transports de passagers'!E14*100/'transports de passagers'!$C14)/('service transport volume'!E14/'service transport volume'!$C14)</f>
        <v>111.70377627655246</v>
      </c>
      <c r="F13" s="19">
        <f>('transports de passagers'!F14*100/'transports de passagers'!$C14)/('service transport volume'!F14/'service transport volume'!$C14)</f>
        <v>114.1529490913463</v>
      </c>
      <c r="G13" s="19">
        <f>('transports de passagers'!G14*100/'transports de passagers'!$C14)/('service transport volume'!G14/'service transport volume'!$C14)</f>
        <v>117.24102865051711</v>
      </c>
      <c r="H13" s="19">
        <f>('transports de passagers'!H14*100/'transports de passagers'!$C14)/('service transport volume'!H14/'service transport volume'!$C14)</f>
        <v>118.18968981776098</v>
      </c>
      <c r="I13" s="19">
        <f>('transports de passagers'!I14*100/'transports de passagers'!$C14)/('service transport volume'!I14/'service transport volume'!$C14)</f>
        <v>120.84319851073374</v>
      </c>
      <c r="J13" s="19">
        <f>('transports de passagers'!J14*100/'transports de passagers'!$C14)/('service transport volume'!J14/'service transport volume'!$C14)</f>
        <v>122.11690671032068</v>
      </c>
      <c r="K13" s="19">
        <f>('transports de passagers'!K14*100/'transports de passagers'!$C14)/('service transport volume'!K14/'service transport volume'!$C14)</f>
        <v>115.76677789742642</v>
      </c>
      <c r="L13" s="19">
        <f>('transports de passagers'!L14*100/'transports de passagers'!$C14)/('service transport volume'!L14/'service transport volume'!$C14)</f>
        <v>124.71275405102237</v>
      </c>
      <c r="M13" s="19">
        <f>('transports de passagers'!M14*100/'transports de passagers'!$C14)/('service transport volume'!M14/'service transport volume'!$C14)</f>
        <v>110.46888243666807</v>
      </c>
      <c r="N13" s="19">
        <f>('transports de passagers'!N14*100/'transports de passagers'!$C14)/('service transport volume'!N14/'service transport volume'!$C14)</f>
        <v>112.95154049448666</v>
      </c>
      <c r="O13" s="19">
        <f>('transports de passagers'!O14*100/'transports de passagers'!$C14)/('service transport volume'!O14/'service transport volume'!$C14)</f>
        <v>119.88281604528282</v>
      </c>
      <c r="P13" s="19">
        <f>('transports de passagers'!P14*100/'transports de passagers'!$C14)/('service transport volume'!P14/'service transport volume'!$C14)</f>
        <v>122.49156943131321</v>
      </c>
    </row>
    <row r="14" spans="2:16" ht="15" x14ac:dyDescent="0.25">
      <c r="B14" s="7" t="s">
        <v>42</v>
      </c>
      <c r="C14" s="19">
        <f>('transports de passagers'!C15*100/'transports de passagers'!$C15)/('service transport volume'!C15/'service transport volume'!$C15)</f>
        <v>100</v>
      </c>
      <c r="D14" s="19">
        <f>('transports de passagers'!D15*100/'transports de passagers'!$C15)/('service transport volume'!D15/'service transport volume'!$C15)</f>
        <v>105.84468042777078</v>
      </c>
      <c r="E14" s="19">
        <f>('transports de passagers'!E15*100/'transports de passagers'!$C15)/('service transport volume'!E15/'service transport volume'!$C15)</f>
        <v>111.56940210364615</v>
      </c>
      <c r="F14" s="19">
        <f>('transports de passagers'!F15*100/'transports de passagers'!$C15)/('service transport volume'!F15/'service transport volume'!$C15)</f>
        <v>112.74329841737226</v>
      </c>
      <c r="G14" s="19">
        <f>('transports de passagers'!G15*100/'transports de passagers'!$C15)/('service transport volume'!G15/'service transport volume'!$C15)</f>
        <v>115.88216754701314</v>
      </c>
      <c r="H14" s="19">
        <f>('transports de passagers'!H15*100/'transports de passagers'!$C15)/('service transport volume'!H15/'service transport volume'!$C15)</f>
        <v>118.40735494806549</v>
      </c>
      <c r="I14" s="19">
        <f>('transports de passagers'!I15*100/'transports de passagers'!$C15)/('service transport volume'!I15/'service transport volume'!$C15)</f>
        <v>118.79557377052235</v>
      </c>
      <c r="J14" s="19">
        <f>('transports de passagers'!J15*100/'transports de passagers'!$C15)/('service transport volume'!J15/'service transport volume'!$C15)</f>
        <v>120.81585545229098</v>
      </c>
      <c r="K14" s="19">
        <f>('transports de passagers'!K15*100/'transports de passagers'!$C15)/('service transport volume'!K15/'service transport volume'!$C15)</f>
        <v>121.27089865766743</v>
      </c>
      <c r="L14" s="19">
        <f>('transports de passagers'!L15*100/'transports de passagers'!$C15)/('service transport volume'!L15/'service transport volume'!$C15)</f>
        <v>125.66028318075109</v>
      </c>
      <c r="M14" s="19">
        <f>('transports de passagers'!M15*100/'transports de passagers'!$C15)/('service transport volume'!M15/'service transport volume'!$C15)</f>
        <v>113.01324022900774</v>
      </c>
      <c r="N14" s="19">
        <f>('transports de passagers'!N15*100/'transports de passagers'!$C15)/('service transport volume'!N15/'service transport volume'!$C15)</f>
        <v>116.86505647566594</v>
      </c>
      <c r="O14" s="19">
        <f>('transports de passagers'!O15*100/'transports de passagers'!$C15)/('service transport volume'!O15/'service transport volume'!$C15)</f>
        <v>133.05481743806999</v>
      </c>
      <c r="P14" s="19">
        <f>('transports de passagers'!P15*100/'transports de passagers'!$C15)/('service transport volume'!P15/'service transport volume'!$C15)</f>
        <v>144.39874445935811</v>
      </c>
    </row>
    <row r="15" spans="2:16" ht="15" x14ac:dyDescent="0.25">
      <c r="B15" s="7" t="s">
        <v>43</v>
      </c>
      <c r="C15" s="19">
        <f>('transports de passagers'!C16*100/'transports de passagers'!$C16)/('service transport volume'!C16/'service transport volume'!$C16)</f>
        <v>100</v>
      </c>
      <c r="D15" s="19">
        <f>('transports de passagers'!D16*100/'transports de passagers'!$C16)/('service transport volume'!D16/'service transport volume'!$C16)</f>
        <v>103.82642605248786</v>
      </c>
      <c r="E15" s="19">
        <f>('transports de passagers'!E16*100/'transports de passagers'!$C16)/('service transport volume'!E16/'service transport volume'!$C16)</f>
        <v>110.59465225996126</v>
      </c>
      <c r="F15" s="19">
        <f>('transports de passagers'!F16*100/'transports de passagers'!$C16)/('service transport volume'!F16/'service transport volume'!$C16)</f>
        <v>115.88058660504923</v>
      </c>
      <c r="G15" s="19">
        <f>('transports de passagers'!G16*100/'transports de passagers'!$C16)/('service transport volume'!G16/'service transport volume'!$C16)</f>
        <v>118.51140207886966</v>
      </c>
      <c r="H15" s="19">
        <f>('transports de passagers'!H16*100/'transports de passagers'!$C16)/('service transport volume'!H16/'service transport volume'!$C16)</f>
        <v>118.76749418578862</v>
      </c>
      <c r="I15" s="19">
        <f>('transports de passagers'!I16*100/'transports de passagers'!$C16)/('service transport volume'!I16/'service transport volume'!$C16)</f>
        <v>117.56751627119468</v>
      </c>
      <c r="J15" s="19">
        <f>('transports de passagers'!J16*100/'transports de passagers'!$C16)/('service transport volume'!J16/'service transport volume'!$C16)</f>
        <v>117.41554570786191</v>
      </c>
      <c r="K15" s="19">
        <f>('transports de passagers'!K16*100/'transports de passagers'!$C16)/('service transport volume'!K16/'service transport volume'!$C16)</f>
        <v>117.12271031303956</v>
      </c>
      <c r="L15" s="19">
        <f>('transports de passagers'!L16*100/'transports de passagers'!$C16)/('service transport volume'!L16/'service transport volume'!$C16)</f>
        <v>116.25069854522694</v>
      </c>
      <c r="M15" s="19">
        <f>('transports de passagers'!M16*100/'transports de passagers'!$C16)/('service transport volume'!M16/'service transport volume'!$C16)</f>
        <v>112.24378395337004</v>
      </c>
      <c r="N15" s="19">
        <f>('transports de passagers'!N16*100/'transports de passagers'!$C16)/('service transport volume'!N16/'service transport volume'!$C16)</f>
        <v>110.8008200592141</v>
      </c>
      <c r="O15" s="19">
        <f>('transports de passagers'!O16*100/'transports de passagers'!$C16)/('service transport volume'!O16/'service transport volume'!$C16)</f>
        <v>111.91675093752137</v>
      </c>
      <c r="P15" s="19">
        <f>('transports de passagers'!P16*100/'transports de passagers'!$C16)/('service transport volume'!P16/'service transport volume'!$C16)</f>
        <v>100.82198042270727</v>
      </c>
    </row>
    <row r="16" spans="2:16" s="47" customFormat="1" ht="13.9" customHeight="1" x14ac:dyDescent="0.25">
      <c r="B16" s="45" t="s">
        <v>44</v>
      </c>
      <c r="C16" s="19">
        <f>('transports de passagers'!C17*100/'transports de passagers'!$C17)/('service transport volume'!C17/'service transport volume'!$C17)</f>
        <v>100</v>
      </c>
      <c r="D16" s="19">
        <f>('transports de passagers'!D17*100/'transports de passagers'!$C17)/('service transport volume'!D17/'service transport volume'!$C17)</f>
        <v>101.75055716463558</v>
      </c>
      <c r="E16" s="19">
        <f>('transports de passagers'!E17*100/'transports de passagers'!$C17)/('service transport volume'!E17/'service transport volume'!$C17)</f>
        <v>105.43320480833643</v>
      </c>
      <c r="F16" s="19">
        <f>('transports de passagers'!F17*100/'transports de passagers'!$C17)/('service transport volume'!F17/'service transport volume'!$C17)</f>
        <v>107.21421262898933</v>
      </c>
      <c r="G16" s="19">
        <f>('transports de passagers'!G17*100/'transports de passagers'!$C17)/('service transport volume'!G17/'service transport volume'!$C17)</f>
        <v>109.82374224821433</v>
      </c>
      <c r="H16" s="19">
        <f>('transports de passagers'!H17*100/'transports de passagers'!$C17)/('service transport volume'!H17/'service transport volume'!$C17)</f>
        <v>111.73062376503967</v>
      </c>
      <c r="I16" s="19">
        <f>('transports de passagers'!I17*100/'transports de passagers'!$C17)/('service transport volume'!I17/'service transport volume'!$C17)</f>
        <v>110.70149634053043</v>
      </c>
      <c r="J16" s="19">
        <f>('transports de passagers'!J17*100/'transports de passagers'!$C17)/('service transport volume'!J17/'service transport volume'!$C17)</f>
        <v>114.33793252001517</v>
      </c>
      <c r="K16" s="19">
        <f>('transports de passagers'!K17*100/'transports de passagers'!$C17)/('service transport volume'!K17/'service transport volume'!$C17)</f>
        <v>115.82679645710277</v>
      </c>
      <c r="L16" s="19">
        <f>('transports de passagers'!L17*100/'transports de passagers'!$C17)/('service transport volume'!L17/'service transport volume'!$C17)</f>
        <v>118.19186017583344</v>
      </c>
      <c r="M16" s="19">
        <f>('transports de passagers'!M17*100/'transports de passagers'!$C17)/('service transport volume'!M17/'service transport volume'!$C17)</f>
        <v>105.74391550960668</v>
      </c>
      <c r="N16" s="19">
        <f>('transports de passagers'!N17*100/'transports de passagers'!$C17)/('service transport volume'!N17/'service transport volume'!$C17)</f>
        <v>112.72589318779393</v>
      </c>
      <c r="O16" s="19">
        <f>('transports de passagers'!O17*100/'transports de passagers'!$C17)/('service transport volume'!O17/'service transport volume'!$C17)</f>
        <v>135.93319449036417</v>
      </c>
      <c r="P16" s="19">
        <f>('transports de passagers'!P17*100/'transports de passagers'!$C17)/('service transport volume'!P17/'service transport volume'!$C17)</f>
        <v>150.06846905729316</v>
      </c>
    </row>
    <row r="17" spans="2:16" s="47" customFormat="1" ht="15" x14ac:dyDescent="0.25">
      <c r="B17" s="45" t="s">
        <v>45</v>
      </c>
      <c r="C17" s="19">
        <f>('transports de passagers'!C18*100/'transports de passagers'!$C18)/('service transport volume'!C18/'service transport volume'!$C18)</f>
        <v>100</v>
      </c>
      <c r="D17" s="19">
        <f>('transports de passagers'!D18*100/'transports de passagers'!$C18)/('service transport volume'!D18/'service transport volume'!$C18)</f>
        <v>106.56065237379723</v>
      </c>
      <c r="E17" s="19">
        <f>('transports de passagers'!E18*100/'transports de passagers'!$C18)/('service transport volume'!E18/'service transport volume'!$C18)</f>
        <v>110.74553619003844</v>
      </c>
      <c r="F17" s="19">
        <f>('transports de passagers'!F18*100/'transports de passagers'!$C18)/('service transport volume'!F18/'service transport volume'!$C18)</f>
        <v>117.98306201887139</v>
      </c>
      <c r="G17" s="19">
        <f>('transports de passagers'!G18*100/'transports de passagers'!$C18)/('service transport volume'!G18/'service transport volume'!$C18)</f>
        <v>119.17452157097257</v>
      </c>
      <c r="H17" s="19">
        <f>('transports de passagers'!H18*100/'transports de passagers'!$C18)/('service transport volume'!H18/'service transport volume'!$C18)</f>
        <v>119.15157037408876</v>
      </c>
      <c r="I17" s="19">
        <f>('transports de passagers'!I18*100/'transports de passagers'!$C18)/('service transport volume'!I18/'service transport volume'!$C18)</f>
        <v>119.9991893962938</v>
      </c>
      <c r="J17" s="19">
        <f>('transports de passagers'!J18*100/'transports de passagers'!$C18)/('service transport volume'!J18/'service transport volume'!$C18)</f>
        <v>129.42413083844227</v>
      </c>
      <c r="K17" s="19">
        <f>('transports de passagers'!K18*100/'transports de passagers'!$C18)/('service transport volume'!K18/'service transport volume'!$C18)</f>
        <v>132.66344617212857</v>
      </c>
      <c r="L17" s="19">
        <f>('transports de passagers'!L18*100/'transports de passagers'!$C18)/('service transport volume'!L18/'service transport volume'!$C18)</f>
        <v>136.53384945140473</v>
      </c>
      <c r="M17" s="19">
        <f>('transports de passagers'!M18*100/'transports de passagers'!$C18)/('service transport volume'!M18/'service transport volume'!$C18)</f>
        <v>122.45094679850064</v>
      </c>
      <c r="N17" s="19">
        <f>('transports de passagers'!N18*100/'transports de passagers'!$C18)/('service transport volume'!N18/'service transport volume'!$C18)</f>
        <v>132.60423044360564</v>
      </c>
      <c r="O17" s="19">
        <f>('transports de passagers'!O18*100/'transports de passagers'!$C18)/('service transport volume'!O18/'service transport volume'!$C18)</f>
        <v>151.96642487102855</v>
      </c>
      <c r="P17" s="19">
        <f>('transports de passagers'!P18*100/'transports de passagers'!$C18)/('service transport volume'!P18/'service transport volume'!$C18)</f>
        <v>163.94227843217723</v>
      </c>
    </row>
    <row r="18" spans="2:16" ht="15" x14ac:dyDescent="0.25">
      <c r="B18" s="7" t="s">
        <v>46</v>
      </c>
      <c r="C18" s="19">
        <f>('transports de passagers'!C19*100/'transports de passagers'!$C19)/('service transport volume'!C19/'service transport volume'!$C19)</f>
        <v>100</v>
      </c>
      <c r="D18" s="19">
        <f>('transports de passagers'!D19*100/'transports de passagers'!$C19)/('service transport volume'!D19/'service transport volume'!$C19)</f>
        <v>104.39424979112943</v>
      </c>
      <c r="E18" s="19">
        <f>('transports de passagers'!E19*100/'transports de passagers'!$C19)/('service transport volume'!E19/'service transport volume'!$C19)</f>
        <v>101.1243925854241</v>
      </c>
      <c r="F18" s="19">
        <f>('transports de passagers'!F19*100/'transports de passagers'!$C19)/('service transport volume'!F19/'service transport volume'!$C19)</f>
        <v>102.48781439887244</v>
      </c>
      <c r="G18" s="19">
        <f>('transports de passagers'!G19*100/'transports de passagers'!$C19)/('service transport volume'!G19/'service transport volume'!$C19)</f>
        <v>102.24533823554323</v>
      </c>
      <c r="H18" s="19">
        <f>('transports de passagers'!H19*100/'transports de passagers'!$C19)/('service transport volume'!H19/'service transport volume'!$C19)</f>
        <v>101.87077158738816</v>
      </c>
      <c r="I18" s="19">
        <f>('transports de passagers'!I19*100/'transports de passagers'!$C19)/('service transport volume'!I19/'service transport volume'!$C19)</f>
        <v>102.2144597750426</v>
      </c>
      <c r="J18" s="19">
        <f>('transports de passagers'!J19*100/'transports de passagers'!$C19)/('service transport volume'!J19/'service transport volume'!$C19)</f>
        <v>102.99100602013866</v>
      </c>
      <c r="K18" s="19">
        <f>('transports de passagers'!K19*100/'transports de passagers'!$C19)/('service transport volume'!K19/'service transport volume'!$C19)</f>
        <v>102.00509804266859</v>
      </c>
      <c r="L18" s="19">
        <f>('transports de passagers'!L19*100/'transports de passagers'!$C19)/('service transport volume'!L19/'service transport volume'!$C19)</f>
        <v>101.07953313579532</v>
      </c>
      <c r="M18" s="19">
        <f>('transports de passagers'!M19*100/'transports de passagers'!$C19)/('service transport volume'!M19/'service transport volume'!$C19)</f>
        <v>89.122687663938848</v>
      </c>
      <c r="N18" s="19">
        <f>('transports de passagers'!N19*100/'transports de passagers'!$C19)/('service transport volume'!N19/'service transport volume'!$C19)</f>
        <v>87.632785940833486</v>
      </c>
      <c r="O18" s="19">
        <f>('transports de passagers'!O19*100/'transports de passagers'!$C19)/('service transport volume'!O19/'service transport volume'!$C19)</f>
        <v>87.94240416271721</v>
      </c>
      <c r="P18" s="19">
        <f>('transports de passagers'!P19*100/'transports de passagers'!$C19)/('service transport volume'!P19/'service transport volume'!$C19)</f>
        <v>101.84960232798127</v>
      </c>
    </row>
    <row r="19" spans="2:16" ht="15" x14ac:dyDescent="0.25">
      <c r="B19" s="7" t="s">
        <v>47</v>
      </c>
      <c r="C19" s="19">
        <f>('transports de passagers'!C20*100/'transports de passagers'!$C20)/('service transport volume'!C20/'service transport volume'!$C20)</f>
        <v>100</v>
      </c>
      <c r="D19" s="19">
        <f>('transports de passagers'!D20*100/'transports de passagers'!$C20)/('service transport volume'!D20/'service transport volume'!$C20)</f>
        <v>101.12612566756778</v>
      </c>
      <c r="E19" s="19">
        <f>('transports de passagers'!E20*100/'transports de passagers'!$C20)/('service transport volume'!E20/'service transport volume'!$C20)</f>
        <v>106.26194208339308</v>
      </c>
      <c r="F19" s="19">
        <f>('transports de passagers'!F20*100/'transports de passagers'!$C20)/('service transport volume'!F20/'service transport volume'!$C20)</f>
        <v>112.41234320360766</v>
      </c>
      <c r="G19" s="19">
        <f>('transports de passagers'!G20*100/'transports de passagers'!$C20)/('service transport volume'!G20/'service transport volume'!$C20)</f>
        <v>112.21161638455948</v>
      </c>
      <c r="H19" s="19">
        <f>('transports de passagers'!H20*100/'transports de passagers'!$C20)/('service transport volume'!H20/'service transport volume'!$C20)</f>
        <v>114.80401968376192</v>
      </c>
      <c r="I19" s="19">
        <f>('transports de passagers'!I20*100/'transports de passagers'!$C20)/('service transport volume'!I20/'service transport volume'!$C20)</f>
        <v>114.88619726764576</v>
      </c>
      <c r="J19" s="19">
        <f>('transports de passagers'!J20*100/'transports de passagers'!$C20)/('service transport volume'!J20/'service transport volume'!$C20)</f>
        <v>118.65720895356093</v>
      </c>
      <c r="K19" s="19">
        <f>('transports de passagers'!K20*100/'transports de passagers'!$C20)/('service transport volume'!K20/'service transport volume'!$C20)</f>
        <v>119.40609802998219</v>
      </c>
      <c r="L19" s="19">
        <f>('transports de passagers'!L20*100/'transports de passagers'!$C20)/('service transport volume'!L20/'service transport volume'!$C20)</f>
        <v>124.00105881648173</v>
      </c>
      <c r="M19" s="19">
        <f>('transports de passagers'!M20*100/'transports de passagers'!$C20)/('service transport volume'!M20/'service transport volume'!$C20)</f>
        <v>110.98164060481572</v>
      </c>
      <c r="N19" s="19">
        <f>('transports de passagers'!N20*100/'transports de passagers'!$C20)/('service transport volume'!N20/'service transport volume'!$C20)</f>
        <v>114.72395433281493</v>
      </c>
      <c r="O19" s="19">
        <f>('transports de passagers'!O20*100/'transports de passagers'!$C20)/('service transport volume'!O20/'service transport volume'!$C20)</f>
        <v>152.83264079774463</v>
      </c>
      <c r="P19" s="19">
        <f>('transports de passagers'!P20*100/'transports de passagers'!$C20)/('service transport volume'!P20/'service transport volume'!$C20)</f>
        <v>172.61654427087231</v>
      </c>
    </row>
    <row r="20" spans="2:16" ht="15" x14ac:dyDescent="0.25">
      <c r="B20" s="7" t="s">
        <v>48</v>
      </c>
      <c r="C20" s="19">
        <f>('transports de passagers'!C21*100/'transports de passagers'!$C21)/('service transport volume'!C21/'service transport volume'!$C21)</f>
        <v>100</v>
      </c>
      <c r="D20" s="19">
        <f>('transports de passagers'!D21*100/'transports de passagers'!$C21)/('service transport volume'!D21/'service transport volume'!$C21)</f>
        <v>104.85310581438101</v>
      </c>
      <c r="E20" s="19">
        <f>('transports de passagers'!E21*100/'transports de passagers'!$C21)/('service transport volume'!E21/'service transport volume'!$C21)</f>
        <v>107.52240900380892</v>
      </c>
      <c r="F20" s="19">
        <f>('transports de passagers'!F21*100/'transports de passagers'!$C21)/('service transport volume'!F21/'service transport volume'!$C21)</f>
        <v>110.38174584925572</v>
      </c>
      <c r="G20" s="19">
        <f>('transports de passagers'!G21*100/'transports de passagers'!$C21)/('service transport volume'!G21/'service transport volume'!$C21)</f>
        <v>113.20932108738647</v>
      </c>
      <c r="H20" s="19">
        <f>('transports de passagers'!H21*100/'transports de passagers'!$C21)/('service transport volume'!H21/'service transport volume'!$C21)</f>
        <v>115.02974616561573</v>
      </c>
      <c r="I20" s="19">
        <f>('transports de passagers'!I21*100/'transports de passagers'!$C21)/('service transport volume'!I21/'service transport volume'!$C21)</f>
        <v>116.51426620458452</v>
      </c>
      <c r="J20" s="19">
        <f>('transports de passagers'!J21*100/'transports de passagers'!$C21)/('service transport volume'!J21/'service transport volume'!$C21)</f>
        <v>118.24855416786252</v>
      </c>
      <c r="K20" s="19">
        <f>('transports de passagers'!K21*100/'transports de passagers'!$C21)/('service transport volume'!K21/'service transport volume'!$C21)</f>
        <v>119.66457971481233</v>
      </c>
      <c r="L20" s="19">
        <f>('transports de passagers'!L21*100/'transports de passagers'!$C21)/('service transport volume'!L21/'service transport volume'!$C21)</f>
        <v>121.51229861277088</v>
      </c>
      <c r="M20" s="19">
        <f>('transports de passagers'!M21*100/'transports de passagers'!$C21)/('service transport volume'!M21/'service transport volume'!$C21)</f>
        <v>119.77041806664116</v>
      </c>
      <c r="N20" s="19">
        <f>('transports de passagers'!N21*100/'transports de passagers'!$C21)/('service transport volume'!N21/'service transport volume'!$C21)</f>
        <v>121.4802019512075</v>
      </c>
      <c r="O20" s="19">
        <f>('transports de passagers'!O21*100/'transports de passagers'!$C21)/('service transport volume'!O21/'service transport volume'!$C21)</f>
        <v>130.29116323763921</v>
      </c>
      <c r="P20" s="19">
        <f>('transports de passagers'!P21*100/'transports de passagers'!$C21)/('service transport volume'!P21/'service transport volume'!$C21)</f>
        <v>136.70152714735093</v>
      </c>
    </row>
    <row r="21" spans="2:16" ht="15" x14ac:dyDescent="0.25">
      <c r="B21" s="7" t="s">
        <v>50</v>
      </c>
      <c r="C21" s="19">
        <f>('transports de passagers'!C22*100/'transports de passagers'!$C22)/('service transport volume'!C22/'service transport volume'!$C22)</f>
        <v>100</v>
      </c>
      <c r="D21" s="19">
        <f>('transports de passagers'!D22*100/'transports de passagers'!$C22)/('service transport volume'!D22/'service transport volume'!$C22)</f>
        <v>107.47275736932362</v>
      </c>
      <c r="E21" s="19">
        <f>('transports de passagers'!E22*100/'transports de passagers'!$C22)/('service transport volume'!E22/'service transport volume'!$C22)</f>
        <v>113.22209973325661</v>
      </c>
      <c r="F21" s="19">
        <f>('transports de passagers'!F22*100/'transports de passagers'!$C22)/('service transport volume'!F22/'service transport volume'!$C22)</f>
        <v>118.36924092564985</v>
      </c>
      <c r="G21" s="19">
        <f>('transports de passagers'!G22*100/'transports de passagers'!$C22)/('service transport volume'!G22/'service transport volume'!$C22)</f>
        <v>121.16567468927727</v>
      </c>
      <c r="H21" s="19">
        <f>('transports de passagers'!H22*100/'transports de passagers'!$C22)/('service transport volume'!H22/'service transport volume'!$C22)</f>
        <v>123.98891655804108</v>
      </c>
      <c r="I21" s="19">
        <f>('transports de passagers'!I22*100/'transports de passagers'!$C22)/('service transport volume'!I22/'service transport volume'!$C22)</f>
        <v>123.2670088049089</v>
      </c>
      <c r="J21" s="19">
        <f>('transports de passagers'!J22*100/'transports de passagers'!$C22)/('service transport volume'!J22/'service transport volume'!$C22)</f>
        <v>125.33912085282478</v>
      </c>
      <c r="K21" s="19">
        <f>('transports de passagers'!K22*100/'transports de passagers'!$C22)/('service transport volume'!K22/'service transport volume'!$C22)</f>
        <v>127.50600011579866</v>
      </c>
      <c r="L21" s="19">
        <f>('transports de passagers'!L22*100/'transports de passagers'!$C22)/('service transport volume'!L22/'service transport volume'!$C22)</f>
        <v>126.69335960313499</v>
      </c>
      <c r="M21" s="19">
        <f>('transports de passagers'!M22*100/'transports de passagers'!$C22)/('service transport volume'!M22/'service transport volume'!$C22)</f>
        <v>118.51120240812925</v>
      </c>
      <c r="N21" s="19">
        <f>('transports de passagers'!N22*100/'transports de passagers'!$C22)/('service transport volume'!N22/'service transport volume'!$C22)</f>
        <v>121.30264260943127</v>
      </c>
      <c r="O21" s="19">
        <f>('transports de passagers'!O22*100/'transports de passagers'!$C22)/('service transport volume'!O22/'service transport volume'!$C22)</f>
        <v>138.83912346859111</v>
      </c>
      <c r="P21" s="19" t="e">
        <f>('transports de passagers'!P22*100/'transports de passagers'!$C22)/('service transport volume'!P22/'service transport volume'!$C22)</f>
        <v>#VALUE!</v>
      </c>
    </row>
    <row r="22" spans="2:16" ht="15" x14ac:dyDescent="0.25">
      <c r="B22" s="7" t="s">
        <v>51</v>
      </c>
      <c r="C22" s="19">
        <f>('transports de passagers'!C23*100/'transports de passagers'!$C23)/('service transport volume'!C23/'service transport volume'!$C23)</f>
        <v>100</v>
      </c>
      <c r="D22" s="19">
        <f>('transports de passagers'!D23*100/'transports de passagers'!$C23)/('service transport volume'!D23/'service transport volume'!$C23)</f>
        <v>108.94945533926996</v>
      </c>
      <c r="E22" s="19">
        <f>('transports de passagers'!E23*100/'transports de passagers'!$C23)/('service transport volume'!E23/'service transport volume'!$C23)</f>
        <v>117.88939700205191</v>
      </c>
      <c r="F22" s="19">
        <f>('transports de passagers'!F23*100/'transports de passagers'!$C23)/('service transport volume'!F23/'service transport volume'!$C23)</f>
        <v>119.12767717831289</v>
      </c>
      <c r="G22" s="19">
        <f>('transports de passagers'!G23*100/'transports de passagers'!$C23)/('service transport volume'!G23/'service transport volume'!$C23)</f>
        <v>113.96819768980116</v>
      </c>
      <c r="H22" s="19">
        <f>('transports de passagers'!H23*100/'transports de passagers'!$C23)/('service transport volume'!H23/'service transport volume'!$C23)</f>
        <v>114.40554937521945</v>
      </c>
      <c r="I22" s="19">
        <f>('transports de passagers'!I23*100/'transports de passagers'!$C23)/('service transport volume'!I23/'service transport volume'!$C23)</f>
        <v>114.07053597018549</v>
      </c>
      <c r="J22" s="19">
        <f>('transports de passagers'!J23*100/'transports de passagers'!$C23)/('service transport volume'!J23/'service transport volume'!$C23)</f>
        <v>117.63243774948469</v>
      </c>
      <c r="K22" s="19">
        <f>('transports de passagers'!K23*100/'transports de passagers'!$C23)/('service transport volume'!K23/'service transport volume'!$C23)</f>
        <v>113.19559482995398</v>
      </c>
      <c r="L22" s="19">
        <f>('transports de passagers'!L23*100/'transports de passagers'!$C23)/('service transport volume'!L23/'service transport volume'!$C23)</f>
        <v>113.67351004557665</v>
      </c>
      <c r="M22" s="19">
        <f>('transports de passagers'!M23*100/'transports de passagers'!$C23)/('service transport volume'!M23/'service transport volume'!$C23)</f>
        <v>109.36441091141228</v>
      </c>
      <c r="N22" s="19">
        <f>('transports de passagers'!N23*100/'transports de passagers'!$C23)/('service transport volume'!N23/'service transport volume'!$C23)</f>
        <v>116.39457946190295</v>
      </c>
      <c r="O22" s="19">
        <f>('transports de passagers'!O23*100/'transports de passagers'!$C23)/('service transport volume'!O23/'service transport volume'!$C23)</f>
        <v>122.73740202953411</v>
      </c>
      <c r="P22" s="19">
        <f>('transports de passagers'!P23*100/'transports de passagers'!$C23)/('service transport volume'!P23/'service transport volume'!$C23)</f>
        <v>124.3713577323618</v>
      </c>
    </row>
    <row r="23" spans="2:16" ht="15" x14ac:dyDescent="0.25">
      <c r="B23" s="7" t="s">
        <v>52</v>
      </c>
      <c r="C23" s="19" t="e">
        <f>('transports de passagers'!C24*100/'transports de passagers'!$C24)/('service transport volume'!C24/'service transport volume'!$C24)</f>
        <v>#DIV/0!</v>
      </c>
      <c r="D23" s="19" t="e">
        <f>('transports de passagers'!D24*100/'transports de passagers'!$C24)/('service transport volume'!D24/'service transport volume'!$C24)</f>
        <v>#DIV/0!</v>
      </c>
      <c r="E23" s="19" t="e">
        <f>('transports de passagers'!E24*100/'transports de passagers'!$C24)/('service transport volume'!E24/'service transport volume'!$C24)</f>
        <v>#DIV/0!</v>
      </c>
      <c r="F23" s="19" t="e">
        <f>('transports de passagers'!F24*100/'transports de passagers'!$C24)/('service transport volume'!F24/'service transport volume'!$C24)</f>
        <v>#DIV/0!</v>
      </c>
      <c r="G23" s="19" t="e">
        <f>('transports de passagers'!G24*100/'transports de passagers'!$C24)/('service transport volume'!G24/'service transport volume'!$C24)</f>
        <v>#DIV/0!</v>
      </c>
      <c r="H23" s="19" t="e">
        <f>('transports de passagers'!H24*100/'transports de passagers'!$C24)/('service transport volume'!H24/'service transport volume'!$C24)</f>
        <v>#DIV/0!</v>
      </c>
      <c r="I23" s="19" t="e">
        <f>('transports de passagers'!I24*100/'transports de passagers'!$C24)/('service transport volume'!I24/'service transport volume'!$C24)</f>
        <v>#DIV/0!</v>
      </c>
      <c r="J23" s="19" t="e">
        <f>('transports de passagers'!J24*100/'transports de passagers'!$C24)/('service transport volume'!J24/'service transport volume'!$C24)</f>
        <v>#DIV/0!</v>
      </c>
      <c r="K23" s="19" t="e">
        <f>('transports de passagers'!K24*100/'transports de passagers'!$C24)/('service transport volume'!K24/'service transport volume'!$C24)</f>
        <v>#DIV/0!</v>
      </c>
      <c r="L23" s="19" t="e">
        <f>('transports de passagers'!L24*100/'transports de passagers'!$C24)/('service transport volume'!L24/'service transport volume'!$C24)</f>
        <v>#DIV/0!</v>
      </c>
      <c r="M23" s="19" t="e">
        <f>('transports de passagers'!M24*100/'transports de passagers'!$C24)/('service transport volume'!M24/'service transport volume'!$C24)</f>
        <v>#VALUE!</v>
      </c>
      <c r="N23" s="19" t="e">
        <f>('transports de passagers'!N24*100/'transports de passagers'!$C24)/('service transport volume'!N24/'service transport volume'!$C24)</f>
        <v>#VALUE!</v>
      </c>
      <c r="O23" s="19" t="e">
        <f>('transports de passagers'!O24*100/'transports de passagers'!$C24)/('service transport volume'!O24/'service transport volume'!$C24)</f>
        <v>#VALUE!</v>
      </c>
      <c r="P23" s="19" t="e">
        <f>('transports de passagers'!P24*100/'transports de passagers'!$C24)/('service transport volume'!P24/'service transport volume'!$C24)</f>
        <v>#DIV/0!</v>
      </c>
    </row>
    <row r="25" spans="2:16" ht="15" x14ac:dyDescent="0.25">
      <c r="B25" s="48" t="s">
        <v>71</v>
      </c>
      <c r="C25" s="4" t="s">
        <v>54</v>
      </c>
      <c r="D25" s="4" t="s">
        <v>55</v>
      </c>
      <c r="E25" s="4" t="s">
        <v>56</v>
      </c>
      <c r="F25" s="4" t="s">
        <v>57</v>
      </c>
      <c r="G25" s="4" t="s">
        <v>58</v>
      </c>
      <c r="H25" s="4" t="s">
        <v>59</v>
      </c>
      <c r="I25" s="4" t="s">
        <v>60</v>
      </c>
      <c r="J25" s="4" t="s">
        <v>61</v>
      </c>
      <c r="K25" s="4" t="s">
        <v>62</v>
      </c>
      <c r="L25" s="4" t="s">
        <v>63</v>
      </c>
      <c r="M25" s="4" t="s">
        <v>64</v>
      </c>
      <c r="N25" s="4" t="s">
        <v>65</v>
      </c>
      <c r="O25" s="49" t="s">
        <v>66</v>
      </c>
      <c r="P25" s="49" t="s">
        <v>67</v>
      </c>
    </row>
    <row r="26" spans="2:16" ht="15" x14ac:dyDescent="0.25">
      <c r="B26" s="50" t="s">
        <v>47</v>
      </c>
      <c r="C26" s="51">
        <v>100</v>
      </c>
      <c r="D26" s="51">
        <v>101.12612566756778</v>
      </c>
      <c r="E26" s="51">
        <v>106.26194208339308</v>
      </c>
      <c r="F26" s="51">
        <v>112.41234320360766</v>
      </c>
      <c r="G26" s="51">
        <v>112.21161638455948</v>
      </c>
      <c r="H26" s="51">
        <v>114.80401968376192</v>
      </c>
      <c r="I26" s="51">
        <v>114.88619726764576</v>
      </c>
      <c r="J26" s="51">
        <v>118.65720895356093</v>
      </c>
      <c r="K26" s="51">
        <v>119.40609802998219</v>
      </c>
      <c r="L26" s="51">
        <v>124.00105881648173</v>
      </c>
      <c r="M26" s="51">
        <v>110.98164060481572</v>
      </c>
      <c r="N26" s="51">
        <v>114.72395433281493</v>
      </c>
      <c r="O26" s="51">
        <v>152.83264079774463</v>
      </c>
      <c r="P26" s="51">
        <v>172.61654427087231</v>
      </c>
    </row>
    <row r="27" spans="2:16" ht="15" x14ac:dyDescent="0.25">
      <c r="B27" s="50" t="s">
        <v>45</v>
      </c>
      <c r="C27" s="51">
        <v>100</v>
      </c>
      <c r="D27" s="51">
        <v>106.56065237379723</v>
      </c>
      <c r="E27" s="51">
        <v>110.74553619003844</v>
      </c>
      <c r="F27" s="51">
        <v>117.98306201887139</v>
      </c>
      <c r="G27" s="51">
        <v>119.17452157097257</v>
      </c>
      <c r="H27" s="51">
        <v>119.15157037408876</v>
      </c>
      <c r="I27" s="51">
        <v>119.9991893962938</v>
      </c>
      <c r="J27" s="51">
        <v>129.42413083844227</v>
      </c>
      <c r="K27" s="51">
        <v>132.66344617212857</v>
      </c>
      <c r="L27" s="51">
        <v>136.53384945140473</v>
      </c>
      <c r="M27" s="51">
        <v>122.45094679850064</v>
      </c>
      <c r="N27" s="51">
        <v>132.60423044360564</v>
      </c>
      <c r="O27" s="51">
        <v>151.96642487102855</v>
      </c>
      <c r="P27" s="51">
        <v>163.94227843217723</v>
      </c>
    </row>
    <row r="28" spans="2:16" ht="15" x14ac:dyDescent="0.25">
      <c r="B28" s="50" t="s">
        <v>50</v>
      </c>
      <c r="C28" s="51">
        <v>100</v>
      </c>
      <c r="D28" s="51">
        <v>107.47275736932362</v>
      </c>
      <c r="E28" s="51">
        <v>113.22209973325661</v>
      </c>
      <c r="F28" s="51">
        <v>118.36924092564985</v>
      </c>
      <c r="G28" s="51">
        <v>121.16567468927727</v>
      </c>
      <c r="H28" s="51">
        <v>123.98891655804108</v>
      </c>
      <c r="I28" s="51">
        <v>123.2670088049089</v>
      </c>
      <c r="J28" s="51">
        <v>125.33912085282478</v>
      </c>
      <c r="K28" s="51">
        <v>127.50600011579866</v>
      </c>
      <c r="L28" s="51">
        <v>126.69335960313499</v>
      </c>
      <c r="M28" s="51">
        <v>118.51120240812925</v>
      </c>
      <c r="N28" s="51">
        <v>121.30264260943127</v>
      </c>
      <c r="O28" s="51">
        <v>138.83912346859111</v>
      </c>
      <c r="P28" s="51" t="e">
        <v>#VALUE!</v>
      </c>
    </row>
    <row r="29" spans="2:16" ht="15" x14ac:dyDescent="0.25">
      <c r="B29" s="50" t="s">
        <v>44</v>
      </c>
      <c r="C29" s="51">
        <v>100</v>
      </c>
      <c r="D29" s="51">
        <v>101.75055716463558</v>
      </c>
      <c r="E29" s="51">
        <v>105.43320480833643</v>
      </c>
      <c r="F29" s="51">
        <v>107.21421262898933</v>
      </c>
      <c r="G29" s="51">
        <v>109.82374224821433</v>
      </c>
      <c r="H29" s="51">
        <v>111.73062376503967</v>
      </c>
      <c r="I29" s="51">
        <v>110.70149634053043</v>
      </c>
      <c r="J29" s="51">
        <v>114.33793252001517</v>
      </c>
      <c r="K29" s="51">
        <v>115.82679645710277</v>
      </c>
      <c r="L29" s="51">
        <v>118.19186017583344</v>
      </c>
      <c r="M29" s="51">
        <v>105.74391550960668</v>
      </c>
      <c r="N29" s="51">
        <v>112.72589318779393</v>
      </c>
      <c r="O29" s="51">
        <v>135.93319449036417</v>
      </c>
      <c r="P29" s="51">
        <v>150.06846905729316</v>
      </c>
    </row>
    <row r="30" spans="2:16" ht="15" x14ac:dyDescent="0.25">
      <c r="B30" s="50" t="s">
        <v>42</v>
      </c>
      <c r="C30" s="51">
        <v>100</v>
      </c>
      <c r="D30" s="51">
        <v>105.84468042777078</v>
      </c>
      <c r="E30" s="51">
        <v>111.56940210364615</v>
      </c>
      <c r="F30" s="51">
        <v>112.74329841737226</v>
      </c>
      <c r="G30" s="51">
        <v>115.88216754701314</v>
      </c>
      <c r="H30" s="51">
        <v>118.40735494806549</v>
      </c>
      <c r="I30" s="51">
        <v>118.79557377052235</v>
      </c>
      <c r="J30" s="51">
        <v>120.81585545229098</v>
      </c>
      <c r="K30" s="51">
        <v>121.27089865766743</v>
      </c>
      <c r="L30" s="51">
        <v>125.66028318075109</v>
      </c>
      <c r="M30">
        <v>113.01324022900774</v>
      </c>
      <c r="N30">
        <v>116.86505647566594</v>
      </c>
      <c r="O30">
        <v>133.05481743806999</v>
      </c>
      <c r="P30" s="70">
        <v>144.39874445935811</v>
      </c>
    </row>
    <row r="31" spans="2:16" ht="15" x14ac:dyDescent="0.25">
      <c r="B31" s="50" t="s">
        <v>48</v>
      </c>
      <c r="C31" s="51">
        <v>100</v>
      </c>
      <c r="D31" s="51">
        <v>104.85310581438101</v>
      </c>
      <c r="E31" s="51">
        <v>107.52240900380892</v>
      </c>
      <c r="F31" s="51">
        <v>110.38174584925572</v>
      </c>
      <c r="G31" s="51">
        <v>113.20932108738647</v>
      </c>
      <c r="H31" s="51">
        <v>115.02974616561573</v>
      </c>
      <c r="I31" s="51">
        <v>116.51426620458452</v>
      </c>
      <c r="J31" s="51">
        <v>118.24855416786252</v>
      </c>
      <c r="K31" s="51">
        <v>119.66457971481233</v>
      </c>
      <c r="L31" s="51">
        <v>121.51229861277088</v>
      </c>
      <c r="M31" s="51">
        <v>119.77041806664116</v>
      </c>
      <c r="N31" s="51">
        <v>121.4802019512075</v>
      </c>
      <c r="O31" s="51">
        <v>130.29116323763921</v>
      </c>
      <c r="P31" s="51">
        <v>136.70152714735093</v>
      </c>
    </row>
    <row r="32" spans="2:16" ht="15" x14ac:dyDescent="0.25">
      <c r="B32" s="50" t="s">
        <v>97</v>
      </c>
      <c r="C32" s="51">
        <v>100</v>
      </c>
      <c r="D32" s="51">
        <v>104.63296810323067</v>
      </c>
      <c r="E32" s="51">
        <v>109.35761692441679</v>
      </c>
      <c r="F32" s="51">
        <v>111.85004154091089</v>
      </c>
      <c r="G32" s="51">
        <v>113.24613957229236</v>
      </c>
      <c r="H32" s="51">
        <v>114.56575895471232</v>
      </c>
      <c r="I32" s="51">
        <v>114.30052443658388</v>
      </c>
      <c r="J32" s="51">
        <v>117.37754704672727</v>
      </c>
      <c r="K32" s="51">
        <v>118.07572904355322</v>
      </c>
      <c r="L32" s="51">
        <v>120.53584446293188</v>
      </c>
      <c r="M32" s="51">
        <v>108.58482319684774</v>
      </c>
      <c r="N32" s="51">
        <v>113.17853123732378</v>
      </c>
      <c r="O32" s="51">
        <v>129.59644623304698</v>
      </c>
      <c r="P32" s="51">
        <v>138.39292312414725</v>
      </c>
    </row>
    <row r="33" spans="2:16" ht="15" x14ac:dyDescent="0.25">
      <c r="B33" s="50" t="s">
        <v>51</v>
      </c>
      <c r="C33" s="51">
        <v>100</v>
      </c>
      <c r="D33" s="51">
        <v>108.94945533926996</v>
      </c>
      <c r="E33" s="51">
        <v>117.88939700205191</v>
      </c>
      <c r="F33" s="51">
        <v>119.12767717831289</v>
      </c>
      <c r="G33" s="51">
        <v>113.96819768980116</v>
      </c>
      <c r="H33" s="51">
        <v>114.40554937521945</v>
      </c>
      <c r="I33" s="51">
        <v>114.07053597018549</v>
      </c>
      <c r="J33" s="51">
        <v>117.63243774948469</v>
      </c>
      <c r="K33" s="51">
        <v>113.19559482995398</v>
      </c>
      <c r="L33" s="51">
        <v>113.67351004557665</v>
      </c>
      <c r="M33" s="51">
        <v>109.36441091141228</v>
      </c>
      <c r="N33" s="51">
        <v>116.39457946190295</v>
      </c>
      <c r="O33" s="51">
        <v>122.73740202953411</v>
      </c>
      <c r="P33" s="51">
        <v>124.3713577323618</v>
      </c>
    </row>
    <row r="34" spans="2:16" ht="15" x14ac:dyDescent="0.25">
      <c r="B34" s="50" t="s">
        <v>41</v>
      </c>
      <c r="C34" s="51">
        <v>100</v>
      </c>
      <c r="D34" s="51">
        <v>104.5362572391241</v>
      </c>
      <c r="E34" s="51">
        <v>111.70377627655246</v>
      </c>
      <c r="F34" s="51">
        <v>114.1529490913463</v>
      </c>
      <c r="G34" s="51">
        <v>117.24102865051711</v>
      </c>
      <c r="H34" s="51">
        <v>118.18968981776098</v>
      </c>
      <c r="I34" s="51">
        <v>120.84319851073374</v>
      </c>
      <c r="J34" s="51">
        <v>122.11690671032068</v>
      </c>
      <c r="K34" s="51">
        <v>115.76677789742642</v>
      </c>
      <c r="L34" s="51">
        <v>124.71275405102237</v>
      </c>
      <c r="M34" s="51">
        <v>110.46888243666807</v>
      </c>
      <c r="N34" s="51">
        <v>112.95154049448666</v>
      </c>
      <c r="O34" s="51">
        <v>119.88281604528282</v>
      </c>
      <c r="P34" s="51">
        <v>122.49156943131321</v>
      </c>
    </row>
    <row r="35" spans="2:16" ht="15" x14ac:dyDescent="0.25">
      <c r="B35" s="148" t="s">
        <v>40</v>
      </c>
      <c r="C35" s="51">
        <v>100</v>
      </c>
      <c r="D35" s="51">
        <v>104.61219751332617</v>
      </c>
      <c r="E35" s="51">
        <v>103.82212471673753</v>
      </c>
      <c r="F35" s="51">
        <v>99.383719326591205</v>
      </c>
      <c r="G35" s="51">
        <v>99.337908690249535</v>
      </c>
      <c r="H35" s="51">
        <v>96.284904607842876</v>
      </c>
      <c r="I35" s="51">
        <v>95.353164004849617</v>
      </c>
      <c r="J35" s="51">
        <v>96.672124930314126</v>
      </c>
      <c r="K35" s="51">
        <v>98.86190811783618</v>
      </c>
      <c r="L35" s="51">
        <v>100.03910520312365</v>
      </c>
      <c r="M35" s="51">
        <v>88.285220406784987</v>
      </c>
      <c r="N35" s="51">
        <v>94.734949896342712</v>
      </c>
      <c r="O35" s="51">
        <v>118.63893817145805</v>
      </c>
      <c r="P35" s="51">
        <v>132.86705543989135</v>
      </c>
    </row>
    <row r="36" spans="2:16" ht="15" x14ac:dyDescent="0.25">
      <c r="B36" s="149" t="s">
        <v>43</v>
      </c>
      <c r="C36" s="51">
        <v>100</v>
      </c>
      <c r="D36" s="51">
        <v>103.82642605248786</v>
      </c>
      <c r="E36" s="51">
        <v>110.59465225996126</v>
      </c>
      <c r="F36" s="51">
        <v>115.88058660504923</v>
      </c>
      <c r="G36" s="51">
        <v>118.51140207886966</v>
      </c>
      <c r="H36" s="51">
        <v>118.76749418578862</v>
      </c>
      <c r="I36" s="51">
        <v>117.56751627119468</v>
      </c>
      <c r="J36" s="51">
        <v>117.41554570786191</v>
      </c>
      <c r="K36" s="51">
        <v>117.12271031303956</v>
      </c>
      <c r="L36" s="51">
        <v>116.25069854522694</v>
      </c>
      <c r="M36" s="51">
        <v>112.24378395337004</v>
      </c>
      <c r="N36" s="51">
        <v>110.8008200592141</v>
      </c>
      <c r="O36" s="51">
        <v>111.91675093752137</v>
      </c>
      <c r="P36" s="51">
        <v>100.82198042270727</v>
      </c>
    </row>
    <row r="37" spans="2:16" s="70" customFormat="1" ht="15" x14ac:dyDescent="0.25">
      <c r="B37" s="148" t="s">
        <v>39</v>
      </c>
      <c r="C37" s="51">
        <v>100</v>
      </c>
      <c r="D37" s="51">
        <v>102.53024793422423</v>
      </c>
      <c r="E37" s="51">
        <v>104.44095532155792</v>
      </c>
      <c r="F37" s="51">
        <v>107.11628334745612</v>
      </c>
      <c r="G37" s="51">
        <v>110.12328604658926</v>
      </c>
      <c r="H37" s="51">
        <v>111.70147114832022</v>
      </c>
      <c r="I37" s="51">
        <v>112.56112340717272</v>
      </c>
      <c r="J37" s="51">
        <v>112.53150643763891</v>
      </c>
      <c r="K37" s="51">
        <v>112.26196389996194</v>
      </c>
      <c r="L37" s="51">
        <v>108.66305696249822</v>
      </c>
      <c r="M37" s="51">
        <v>65.721459075558727</v>
      </c>
      <c r="N37" s="51">
        <v>73.495968423990107</v>
      </c>
      <c r="O37" s="51">
        <v>95.998677185779613</v>
      </c>
      <c r="P37" s="51">
        <v>106.32440209951834</v>
      </c>
    </row>
    <row r="38" spans="2:16" s="70" customFormat="1" ht="15" x14ac:dyDescent="0.25">
      <c r="B38" s="71" t="s">
        <v>46</v>
      </c>
      <c r="C38" s="51">
        <v>100</v>
      </c>
      <c r="D38" s="51">
        <v>104.39424979112943</v>
      </c>
      <c r="E38" s="51">
        <v>101.1243925854241</v>
      </c>
      <c r="F38" s="51">
        <v>102.48781439887244</v>
      </c>
      <c r="G38" s="51">
        <v>102.24533823554323</v>
      </c>
      <c r="H38" s="51">
        <v>101.87077158738816</v>
      </c>
      <c r="I38" s="51">
        <v>102.2144597750426</v>
      </c>
      <c r="J38" s="51">
        <v>102.99100602013866</v>
      </c>
      <c r="K38" s="51">
        <v>102.00509804266859</v>
      </c>
      <c r="L38" s="51">
        <v>101.07953313579532</v>
      </c>
      <c r="M38" s="51">
        <v>89.122687663938848</v>
      </c>
      <c r="N38" s="51">
        <v>87.632785940833486</v>
      </c>
      <c r="O38" s="51">
        <v>87.94240416271721</v>
      </c>
      <c r="P38" s="51">
        <v>101.84960232798127</v>
      </c>
    </row>
    <row r="39" spans="2:16" ht="19.899999999999999" customHeight="1" x14ac:dyDescent="0.25"/>
    <row r="40" spans="2:16" ht="19.899999999999999" customHeight="1" x14ac:dyDescent="0.25">
      <c r="H40" s="85"/>
      <c r="I40" s="34" t="s">
        <v>54</v>
      </c>
      <c r="J40" s="35" t="s">
        <v>63</v>
      </c>
      <c r="K40" s="35" t="s">
        <v>64</v>
      </c>
      <c r="L40" s="35" t="s">
        <v>65</v>
      </c>
      <c r="M40" s="35" t="s">
        <v>66</v>
      </c>
      <c r="N40" s="36" t="s">
        <v>67</v>
      </c>
    </row>
    <row r="41" spans="2:16" ht="19.899999999999999" customHeight="1" x14ac:dyDescent="0.25">
      <c r="H41" s="31" t="s">
        <v>77</v>
      </c>
      <c r="I41" s="53">
        <f>C10</f>
        <v>100</v>
      </c>
      <c r="J41" s="57">
        <f>L10</f>
        <v>120.53584446293188</v>
      </c>
      <c r="K41" s="57">
        <f>M10</f>
        <v>108.58482319684774</v>
      </c>
      <c r="L41" s="57">
        <f>N10</f>
        <v>113.17853123732378</v>
      </c>
      <c r="M41" s="57">
        <f>O10</f>
        <v>129.59644623304698</v>
      </c>
      <c r="N41" s="58">
        <f>P10</f>
        <v>138.39292312414725</v>
      </c>
    </row>
    <row r="42" spans="2:16" ht="19.899999999999999" customHeight="1" x14ac:dyDescent="0.25">
      <c r="H42" s="32" t="s">
        <v>39</v>
      </c>
      <c r="I42" s="54">
        <f>C11</f>
        <v>100</v>
      </c>
      <c r="J42" s="55">
        <f>L11</f>
        <v>108.66305696249822</v>
      </c>
      <c r="K42" s="55">
        <f>M11</f>
        <v>65.721459075558727</v>
      </c>
      <c r="L42" s="55">
        <f>N11</f>
        <v>73.495968423990107</v>
      </c>
      <c r="M42" s="55">
        <f>O11</f>
        <v>95.998677185779613</v>
      </c>
      <c r="N42" s="59">
        <f>P11</f>
        <v>106.32440209951834</v>
      </c>
    </row>
    <row r="43" spans="2:16" ht="19.899999999999999" customHeight="1" x14ac:dyDescent="0.25">
      <c r="H43" s="32" t="s">
        <v>40</v>
      </c>
      <c r="I43" s="54">
        <f>C12</f>
        <v>100</v>
      </c>
      <c r="J43" s="55">
        <f>L12</f>
        <v>100.03910520312365</v>
      </c>
      <c r="K43" s="55">
        <f>M12</f>
        <v>88.285220406784987</v>
      </c>
      <c r="L43" s="55">
        <f>N12</f>
        <v>94.734949896342712</v>
      </c>
      <c r="M43" s="55">
        <f>O12</f>
        <v>118.63893817145805</v>
      </c>
      <c r="N43" s="59">
        <f>P12</f>
        <v>132.86705543989135</v>
      </c>
    </row>
    <row r="44" spans="2:16" ht="19.899999999999999" customHeight="1" x14ac:dyDescent="0.25">
      <c r="H44" s="32" t="s">
        <v>41</v>
      </c>
      <c r="I44" s="54">
        <f>C13</f>
        <v>100</v>
      </c>
      <c r="J44" s="55">
        <f>L13</f>
        <v>124.71275405102237</v>
      </c>
      <c r="K44" s="55">
        <f>M13</f>
        <v>110.46888243666807</v>
      </c>
      <c r="L44" s="55">
        <f>N13</f>
        <v>112.95154049448666</v>
      </c>
      <c r="M44" s="55">
        <f>O13</f>
        <v>119.88281604528282</v>
      </c>
      <c r="N44" s="59">
        <f>P13</f>
        <v>122.49156943131321</v>
      </c>
    </row>
    <row r="45" spans="2:16" ht="19.899999999999999" customHeight="1" x14ac:dyDescent="0.25">
      <c r="H45" s="32" t="s">
        <v>42</v>
      </c>
      <c r="I45" s="54">
        <f>C14</f>
        <v>100</v>
      </c>
      <c r="J45" s="55">
        <f>L14</f>
        <v>125.66028318075109</v>
      </c>
      <c r="K45" s="55">
        <f>M14</f>
        <v>113.01324022900774</v>
      </c>
      <c r="L45" s="55">
        <f>N14</f>
        <v>116.86505647566594</v>
      </c>
      <c r="M45" s="55">
        <f>O14</f>
        <v>133.05481743806999</v>
      </c>
      <c r="N45" s="59">
        <f>P14</f>
        <v>144.39874445935811</v>
      </c>
    </row>
    <row r="46" spans="2:16" ht="19.899999999999999" customHeight="1" x14ac:dyDescent="0.25">
      <c r="H46" s="32" t="s">
        <v>43</v>
      </c>
      <c r="I46" s="54">
        <f>C15</f>
        <v>100</v>
      </c>
      <c r="J46" s="55">
        <f>L15</f>
        <v>116.25069854522694</v>
      </c>
      <c r="K46" s="55">
        <f>M15</f>
        <v>112.24378395337004</v>
      </c>
      <c r="L46" s="55">
        <f>N15</f>
        <v>110.8008200592141</v>
      </c>
      <c r="M46" s="55">
        <f>O15</f>
        <v>111.91675093752137</v>
      </c>
      <c r="N46" s="59">
        <f>P15</f>
        <v>100.82198042270727</v>
      </c>
    </row>
    <row r="47" spans="2:16" ht="19.899999999999999" customHeight="1" x14ac:dyDescent="0.25">
      <c r="H47" s="33" t="s">
        <v>44</v>
      </c>
      <c r="I47" s="60">
        <f>C16</f>
        <v>100</v>
      </c>
      <c r="J47" s="56">
        <f>L16</f>
        <v>118.19186017583344</v>
      </c>
      <c r="K47" s="56">
        <f>M16</f>
        <v>105.74391550960668</v>
      </c>
      <c r="L47" s="56">
        <f>N16</f>
        <v>112.72589318779393</v>
      </c>
      <c r="M47" s="56">
        <f>O16</f>
        <v>135.93319449036417</v>
      </c>
      <c r="N47" s="61">
        <f>P16</f>
        <v>150.06846905729316</v>
      </c>
    </row>
    <row r="48" spans="2:16" ht="19.899999999999999" customHeight="1" x14ac:dyDescent="0.25">
      <c r="H48" s="32" t="s">
        <v>45</v>
      </c>
      <c r="I48" s="54">
        <f>C17</f>
        <v>100</v>
      </c>
      <c r="J48" s="55">
        <f>L17</f>
        <v>136.53384945140473</v>
      </c>
      <c r="K48" s="55">
        <f>M17</f>
        <v>122.45094679850064</v>
      </c>
      <c r="L48" s="55">
        <f>N17</f>
        <v>132.60423044360564</v>
      </c>
      <c r="M48" s="55">
        <f>O17</f>
        <v>151.96642487102855</v>
      </c>
      <c r="N48" s="59">
        <f>P17</f>
        <v>163.94227843217723</v>
      </c>
    </row>
    <row r="49" spans="2:14" ht="19.899999999999999" customHeight="1" x14ac:dyDescent="0.25">
      <c r="H49" s="32" t="s">
        <v>46</v>
      </c>
      <c r="I49" s="54">
        <f>C18</f>
        <v>100</v>
      </c>
      <c r="J49" s="55">
        <f>L18</f>
        <v>101.07953313579532</v>
      </c>
      <c r="K49" s="55">
        <f>M18</f>
        <v>89.122687663938848</v>
      </c>
      <c r="L49" s="55">
        <f>N18</f>
        <v>87.632785940833486</v>
      </c>
      <c r="M49" s="55">
        <f>O18</f>
        <v>87.94240416271721</v>
      </c>
      <c r="N49" s="59">
        <f>P18</f>
        <v>101.84960232798127</v>
      </c>
    </row>
    <row r="50" spans="2:14" ht="19.899999999999999" customHeight="1" x14ac:dyDescent="0.25">
      <c r="H50" s="32" t="s">
        <v>47</v>
      </c>
      <c r="I50" s="54">
        <f>C19</f>
        <v>100</v>
      </c>
      <c r="J50" s="55">
        <f>L19</f>
        <v>124.00105881648173</v>
      </c>
      <c r="K50" s="55">
        <f>M19</f>
        <v>110.98164060481572</v>
      </c>
      <c r="L50" s="55">
        <f>N19</f>
        <v>114.72395433281493</v>
      </c>
      <c r="M50" s="55">
        <f>O19</f>
        <v>152.83264079774463</v>
      </c>
      <c r="N50" s="59">
        <f>P19</f>
        <v>172.61654427087231</v>
      </c>
    </row>
    <row r="51" spans="2:14" ht="19.899999999999999" customHeight="1" x14ac:dyDescent="0.25">
      <c r="H51" s="32" t="s">
        <v>48</v>
      </c>
      <c r="I51" s="54">
        <f>C20</f>
        <v>100</v>
      </c>
      <c r="J51" s="55">
        <f>L20</f>
        <v>121.51229861277088</v>
      </c>
      <c r="K51" s="55">
        <f>M20</f>
        <v>119.77041806664116</v>
      </c>
      <c r="L51" s="55">
        <f>N20</f>
        <v>121.4802019512075</v>
      </c>
      <c r="M51" s="55">
        <f>O20</f>
        <v>130.29116323763921</v>
      </c>
      <c r="N51" s="59">
        <f>P20</f>
        <v>136.70152714735093</v>
      </c>
    </row>
    <row r="52" spans="2:14" ht="19.899999999999999" customHeight="1" x14ac:dyDescent="0.25">
      <c r="H52" s="32" t="s">
        <v>50</v>
      </c>
      <c r="I52" s="54">
        <f>C21</f>
        <v>100</v>
      </c>
      <c r="J52" s="55">
        <f t="shared" ref="J52:J53" si="0">L21</f>
        <v>126.69335960313499</v>
      </c>
      <c r="K52" s="55">
        <f t="shared" ref="K52:K53" si="1">M21</f>
        <v>118.51120240812925</v>
      </c>
      <c r="L52" s="55">
        <f t="shared" ref="L52:L53" si="2">N21</f>
        <v>121.30264260943127</v>
      </c>
      <c r="M52" s="55">
        <f t="shared" ref="M52:N53" si="3">O21</f>
        <v>138.83912346859111</v>
      </c>
      <c r="N52" s="59"/>
    </row>
    <row r="53" spans="2:14" ht="20.45" customHeight="1" x14ac:dyDescent="0.25">
      <c r="B53" s="43" t="s">
        <v>78</v>
      </c>
      <c r="H53" s="32" t="s">
        <v>51</v>
      </c>
      <c r="I53" s="54">
        <f>C22</f>
        <v>100</v>
      </c>
      <c r="J53" s="55">
        <f t="shared" si="0"/>
        <v>113.67351004557665</v>
      </c>
      <c r="K53" s="55">
        <f t="shared" si="1"/>
        <v>109.36441091141228</v>
      </c>
      <c r="L53" s="55">
        <f t="shared" si="2"/>
        <v>116.39457946190295</v>
      </c>
      <c r="M53" s="55">
        <f t="shared" si="3"/>
        <v>122.73740202953411</v>
      </c>
      <c r="N53" s="59">
        <f t="shared" si="3"/>
        <v>124.3713577323618</v>
      </c>
    </row>
    <row r="54" spans="2:14" ht="20.100000000000001" customHeight="1" x14ac:dyDescent="0.25">
      <c r="H54" s="40" t="s">
        <v>52</v>
      </c>
      <c r="I54" s="62">
        <v>100</v>
      </c>
      <c r="J54" s="63">
        <v>119</v>
      </c>
      <c r="K54" s="41"/>
      <c r="L54" s="41"/>
      <c r="M54" s="41"/>
      <c r="N54" s="42"/>
    </row>
    <row r="55" spans="2:14" ht="19.899999999999999" customHeight="1" x14ac:dyDescent="0.25">
      <c r="B55" s="43" t="s">
        <v>78</v>
      </c>
      <c r="H55" s="43" t="s">
        <v>78</v>
      </c>
    </row>
    <row r="56" spans="2:14" ht="19.899999999999999" customHeight="1" x14ac:dyDescent="0.25">
      <c r="B56" s="43"/>
    </row>
    <row r="57" spans="2:14" ht="19.899999999999999" customHeight="1" x14ac:dyDescent="0.25"/>
    <row r="58" spans="2:14" ht="19.899999999999999" customHeight="1" x14ac:dyDescent="0.25"/>
    <row r="59" spans="2:14" ht="19.899999999999999" customHeight="1" x14ac:dyDescent="0.25"/>
    <row r="60" spans="2:14" ht="19.899999999999999" customHeight="1" x14ac:dyDescent="0.25"/>
    <row r="61" spans="2:14" ht="19.899999999999999" customHeight="1" x14ac:dyDescent="0.25"/>
    <row r="62" spans="2:14" ht="19.899999999999999" customHeight="1" x14ac:dyDescent="0.25"/>
    <row r="63" spans="2:14" ht="19.899999999999999" customHeight="1" x14ac:dyDescent="0.25"/>
    <row r="64" spans="2:14" ht="19.899999999999999" customHeight="1" x14ac:dyDescent="0.25"/>
    <row r="65" ht="19.899999999999999" customHeight="1" x14ac:dyDescent="0.25"/>
    <row r="66" ht="19.899999999999999" customHeight="1" x14ac:dyDescent="0.25"/>
    <row r="67" ht="19.899999999999999" customHeight="1" x14ac:dyDescent="0.25"/>
    <row r="68" ht="19.899999999999999" customHeight="1" x14ac:dyDescent="0.25"/>
    <row r="69" ht="19.899999999999999" customHeight="1" x14ac:dyDescent="0.25"/>
    <row r="70" ht="19.899999999999999" customHeight="1" x14ac:dyDescent="0.25"/>
    <row r="71" ht="19.899999999999999" customHeight="1" x14ac:dyDescent="0.25"/>
    <row r="72" ht="19.899999999999999" customHeight="1" x14ac:dyDescent="0.25"/>
  </sheetData>
  <sortState ref="B26:P38">
    <sortCondition descending="1" ref="O26:O38"/>
  </sortState>
  <pageMargins left="0.7" right="0.7" top="0.75" bottom="0.75" header="0.3" footer="0.3"/>
  <pageSetup paperSize="9" orientation="portrait" horizontalDpi="300" verticalDpi="3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P56"/>
  <sheetViews>
    <sheetView topLeftCell="A39" workbookViewId="0">
      <selection activeCell="K58" sqref="K58"/>
    </sheetView>
  </sheetViews>
  <sheetFormatPr baseColWidth="10" defaultColWidth="8.85546875" defaultRowHeight="15" x14ac:dyDescent="0.25"/>
  <cols>
    <col min="1" max="1" width="8.85546875" style="44"/>
    <col min="2" max="2" width="29.85546875" style="44" customWidth="1"/>
    <col min="3" max="6" width="12.7109375" style="44" customWidth="1"/>
    <col min="7" max="7" width="7.42578125" style="44" customWidth="1"/>
    <col min="8" max="8" width="29.7109375" style="44" customWidth="1"/>
    <col min="9" max="13" width="10.7109375" style="44" customWidth="1"/>
    <col min="14" max="15" width="10" style="44" customWidth="1"/>
    <col min="16" max="16384" width="8.85546875" style="44"/>
  </cols>
  <sheetData>
    <row r="1" spans="2:16" x14ac:dyDescent="0.25">
      <c r="B1" s="3" t="s">
        <v>68</v>
      </c>
    </row>
    <row r="2" spans="2:16" x14ac:dyDescent="0.25">
      <c r="B2" s="3" t="s">
        <v>69</v>
      </c>
      <c r="C2" s="1" t="s">
        <v>0</v>
      </c>
    </row>
    <row r="3" spans="2:16" x14ac:dyDescent="0.25">
      <c r="B3" s="3" t="s">
        <v>70</v>
      </c>
      <c r="C3" s="3" t="s">
        <v>6</v>
      </c>
    </row>
    <row r="5" spans="2:16" x14ac:dyDescent="0.25">
      <c r="B5" s="1" t="s">
        <v>12</v>
      </c>
      <c r="D5" s="3" t="s">
        <v>16</v>
      </c>
    </row>
    <row r="6" spans="2:16" x14ac:dyDescent="0.25">
      <c r="B6" s="1" t="s">
        <v>13</v>
      </c>
      <c r="D6" s="3" t="s">
        <v>17</v>
      </c>
    </row>
    <row r="7" spans="2:16" x14ac:dyDescent="0.25">
      <c r="B7" s="1" t="s">
        <v>14</v>
      </c>
      <c r="D7" s="3" t="s">
        <v>20</v>
      </c>
    </row>
    <row r="9" spans="2:16" x14ac:dyDescent="0.25">
      <c r="B9" s="5" t="s">
        <v>71</v>
      </c>
      <c r="C9" s="4" t="s">
        <v>54</v>
      </c>
      <c r="D9" s="4" t="s">
        <v>55</v>
      </c>
      <c r="E9" s="4" t="s">
        <v>56</v>
      </c>
      <c r="F9" s="4" t="s">
        <v>57</v>
      </c>
      <c r="G9" s="4" t="s">
        <v>58</v>
      </c>
      <c r="H9" s="4" t="s">
        <v>59</v>
      </c>
      <c r="I9" s="4" t="s">
        <v>60</v>
      </c>
      <c r="J9" s="4" t="s">
        <v>61</v>
      </c>
      <c r="K9" s="4" t="s">
        <v>62</v>
      </c>
      <c r="L9" s="4" t="s">
        <v>63</v>
      </c>
      <c r="M9" s="4" t="s">
        <v>64</v>
      </c>
      <c r="N9" s="4" t="s">
        <v>65</v>
      </c>
      <c r="O9" s="4" t="s">
        <v>66</v>
      </c>
      <c r="P9" s="4">
        <v>2023</v>
      </c>
    </row>
    <row r="10" spans="2:16" x14ac:dyDescent="0.25">
      <c r="B10" s="7" t="s">
        <v>38</v>
      </c>
      <c r="C10" s="19">
        <f>'total transport (prix)'!C10*100/'total (prix)'!C10</f>
        <v>100</v>
      </c>
      <c r="D10" s="19">
        <f>'total transport (prix)'!D10*100/'total (prix)'!D10</f>
        <v>103.58312981575772</v>
      </c>
      <c r="E10" s="19">
        <f>'total transport (prix)'!E10*100/'total (prix)'!E10</f>
        <v>105.91457308246984</v>
      </c>
      <c r="F10" s="19">
        <f>'total transport (prix)'!F10*100/'total (prix)'!F10</f>
        <v>104.88367668555946</v>
      </c>
      <c r="G10" s="19">
        <f>'total transport (prix)'!G10*100/'total (prix)'!G10</f>
        <v>104.10608940614881</v>
      </c>
      <c r="H10" s="19">
        <f>'total transport (prix)'!H10*100/'total (prix)'!H10</f>
        <v>101.62803835112206</v>
      </c>
      <c r="I10" s="19">
        <f>'total transport (prix)'!I10*100/'total (prix)'!I10</f>
        <v>100.06700215097916</v>
      </c>
      <c r="J10" s="19">
        <f>'total transport (prix)'!J10*100/'total (prix)'!J10</f>
        <v>101.65792220545991</v>
      </c>
      <c r="K10" s="19">
        <f>'total transport (prix)'!K10*100/'total (prix)'!K10</f>
        <v>103.07934143506834</v>
      </c>
      <c r="L10" s="19">
        <f>'total transport (prix)'!L10*100/'total (prix)'!L10</f>
        <v>102.95593955795222</v>
      </c>
      <c r="M10" s="19">
        <f>'total transport (prix)'!M10*100/'total (prix)'!M10</f>
        <v>100.34643452635899</v>
      </c>
      <c r="N10" s="19">
        <f>'total transport (prix)'!N10*100/'total (prix)'!N10</f>
        <v>103.78646389492592</v>
      </c>
      <c r="O10" s="19">
        <f>'total transport (prix)'!O10*100/'total (prix)'!O10</f>
        <v>108.01144677191675</v>
      </c>
      <c r="P10" s="19">
        <f>'total transport (prix)'!P10*100/'total (prix)'!P10</f>
        <v>104.41155291561448</v>
      </c>
    </row>
    <row r="11" spans="2:16" x14ac:dyDescent="0.25">
      <c r="B11" s="7" t="s">
        <v>39</v>
      </c>
      <c r="C11" s="19">
        <f>'total transport (prix)'!C11*100/'total (prix)'!C11</f>
        <v>100</v>
      </c>
      <c r="D11" s="19">
        <f>'total transport (prix)'!D11*100/'total (prix)'!D11</f>
        <v>103.98135006356111</v>
      </c>
      <c r="E11" s="19">
        <f>'total transport (prix)'!E11*100/'total (prix)'!E11</f>
        <v>104.73731137730373</v>
      </c>
      <c r="F11" s="19">
        <f>'total transport (prix)'!F11*100/'total (prix)'!F11</f>
        <v>103.77488726364666</v>
      </c>
      <c r="G11" s="19">
        <f>'total transport (prix)'!G11*100/'total (prix)'!G11</f>
        <v>103.27715764347876</v>
      </c>
      <c r="H11" s="19">
        <f>'total transport (prix)'!H11*100/'total (prix)'!H11</f>
        <v>100.59189665865875</v>
      </c>
      <c r="I11" s="19">
        <f>'total transport (prix)'!I11*100/'total (prix)'!I11</f>
        <v>99.218289229846775</v>
      </c>
      <c r="J11" s="19">
        <f>'total transport (prix)'!J11*100/'total (prix)'!J11</f>
        <v>100.82163686200256</v>
      </c>
      <c r="K11" s="19">
        <f>'total transport (prix)'!K11*100/'total (prix)'!K11</f>
        <v>102.26377690271487</v>
      </c>
      <c r="L11" s="19">
        <f>'total transport (prix)'!L11*100/'total (prix)'!L11</f>
        <v>102.40930143952151</v>
      </c>
      <c r="M11" s="19">
        <f>'total transport (prix)'!M11*100/'total (prix)'!M11</f>
        <v>101.25157680300264</v>
      </c>
      <c r="N11" s="19">
        <f>'total transport (prix)'!N11*100/'total (prix)'!N11</f>
        <v>103.64253496406211</v>
      </c>
      <c r="O11" s="19">
        <f>'total transport (prix)'!O11*100/'total (prix)'!O11</f>
        <v>103.86097365476677</v>
      </c>
      <c r="P11" s="19">
        <f>'total transport (prix)'!P11*100/'total (prix)'!P11</f>
        <v>102.43799656694891</v>
      </c>
    </row>
    <row r="12" spans="2:16" x14ac:dyDescent="0.25">
      <c r="B12" s="7" t="s">
        <v>40</v>
      </c>
      <c r="C12" s="19">
        <f>'total transport (prix)'!C12*100/'total (prix)'!C12</f>
        <v>100</v>
      </c>
      <c r="D12" s="19">
        <f>'total transport (prix)'!D12*100/'total (prix)'!D12</f>
        <v>101.13397881751598</v>
      </c>
      <c r="E12" s="19">
        <f>'total transport (prix)'!E12*100/'total (prix)'!E12</f>
        <v>101.11316099071637</v>
      </c>
      <c r="F12" s="19">
        <f>'total transport (prix)'!F12*100/'total (prix)'!F12</f>
        <v>99.129155100621759</v>
      </c>
      <c r="G12" s="19">
        <f>'total transport (prix)'!G12*100/'total (prix)'!G12</f>
        <v>98.997697024722356</v>
      </c>
      <c r="H12" s="19">
        <f>'total transport (prix)'!H12*100/'total (prix)'!H12</f>
        <v>93.575124435274361</v>
      </c>
      <c r="I12" s="19">
        <f>'total transport (prix)'!I12*100/'total (prix)'!I12</f>
        <v>90.763087420551543</v>
      </c>
      <c r="J12" s="19">
        <f>'total transport (prix)'!J12*100/'total (prix)'!J12</f>
        <v>90.018143969925873</v>
      </c>
      <c r="K12" s="19">
        <f>'total transport (prix)'!K12*100/'total (prix)'!K12</f>
        <v>89.959400904551615</v>
      </c>
      <c r="L12" s="19">
        <f>'total transport (prix)'!L12*100/'total (prix)'!L12</f>
        <v>87.704974912112618</v>
      </c>
      <c r="M12" s="19">
        <f>'total transport (prix)'!M12*100/'total (prix)'!M12</f>
        <v>83.117285586564648</v>
      </c>
      <c r="N12" s="19">
        <f>'total transport (prix)'!N12*100/'total (prix)'!N12</f>
        <v>86.431915793988921</v>
      </c>
      <c r="O12" s="19">
        <f>'total transport (prix)'!O12*100/'total (prix)'!O12</f>
        <v>90.70198710127346</v>
      </c>
      <c r="P12" s="19">
        <f>'total transport (prix)'!P12*100/'total (prix)'!P12</f>
        <v>84.256084591427225</v>
      </c>
    </row>
    <row r="13" spans="2:16" x14ac:dyDescent="0.25">
      <c r="B13" s="7" t="s">
        <v>41</v>
      </c>
      <c r="C13" s="19">
        <f>'total transport (prix)'!C13*100/'total (prix)'!C13</f>
        <v>100</v>
      </c>
      <c r="D13" s="19">
        <f>'total transport (prix)'!D13*100/'total (prix)'!D13</f>
        <v>101.12264166169948</v>
      </c>
      <c r="E13" s="19">
        <f>'total transport (prix)'!E13*100/'total (prix)'!E13</f>
        <v>100.99766397690166</v>
      </c>
      <c r="F13" s="19">
        <f>'total transport (prix)'!F13*100/'total (prix)'!F13</f>
        <v>99.785326784707379</v>
      </c>
      <c r="G13" s="19">
        <f>'total transport (prix)'!G13*100/'total (prix)'!G13</f>
        <v>98.198497461521669</v>
      </c>
      <c r="H13" s="19">
        <f>'total transport (prix)'!H13*100/'total (prix)'!H13</f>
        <v>97.167461232571227</v>
      </c>
      <c r="I13" s="19">
        <f>'total transport (prix)'!I13*100/'total (prix)'!I13</f>
        <v>96.102662089529417</v>
      </c>
      <c r="J13" s="19">
        <f>'total transport (prix)'!J13*100/'total (prix)'!J13</f>
        <v>96.673734312587385</v>
      </c>
      <c r="K13" s="19">
        <f>'total transport (prix)'!K13*100/'total (prix)'!K13</f>
        <v>98.048447457801544</v>
      </c>
      <c r="L13" s="19">
        <f>'total transport (prix)'!L13*100/'total (prix)'!L13</f>
        <v>98.248476795110605</v>
      </c>
      <c r="M13" s="19">
        <f>'total transport (prix)'!M13*100/'total (prix)'!M13</f>
        <v>96.630274456410447</v>
      </c>
      <c r="N13" s="19">
        <f>'total transport (prix)'!N13*100/'total (prix)'!N13</f>
        <v>99.21141386594384</v>
      </c>
      <c r="O13" s="19">
        <f>'total transport (prix)'!O13*100/'total (prix)'!O13</f>
        <v>100.12284528547961</v>
      </c>
      <c r="P13" s="19">
        <f>'total transport (prix)'!P13*100/'total (prix)'!P13</f>
        <v>97.209020579941381</v>
      </c>
    </row>
    <row r="14" spans="2:16" x14ac:dyDescent="0.25">
      <c r="B14" s="7" t="s">
        <v>42</v>
      </c>
      <c r="C14" s="19">
        <f>'total transport (prix)'!C14*100/'total (prix)'!C14</f>
        <v>100</v>
      </c>
      <c r="D14" s="19">
        <f>'total transport (prix)'!D14*100/'total (prix)'!D14</f>
        <v>103.47633876851421</v>
      </c>
      <c r="E14" s="19">
        <f>'total transport (prix)'!E14*100/'total (prix)'!E14</f>
        <v>105.16810624538299</v>
      </c>
      <c r="F14" s="19">
        <f>'total transport (prix)'!F14*100/'total (prix)'!F14</f>
        <v>103.20317985164361</v>
      </c>
      <c r="G14" s="19">
        <f>'total transport (prix)'!G14*100/'total (prix)'!G14</f>
        <v>101.93883953007048</v>
      </c>
      <c r="H14" s="19">
        <f>'total transport (prix)'!H14*100/'total (prix)'!H14</f>
        <v>99.811062613004523</v>
      </c>
      <c r="I14" s="19">
        <f>'total transport (prix)'!I14*100/'total (prix)'!I14</f>
        <v>98.376815150254714</v>
      </c>
      <c r="J14" s="19">
        <f>'total transport (prix)'!J14*100/'total (prix)'!J14</f>
        <v>99.620938997044192</v>
      </c>
      <c r="K14" s="19">
        <f>'total transport (prix)'!K14*100/'total (prix)'!K14</f>
        <v>100.90365518510582</v>
      </c>
      <c r="L14" s="19">
        <f>'total transport (prix)'!L14*100/'total (prix)'!L14</f>
        <v>101.02071166164718</v>
      </c>
      <c r="M14" s="19">
        <f>'total transport (prix)'!M14*100/'total (prix)'!M14</f>
        <v>98.675970399228262</v>
      </c>
      <c r="N14" s="19">
        <f>'total transport (prix)'!N14*100/'total (prix)'!N14</f>
        <v>102.16857939712837</v>
      </c>
      <c r="O14" s="19">
        <f>'total transport (prix)'!O14*100/'total (prix)'!O14</f>
        <v>107.56832110045347</v>
      </c>
      <c r="P14" s="19">
        <f>'total transport (prix)'!P14*100/'total (prix)'!P14</f>
        <v>104.80068094223185</v>
      </c>
    </row>
    <row r="15" spans="2:16" x14ac:dyDescent="0.25">
      <c r="B15" s="7" t="s">
        <v>43</v>
      </c>
      <c r="C15" s="19">
        <f>'total transport (prix)'!C15*100/'total (prix)'!C15</f>
        <v>100</v>
      </c>
      <c r="D15" s="19">
        <f>'total transport (prix)'!D15*100/'total (prix)'!D15</f>
        <v>104.38301062607616</v>
      </c>
      <c r="E15" s="19">
        <f>'total transport (prix)'!E15*100/'total (prix)'!E15</f>
        <v>107.08826064572339</v>
      </c>
      <c r="F15" s="19">
        <f>'total transport (prix)'!F15*100/'total (prix)'!F15</f>
        <v>107.12472714275448</v>
      </c>
      <c r="G15" s="19">
        <f>'total transport (prix)'!G15*100/'total (prix)'!G15</f>
        <v>106.39639186297413</v>
      </c>
      <c r="H15" s="19">
        <f>'total transport (prix)'!H15*100/'total (prix)'!H15</f>
        <v>103.23037141391703</v>
      </c>
      <c r="I15" s="19">
        <f>'total transport (prix)'!I15*100/'total (prix)'!I15</f>
        <v>101.72599990265955</v>
      </c>
      <c r="J15" s="19">
        <f>'total transport (prix)'!J15*100/'total (prix)'!J15</f>
        <v>103.23992334533764</v>
      </c>
      <c r="K15" s="19">
        <f>'total transport (prix)'!K15*100/'total (prix)'!K15</f>
        <v>104.331329889377</v>
      </c>
      <c r="L15" s="19">
        <f>'total transport (prix)'!L15*100/'total (prix)'!L15</f>
        <v>104.32575802926834</v>
      </c>
      <c r="M15" s="19">
        <f>'total transport (prix)'!M15*100/'total (prix)'!M15</f>
        <v>101.74695442035906</v>
      </c>
      <c r="N15" s="19">
        <f>'total transport (prix)'!N15*100/'total (prix)'!N15</f>
        <v>104.36689834672943</v>
      </c>
      <c r="O15" s="19">
        <f>'total transport (prix)'!O15*100/'total (prix)'!O15</f>
        <v>106.71808592418566</v>
      </c>
      <c r="P15" s="19">
        <f>'total transport (prix)'!P15*100/'total (prix)'!P15</f>
        <v>101.86804300927136</v>
      </c>
    </row>
    <row r="16" spans="2:16" s="47" customFormat="1" x14ac:dyDescent="0.25">
      <c r="B16" s="45" t="s">
        <v>44</v>
      </c>
      <c r="C16" s="19">
        <f>'total transport (prix)'!C16*100/'total (prix)'!C16</f>
        <v>100</v>
      </c>
      <c r="D16" s="19">
        <f>'total transport (prix)'!D16*100/'total (prix)'!D16</f>
        <v>103.84233910189162</v>
      </c>
      <c r="E16" s="19">
        <f>'total transport (prix)'!E16*100/'total (prix)'!E16</f>
        <v>105.58876635775574</v>
      </c>
      <c r="F16" s="19">
        <f>'total transport (prix)'!F16*100/'total (prix)'!F16</f>
        <v>105.08537754303106</v>
      </c>
      <c r="G16" s="19">
        <f>'total transport (prix)'!G16*100/'total (prix)'!G16</f>
        <v>104.80476307103685</v>
      </c>
      <c r="H16" s="19">
        <f>'total transport (prix)'!H16*100/'total (prix)'!H16</f>
        <v>102.42227187482203</v>
      </c>
      <c r="I16" s="19">
        <f>'total transport (prix)'!I16*100/'total (prix)'!I16</f>
        <v>100.81356461588859</v>
      </c>
      <c r="J16" s="19">
        <f>'total transport (prix)'!J16*100/'total (prix)'!J16</f>
        <v>103.05090107732606</v>
      </c>
      <c r="K16" s="19">
        <f>'total transport (prix)'!K16*100/'total (prix)'!K16</f>
        <v>105.66413299814218</v>
      </c>
      <c r="L16" s="19">
        <f>'total transport (prix)'!L16*100/'total (prix)'!L16</f>
        <v>105.39190834049158</v>
      </c>
      <c r="M16" s="19">
        <f>'total transport (prix)'!M16*100/'total (prix)'!M16</f>
        <v>101.68548133924097</v>
      </c>
      <c r="N16" s="19">
        <f>'total transport (prix)'!N16*100/'total (prix)'!N16</f>
        <v>105.38277799859978</v>
      </c>
      <c r="O16" s="19">
        <f>'total transport (prix)'!O16*100/'total (prix)'!O16</f>
        <v>111.78981166860576</v>
      </c>
      <c r="P16" s="19">
        <f>'total transport (prix)'!P16*100/'total (prix)'!P16</f>
        <v>108.54989196218509</v>
      </c>
    </row>
    <row r="17" spans="2:16" s="47" customFormat="1" x14ac:dyDescent="0.25">
      <c r="B17" s="45" t="s">
        <v>45</v>
      </c>
      <c r="C17" s="19">
        <f>'total transport (prix)'!C17*100/'total (prix)'!C17</f>
        <v>100</v>
      </c>
      <c r="D17" s="19">
        <f>'total transport (prix)'!D17*100/'total (prix)'!D17</f>
        <v>104.8832691256397</v>
      </c>
      <c r="E17" s="19">
        <f>'total transport (prix)'!E17*100/'total (prix)'!E17</f>
        <v>109.95874797968541</v>
      </c>
      <c r="F17" s="19">
        <f>'total transport (prix)'!F17*100/'total (prix)'!F17</f>
        <v>109.58660350009944</v>
      </c>
      <c r="G17" s="19">
        <f>'total transport (prix)'!G17*100/'total (prix)'!G17</f>
        <v>109.73527725461942</v>
      </c>
      <c r="H17" s="19">
        <f>'total transport (prix)'!H17*100/'total (prix)'!H17</f>
        <v>106.64083133401695</v>
      </c>
      <c r="I17" s="19">
        <f>'total transport (prix)'!I17*100/'total (prix)'!I17</f>
        <v>105.8051445692445</v>
      </c>
      <c r="J17" s="19">
        <f>'total transport (prix)'!J17*100/'total (prix)'!J17</f>
        <v>108.89216835315885</v>
      </c>
      <c r="K17" s="19">
        <f>'total transport (prix)'!K17*100/'total (prix)'!K17</f>
        <v>111.70614482991714</v>
      </c>
      <c r="L17" s="19">
        <f>'total transport (prix)'!L17*100/'total (prix)'!L17</f>
        <v>112.5744691942915</v>
      </c>
      <c r="M17" s="19">
        <f>'total transport (prix)'!M17*100/'total (prix)'!M17</f>
        <v>111.07382048437211</v>
      </c>
      <c r="N17" s="19">
        <f>'total transport (prix)'!N17*100/'total (prix)'!N17</f>
        <v>114.78679115397311</v>
      </c>
      <c r="O17" s="19">
        <f>'total transport (prix)'!O17*100/'total (prix)'!O17</f>
        <v>118.2032954949355</v>
      </c>
      <c r="P17" s="19">
        <f>'total transport (prix)'!P17*100/'total (prix)'!P17</f>
        <v>115.97964200378431</v>
      </c>
    </row>
    <row r="18" spans="2:16" x14ac:dyDescent="0.25">
      <c r="B18" s="7" t="s">
        <v>46</v>
      </c>
      <c r="C18" s="19">
        <f>'total transport (prix)'!C18*100/'total (prix)'!C18</f>
        <v>100</v>
      </c>
      <c r="D18" s="19">
        <f>'total transport (prix)'!D18*100/'total (prix)'!D18</f>
        <v>104.80753897471632</v>
      </c>
      <c r="E18" s="19">
        <f>'total transport (prix)'!E18*100/'total (prix)'!E18</f>
        <v>106.71400946923291</v>
      </c>
      <c r="F18" s="19">
        <f>'total transport (prix)'!F18*100/'total (prix)'!F18</f>
        <v>104.6957659658367</v>
      </c>
      <c r="G18" s="19">
        <f>'total transport (prix)'!G18*100/'total (prix)'!G18</f>
        <v>103.861249053672</v>
      </c>
      <c r="H18" s="19">
        <f>'total transport (prix)'!H18*100/'total (prix)'!H18</f>
        <v>97.579496260252569</v>
      </c>
      <c r="I18" s="19">
        <f>'total transport (prix)'!I18*100/'total (prix)'!I18</f>
        <v>94.170829667166217</v>
      </c>
      <c r="J18" s="19">
        <f>'total transport (prix)'!J18*100/'total (prix)'!J18</f>
        <v>94.440734123808269</v>
      </c>
      <c r="K18" s="19">
        <f>'total transport (prix)'!K18*100/'total (prix)'!K18</f>
        <v>94.736965454349772</v>
      </c>
      <c r="L18" s="19">
        <f>'total transport (prix)'!L18*100/'total (prix)'!L18</f>
        <v>91.62189177744176</v>
      </c>
      <c r="M18" s="19">
        <f>'total transport (prix)'!M18*100/'total (prix)'!M18</f>
        <v>87.498547811732905</v>
      </c>
      <c r="N18" s="19">
        <f>'total transport (prix)'!N18*100/'total (prix)'!N18</f>
        <v>92.3526617992583</v>
      </c>
      <c r="O18" s="19">
        <f>'total transport (prix)'!O18*100/'total (prix)'!O18</f>
        <v>89.87994526324772</v>
      </c>
      <c r="P18" s="19">
        <f>'total transport (prix)'!P18*100/'total (prix)'!P18</f>
        <v>91.511976830058714</v>
      </c>
    </row>
    <row r="19" spans="2:16" x14ac:dyDescent="0.25">
      <c r="B19" s="7" t="s">
        <v>47</v>
      </c>
      <c r="C19" s="19">
        <f>'total transport (prix)'!C19*100/'total (prix)'!C19</f>
        <v>100</v>
      </c>
      <c r="D19" s="19">
        <f>'total transport (prix)'!D19*100/'total (prix)'!D19</f>
        <v>101.05122293279776</v>
      </c>
      <c r="E19" s="19">
        <f>'total transport (prix)'!E19*100/'total (prix)'!E19</f>
        <v>104.09849985161894</v>
      </c>
      <c r="F19" s="19">
        <f>'total transport (prix)'!F19*100/'total (prix)'!F19</f>
        <v>104.39279693829619</v>
      </c>
      <c r="G19" s="19">
        <f>'total transport (prix)'!G19*100/'total (prix)'!G19</f>
        <v>103.50180985153922</v>
      </c>
      <c r="H19" s="19">
        <f>'total transport (prix)'!H19*100/'total (prix)'!H19</f>
        <v>102.18713695838458</v>
      </c>
      <c r="I19" s="19">
        <f>'total transport (prix)'!I19*100/'total (prix)'!I19</f>
        <v>100.65353141345567</v>
      </c>
      <c r="J19" s="19">
        <f>'total transport (prix)'!J19*100/'total (prix)'!J19</f>
        <v>101.89155384073113</v>
      </c>
      <c r="K19" s="19">
        <f>'total transport (prix)'!K19*100/'total (prix)'!K19</f>
        <v>101.91779117556275</v>
      </c>
      <c r="L19" s="19">
        <f>'total transport (prix)'!L19*100/'total (prix)'!L19</f>
        <v>101.93987255677285</v>
      </c>
      <c r="M19" s="19">
        <f>'total transport (prix)'!M19*100/'total (prix)'!M19</f>
        <v>100.40618945439807</v>
      </c>
      <c r="N19" s="19">
        <f>'total transport (prix)'!N19*100/'total (prix)'!N19</f>
        <v>102.84547077985434</v>
      </c>
      <c r="O19" s="19">
        <f>'total transport (prix)'!O19*100/'total (prix)'!O19</f>
        <v>106.07107365973809</v>
      </c>
      <c r="P19" s="19">
        <f>'total transport (prix)'!P19*100/'total (prix)'!P19</f>
        <v>102.60701560456862</v>
      </c>
    </row>
    <row r="20" spans="2:16" x14ac:dyDescent="0.25">
      <c r="B20" s="7" t="s">
        <v>48</v>
      </c>
      <c r="C20" s="19">
        <f>'total transport (prix)'!C20*100/'total (prix)'!C20</f>
        <v>100</v>
      </c>
      <c r="D20" s="19">
        <f>'total transport (prix)'!D20*100/'total (prix)'!D20</f>
        <v>103.51660909426953</v>
      </c>
      <c r="E20" s="19">
        <f>'total transport (prix)'!E20*100/'total (prix)'!E20</f>
        <v>104.84376686170476</v>
      </c>
      <c r="F20" s="19">
        <f>'total transport (prix)'!F20*100/'total (prix)'!F20</f>
        <v>102.46554160381008</v>
      </c>
      <c r="G20" s="19">
        <f>'total transport (prix)'!G20*100/'total (prix)'!G20</f>
        <v>100.58281096841438</v>
      </c>
      <c r="H20" s="19">
        <f>'total transport (prix)'!H20*100/'total (prix)'!H20</f>
        <v>96.687946995103403</v>
      </c>
      <c r="I20" s="19">
        <f>'total transport (prix)'!I20*100/'total (prix)'!I20</f>
        <v>94.509824597907937</v>
      </c>
      <c r="J20" s="19">
        <f>'total transport (prix)'!J20*100/'total (prix)'!J20</f>
        <v>95.202604579614928</v>
      </c>
      <c r="K20" s="19">
        <f>'total transport (prix)'!K20*100/'total (prix)'!K20</f>
        <v>96.482333465687788</v>
      </c>
      <c r="L20" s="19">
        <f>'total transport (prix)'!L20*100/'total (prix)'!L20</f>
        <v>95.795599641625017</v>
      </c>
      <c r="M20" s="19">
        <f>'total transport (prix)'!M20*100/'total (prix)'!M20</f>
        <v>92.938617977030006</v>
      </c>
      <c r="N20" s="19">
        <f>'total transport (prix)'!N20*100/'total (prix)'!N20</f>
        <v>96.429878096624691</v>
      </c>
      <c r="O20" s="19">
        <f>'total transport (prix)'!O20*100/'total (prix)'!O20</f>
        <v>103.53174625102993</v>
      </c>
      <c r="P20" s="19">
        <f>'total transport (prix)'!P20*100/'total (prix)'!P20</f>
        <v>96.706858484807313</v>
      </c>
    </row>
    <row r="21" spans="2:16" x14ac:dyDescent="0.25">
      <c r="B21" s="7" t="s">
        <v>50</v>
      </c>
      <c r="C21" s="19">
        <f>'total transport (prix)'!C21*100/'total (prix)'!C22</f>
        <v>100</v>
      </c>
      <c r="D21" s="19">
        <f>'total transport (prix)'!D21*100/'total (prix)'!D22</f>
        <v>106.09268714971408</v>
      </c>
      <c r="E21" s="19">
        <f>'total transport (prix)'!E21*100/'total (prix)'!E22</f>
        <v>107.84981461288008</v>
      </c>
      <c r="F21" s="19">
        <f>'total transport (prix)'!F21*100/'total (prix)'!F22</f>
        <v>106.83925624115021</v>
      </c>
      <c r="G21" s="19">
        <f>'total transport (prix)'!G21*100/'total (prix)'!G22</f>
        <v>105.76800369117119</v>
      </c>
      <c r="H21" s="19">
        <f>'total transport (prix)'!H21*100/'total (prix)'!H22</f>
        <v>104.44883341984222</v>
      </c>
      <c r="I21" s="19">
        <f>'total transport (prix)'!I21*100/'total (prix)'!I22</f>
        <v>103.11585097027812</v>
      </c>
      <c r="J21" s="19">
        <f>'total transport (prix)'!J21*100/'total (prix)'!J22</f>
        <v>104.33923366402745</v>
      </c>
      <c r="K21" s="19">
        <f>'total transport (prix)'!K21*100/'total (prix)'!K22</f>
        <v>105.28716624066702</v>
      </c>
      <c r="L21" s="19">
        <f>'total transport (prix)'!L21*100/'total (prix)'!L22</f>
        <v>106.03366794717115</v>
      </c>
      <c r="M21" s="19">
        <f>'total transport (prix)'!M21*100/'total (prix)'!M22</f>
        <v>104.08337113631821</v>
      </c>
      <c r="N21" s="19">
        <f>'total transport (prix)'!N21*100/'total (prix)'!N22</f>
        <v>107.13275128451224</v>
      </c>
      <c r="O21" s="19">
        <f>'total transport (prix)'!O21*100/'total (prix)'!O22</f>
        <v>110.70218531740436</v>
      </c>
      <c r="P21" s="19" t="e">
        <f>'total transport (prix)'!P21*100/'total (prix)'!P22</f>
        <v>#VALUE!</v>
      </c>
    </row>
    <row r="22" spans="2:16" x14ac:dyDescent="0.25">
      <c r="B22" s="7" t="s">
        <v>51</v>
      </c>
      <c r="C22" s="19">
        <f>'total transport (prix)'!C22*100/'total (prix)'!C23</f>
        <v>100</v>
      </c>
      <c r="D22" s="19">
        <f>'total transport (prix)'!D22*100/'total (prix)'!D23</f>
        <v>101.38098468695856</v>
      </c>
      <c r="E22" s="19">
        <f>'total transport (prix)'!E22*100/'total (prix)'!E23</f>
        <v>102.9253872051279</v>
      </c>
      <c r="F22" s="19">
        <f>'total transport (prix)'!F22*100/'total (prix)'!F23</f>
        <v>101.15251565759696</v>
      </c>
      <c r="G22" s="19">
        <f>'total transport (prix)'!G22*100/'total (prix)'!G23</f>
        <v>100.0045932107778</v>
      </c>
      <c r="H22" s="19">
        <f>'total transport (prix)'!H22*100/'total (prix)'!H23</f>
        <v>99.418666581755261</v>
      </c>
      <c r="I22" s="19">
        <f>'total transport (prix)'!I22*100/'total (prix)'!I23</f>
        <v>98.475289349025488</v>
      </c>
      <c r="J22" s="19">
        <f>'total transport (prix)'!J22*100/'total (prix)'!J23</f>
        <v>99.629999218479938</v>
      </c>
      <c r="K22" s="19">
        <f>'total transport (prix)'!K22*100/'total (prix)'!K23</f>
        <v>100.00959664397568</v>
      </c>
      <c r="L22" s="19">
        <f>'total transport (prix)'!L22*100/'total (prix)'!L23</f>
        <v>101.31632033444413</v>
      </c>
      <c r="M22" s="19">
        <f>'total transport (prix)'!M22*100/'total (prix)'!M23</f>
        <v>100.39487619842215</v>
      </c>
      <c r="N22" s="19">
        <f>'total transport (prix)'!N22*100/'total (prix)'!N23</f>
        <v>103.02050915556592</v>
      </c>
      <c r="O22" s="19">
        <f>'total transport (prix)'!O22*100/'total (prix)'!O23</f>
        <v>106.26945382935763</v>
      </c>
      <c r="P22" s="19">
        <f>'total transport (prix)'!P22*100/'total (prix)'!P23</f>
        <v>103.95411032069279</v>
      </c>
    </row>
    <row r="23" spans="2:16" customFormat="1" x14ac:dyDescent="0.25"/>
    <row r="25" spans="2:16" x14ac:dyDescent="0.25">
      <c r="B25" s="48" t="s">
        <v>71</v>
      </c>
      <c r="C25" s="4" t="s">
        <v>54</v>
      </c>
      <c r="D25" s="4" t="s">
        <v>55</v>
      </c>
      <c r="E25" s="4" t="s">
        <v>56</v>
      </c>
      <c r="F25" s="4" t="s">
        <v>57</v>
      </c>
      <c r="G25" s="4" t="s">
        <v>58</v>
      </c>
      <c r="H25" s="4" t="s">
        <v>59</v>
      </c>
      <c r="I25" s="4" t="s">
        <v>60</v>
      </c>
      <c r="J25" s="4" t="s">
        <v>61</v>
      </c>
      <c r="K25" s="4" t="s">
        <v>62</v>
      </c>
      <c r="L25" s="4" t="s">
        <v>63</v>
      </c>
      <c r="M25" s="4" t="s">
        <v>64</v>
      </c>
      <c r="N25" s="4" t="s">
        <v>65</v>
      </c>
      <c r="O25" s="49" t="s">
        <v>66</v>
      </c>
      <c r="P25" s="44">
        <v>2023</v>
      </c>
    </row>
    <row r="26" spans="2:16" x14ac:dyDescent="0.25">
      <c r="B26" s="50" t="s">
        <v>45</v>
      </c>
      <c r="C26" s="51">
        <v>100</v>
      </c>
      <c r="D26" s="51">
        <v>104.8832691256397</v>
      </c>
      <c r="E26" s="51">
        <v>109.95874797968541</v>
      </c>
      <c r="F26" s="51">
        <v>109.58660350009944</v>
      </c>
      <c r="G26" s="51">
        <v>109.73527725461942</v>
      </c>
      <c r="H26" s="51">
        <v>106.64083133401695</v>
      </c>
      <c r="I26" s="51">
        <v>105.8051445692445</v>
      </c>
      <c r="J26" s="51">
        <v>108.89216835315885</v>
      </c>
      <c r="K26" s="51">
        <v>111.70614482991714</v>
      </c>
      <c r="L26" s="51">
        <v>112.5744691942915</v>
      </c>
      <c r="M26" s="51">
        <v>111.07382048437211</v>
      </c>
      <c r="N26" s="51">
        <v>114.78679115397311</v>
      </c>
      <c r="O26" s="51">
        <v>118.2032954949355</v>
      </c>
      <c r="P26" s="44">
        <v>115.97964200378431</v>
      </c>
    </row>
    <row r="27" spans="2:16" x14ac:dyDescent="0.25">
      <c r="B27" s="50" t="s">
        <v>44</v>
      </c>
      <c r="C27" s="51">
        <v>100</v>
      </c>
      <c r="D27" s="51">
        <v>103.84233910189162</v>
      </c>
      <c r="E27" s="51">
        <v>105.58876635775574</v>
      </c>
      <c r="F27" s="51">
        <v>105.08537754303106</v>
      </c>
      <c r="G27" s="51">
        <v>104.80476307103685</v>
      </c>
      <c r="H27" s="51">
        <v>102.42227187482203</v>
      </c>
      <c r="I27" s="51">
        <v>100.81356461588859</v>
      </c>
      <c r="J27" s="51">
        <v>103.05090107732606</v>
      </c>
      <c r="K27" s="51">
        <v>105.66413299814218</v>
      </c>
      <c r="L27" s="51">
        <v>105.39190834049158</v>
      </c>
      <c r="M27" s="51">
        <v>101.68548133924097</v>
      </c>
      <c r="N27" s="51">
        <v>105.38277799859978</v>
      </c>
      <c r="O27" s="51">
        <v>111.78981166860576</v>
      </c>
      <c r="P27" s="44">
        <v>108.54989196218509</v>
      </c>
    </row>
    <row r="28" spans="2:16" x14ac:dyDescent="0.25">
      <c r="B28" s="65" t="s">
        <v>50</v>
      </c>
      <c r="C28" s="51">
        <v>100</v>
      </c>
      <c r="D28" s="51">
        <v>106.09268714971408</v>
      </c>
      <c r="E28" s="51">
        <v>107.84981461288008</v>
      </c>
      <c r="F28" s="51">
        <v>106.83925624115021</v>
      </c>
      <c r="G28" s="51">
        <v>105.76800369117119</v>
      </c>
      <c r="H28" s="51">
        <v>104.44883341984222</v>
      </c>
      <c r="I28" s="51">
        <v>103.11585097027812</v>
      </c>
      <c r="J28" s="51">
        <v>104.33923366402745</v>
      </c>
      <c r="K28" s="51">
        <v>105.28716624066702</v>
      </c>
      <c r="L28" s="51">
        <v>106.03366794717115</v>
      </c>
      <c r="M28" s="51">
        <v>104.08337113631821</v>
      </c>
      <c r="N28" s="51">
        <v>107.13275128451224</v>
      </c>
      <c r="O28" s="51">
        <v>110.70218531740436</v>
      </c>
      <c r="P28" s="44" t="e">
        <v>#VALUE!</v>
      </c>
    </row>
    <row r="29" spans="2:16" x14ac:dyDescent="0.25">
      <c r="B29" s="50" t="s">
        <v>97</v>
      </c>
      <c r="C29" s="51">
        <v>100</v>
      </c>
      <c r="D29" s="51">
        <v>103.58312981575772</v>
      </c>
      <c r="E29" s="51">
        <v>105.91457308246984</v>
      </c>
      <c r="F29" s="51">
        <v>104.88367668555946</v>
      </c>
      <c r="G29" s="51">
        <v>104.10608940614881</v>
      </c>
      <c r="H29" s="51">
        <v>101.62803835112206</v>
      </c>
      <c r="I29" s="51">
        <v>100.06700215097916</v>
      </c>
      <c r="J29" s="51">
        <v>101.65792220545991</v>
      </c>
      <c r="K29" s="51">
        <v>103.07934143506834</v>
      </c>
      <c r="L29" s="51">
        <v>102.95593955795222</v>
      </c>
      <c r="M29" s="51">
        <v>100.34643452635899</v>
      </c>
      <c r="N29" s="51">
        <v>103.78646389492592</v>
      </c>
      <c r="O29" s="51">
        <v>108.01144677191675</v>
      </c>
      <c r="P29" s="44">
        <v>104.41155291561448</v>
      </c>
    </row>
    <row r="30" spans="2:16" x14ac:dyDescent="0.25">
      <c r="B30" s="50" t="s">
        <v>42</v>
      </c>
      <c r="C30" s="51">
        <v>100</v>
      </c>
      <c r="D30" s="51">
        <v>103.47633876851421</v>
      </c>
      <c r="E30" s="51">
        <v>105.16810624538299</v>
      </c>
      <c r="F30" s="51">
        <v>103.20317985164361</v>
      </c>
      <c r="G30" s="51">
        <v>101.93883953007048</v>
      </c>
      <c r="H30" s="51">
        <v>99.811062613004523</v>
      </c>
      <c r="I30" s="51">
        <v>98.376815150254714</v>
      </c>
      <c r="J30" s="51">
        <v>99.620938997044192</v>
      </c>
      <c r="K30" s="51">
        <v>100.90365518510582</v>
      </c>
      <c r="L30" s="51">
        <v>101.02071166164718</v>
      </c>
      <c r="M30" s="51">
        <v>98.675970399228262</v>
      </c>
      <c r="N30" s="51">
        <v>102.16857939712837</v>
      </c>
      <c r="O30" s="51">
        <v>107.56832110045347</v>
      </c>
      <c r="P30" s="44">
        <v>104.80068094223185</v>
      </c>
    </row>
    <row r="31" spans="2:16" x14ac:dyDescent="0.25">
      <c r="B31" s="50" t="s">
        <v>43</v>
      </c>
      <c r="C31" s="51">
        <v>100</v>
      </c>
      <c r="D31" s="51">
        <v>104.38301062607616</v>
      </c>
      <c r="E31" s="51">
        <v>107.08826064572339</v>
      </c>
      <c r="F31" s="51">
        <v>107.12472714275448</v>
      </c>
      <c r="G31" s="51">
        <v>106.39639186297413</v>
      </c>
      <c r="H31" s="51">
        <v>103.23037141391703</v>
      </c>
      <c r="I31" s="51">
        <v>101.72599990265955</v>
      </c>
      <c r="J31" s="51">
        <v>103.23992334533764</v>
      </c>
      <c r="K31" s="51">
        <v>104.331329889377</v>
      </c>
      <c r="L31" s="51">
        <v>104.32575802926834</v>
      </c>
      <c r="M31" s="51">
        <v>101.74695442035906</v>
      </c>
      <c r="N31" s="51">
        <v>104.36689834672943</v>
      </c>
      <c r="O31" s="51">
        <v>106.71808592418566</v>
      </c>
      <c r="P31" s="44">
        <v>101.86804300927136</v>
      </c>
    </row>
    <row r="32" spans="2:16" x14ac:dyDescent="0.25">
      <c r="B32" s="65" t="s">
        <v>51</v>
      </c>
      <c r="C32" s="70">
        <v>100</v>
      </c>
      <c r="D32" s="70">
        <v>101.38098468695856</v>
      </c>
      <c r="E32" s="70">
        <v>102.9253872051279</v>
      </c>
      <c r="F32" s="70">
        <v>101.15251565759696</v>
      </c>
      <c r="G32" s="70">
        <v>100.0045932107778</v>
      </c>
      <c r="H32" s="70">
        <v>99.418666581755261</v>
      </c>
      <c r="I32" s="70">
        <v>98.475289349025488</v>
      </c>
      <c r="J32" s="70">
        <v>99.629999218479938</v>
      </c>
      <c r="K32" s="70">
        <v>100.00959664397568</v>
      </c>
      <c r="L32" s="70">
        <v>101.31632033444413</v>
      </c>
      <c r="M32" s="70">
        <v>100.39487619842215</v>
      </c>
      <c r="N32" s="70">
        <v>103.02050915556592</v>
      </c>
      <c r="O32" s="70">
        <v>106.26945382935763</v>
      </c>
      <c r="P32" s="44">
        <v>103.95411032069279</v>
      </c>
    </row>
    <row r="33" spans="2:16" x14ac:dyDescent="0.25">
      <c r="B33" s="50" t="s">
        <v>47</v>
      </c>
      <c r="C33" s="51">
        <v>100</v>
      </c>
      <c r="D33" s="51">
        <v>101.05122293279776</v>
      </c>
      <c r="E33" s="51">
        <v>104.09849985161894</v>
      </c>
      <c r="F33" s="51">
        <v>104.39279693829619</v>
      </c>
      <c r="G33" s="51">
        <v>103.50180985153922</v>
      </c>
      <c r="H33" s="51">
        <v>102.18713695838458</v>
      </c>
      <c r="I33" s="51">
        <v>100.65353141345567</v>
      </c>
      <c r="J33" s="51">
        <v>101.89155384073113</v>
      </c>
      <c r="K33" s="51">
        <v>101.91779117556275</v>
      </c>
      <c r="L33" s="51">
        <v>101.93987255677285</v>
      </c>
      <c r="M33" s="51">
        <v>100.40618945439807</v>
      </c>
      <c r="N33" s="51">
        <v>102.84547077985434</v>
      </c>
      <c r="O33" s="51">
        <v>106.07107365973809</v>
      </c>
      <c r="P33" s="44">
        <v>102.60701560456862</v>
      </c>
    </row>
    <row r="34" spans="2:16" x14ac:dyDescent="0.25">
      <c r="B34" s="148" t="s">
        <v>39</v>
      </c>
      <c r="C34" s="51">
        <v>100</v>
      </c>
      <c r="D34" s="51">
        <v>103.98135006356111</v>
      </c>
      <c r="E34" s="51">
        <v>104.73731137730373</v>
      </c>
      <c r="F34" s="51">
        <v>103.77488726364666</v>
      </c>
      <c r="G34" s="51">
        <v>103.27715764347876</v>
      </c>
      <c r="H34" s="51">
        <v>100.59189665865875</v>
      </c>
      <c r="I34" s="51">
        <v>99.218289229846775</v>
      </c>
      <c r="J34" s="51">
        <v>100.82163686200256</v>
      </c>
      <c r="K34" s="51">
        <v>102.26377690271487</v>
      </c>
      <c r="L34" s="51">
        <v>102.40930143952151</v>
      </c>
      <c r="M34" s="51">
        <v>101.25157680300264</v>
      </c>
      <c r="N34" s="51">
        <v>103.64253496406211</v>
      </c>
      <c r="O34" s="51">
        <v>103.86097365476677</v>
      </c>
      <c r="P34" s="44">
        <v>102.43799656694891</v>
      </c>
    </row>
    <row r="35" spans="2:16" x14ac:dyDescent="0.25">
      <c r="B35" s="64" t="s">
        <v>48</v>
      </c>
      <c r="C35" s="51">
        <v>100</v>
      </c>
      <c r="D35" s="51">
        <v>103.51660909426953</v>
      </c>
      <c r="E35" s="51">
        <v>104.84376686170476</v>
      </c>
      <c r="F35" s="51">
        <v>102.46554160381008</v>
      </c>
      <c r="G35" s="51">
        <v>100.58281096841438</v>
      </c>
      <c r="H35" s="51">
        <v>96.687946995103403</v>
      </c>
      <c r="I35" s="51">
        <v>94.509824597907937</v>
      </c>
      <c r="J35" s="51">
        <v>95.202604579614928</v>
      </c>
      <c r="K35" s="51">
        <v>96.482333465687788</v>
      </c>
      <c r="L35" s="51">
        <v>95.795599641625017</v>
      </c>
      <c r="M35" s="51">
        <v>92.938617977030006</v>
      </c>
      <c r="N35" s="51">
        <v>96.429878096624691</v>
      </c>
      <c r="O35" s="51">
        <v>103.53174625102993</v>
      </c>
      <c r="P35" s="44">
        <v>96.706858484807313</v>
      </c>
    </row>
    <row r="36" spans="2:16" x14ac:dyDescent="0.25">
      <c r="B36" s="149" t="s">
        <v>41</v>
      </c>
      <c r="C36" s="51">
        <v>100</v>
      </c>
      <c r="D36" s="51">
        <v>101.12264166169948</v>
      </c>
      <c r="E36" s="51">
        <v>100.99766397690166</v>
      </c>
      <c r="F36" s="51">
        <v>99.785326784707379</v>
      </c>
      <c r="G36" s="51">
        <v>98.198497461521669</v>
      </c>
      <c r="H36" s="51">
        <v>97.167461232571227</v>
      </c>
      <c r="I36" s="51">
        <v>96.102662089529417</v>
      </c>
      <c r="J36" s="51">
        <v>96.673734312587385</v>
      </c>
      <c r="K36" s="51">
        <v>98.048447457801544</v>
      </c>
      <c r="L36" s="51">
        <v>98.248476795110605</v>
      </c>
      <c r="M36" s="51">
        <v>96.630274456410447</v>
      </c>
      <c r="N36" s="51">
        <v>99.21141386594384</v>
      </c>
      <c r="O36" s="51">
        <v>100.12284528547961</v>
      </c>
      <c r="P36" s="44">
        <v>97.209020579941381</v>
      </c>
    </row>
    <row r="37" spans="2:16" x14ac:dyDescent="0.25">
      <c r="B37" s="149" t="s">
        <v>40</v>
      </c>
      <c r="C37" s="51">
        <v>100</v>
      </c>
      <c r="D37" s="51">
        <v>101.13397881751598</v>
      </c>
      <c r="E37" s="51">
        <v>101.11316099071637</v>
      </c>
      <c r="F37" s="51">
        <v>99.129155100621759</v>
      </c>
      <c r="G37" s="51">
        <v>98.997697024722356</v>
      </c>
      <c r="H37" s="51">
        <v>93.575124435274361</v>
      </c>
      <c r="I37" s="51">
        <v>90.763087420551543</v>
      </c>
      <c r="J37" s="51">
        <v>90.018143969925873</v>
      </c>
      <c r="K37" s="51">
        <v>89.959400904551615</v>
      </c>
      <c r="L37" s="51">
        <v>87.704974912112618</v>
      </c>
      <c r="M37" s="51">
        <v>83.117285586564648</v>
      </c>
      <c r="N37" s="51">
        <v>86.431915793988921</v>
      </c>
      <c r="O37" s="51">
        <v>90.70198710127346</v>
      </c>
      <c r="P37" s="44">
        <v>84.256084591427225</v>
      </c>
    </row>
    <row r="38" spans="2:16" x14ac:dyDescent="0.25">
      <c r="B38" s="64" t="s">
        <v>46</v>
      </c>
      <c r="C38" s="51">
        <v>100</v>
      </c>
      <c r="D38" s="51">
        <v>104.80753897471632</v>
      </c>
      <c r="E38" s="51">
        <v>106.71400946923291</v>
      </c>
      <c r="F38" s="51">
        <v>104.6957659658367</v>
      </c>
      <c r="G38" s="51">
        <v>103.861249053672</v>
      </c>
      <c r="H38" s="51">
        <v>97.579496260252569</v>
      </c>
      <c r="I38" s="51">
        <v>94.170829667166217</v>
      </c>
      <c r="J38" s="51">
        <v>94.440734123808269</v>
      </c>
      <c r="K38" s="51">
        <v>94.736965454349772</v>
      </c>
      <c r="L38" s="51">
        <v>91.62189177744176</v>
      </c>
      <c r="M38" s="51">
        <v>87.498547811732905</v>
      </c>
      <c r="N38" s="51">
        <v>92.3526617992583</v>
      </c>
      <c r="O38" s="51">
        <v>89.87994526324772</v>
      </c>
      <c r="P38" s="44">
        <v>91.511976830058714</v>
      </c>
    </row>
    <row r="39" spans="2:16" s="70" customFormat="1" x14ac:dyDescent="0.25">
      <c r="B39" s="1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</row>
    <row r="40" spans="2:16" ht="21.95" customHeight="1" x14ac:dyDescent="0.25">
      <c r="H40" s="85"/>
      <c r="I40" s="88" t="s">
        <v>54</v>
      </c>
      <c r="J40" s="89" t="s">
        <v>63</v>
      </c>
      <c r="K40" s="89" t="s">
        <v>64</v>
      </c>
      <c r="L40" s="89" t="s">
        <v>65</v>
      </c>
      <c r="M40" s="89" t="s">
        <v>66</v>
      </c>
      <c r="N40" s="90" t="s">
        <v>67</v>
      </c>
    </row>
    <row r="41" spans="2:16" ht="21.95" customHeight="1" x14ac:dyDescent="0.25">
      <c r="H41" s="31" t="s">
        <v>77</v>
      </c>
      <c r="I41" s="145">
        <f>C10</f>
        <v>100</v>
      </c>
      <c r="J41" s="146">
        <f>L10</f>
        <v>102.95593955795222</v>
      </c>
      <c r="K41" s="146">
        <f>M10</f>
        <v>100.34643452635899</v>
      </c>
      <c r="L41" s="146">
        <f>N10</f>
        <v>103.78646389492592</v>
      </c>
      <c r="M41" s="146">
        <f>O10</f>
        <v>108.01144677191675</v>
      </c>
      <c r="N41" s="147">
        <f>P10</f>
        <v>104.41155291561448</v>
      </c>
    </row>
    <row r="42" spans="2:16" ht="21.95" customHeight="1" x14ac:dyDescent="0.25">
      <c r="H42" s="32" t="s">
        <v>39</v>
      </c>
      <c r="I42" s="54">
        <f>C11</f>
        <v>100</v>
      </c>
      <c r="J42" s="55">
        <f>L11</f>
        <v>102.40930143952151</v>
      </c>
      <c r="K42" s="55">
        <f>M11</f>
        <v>101.25157680300264</v>
      </c>
      <c r="L42" s="55">
        <f>N11</f>
        <v>103.64253496406211</v>
      </c>
      <c r="M42" s="55">
        <f>O11</f>
        <v>103.86097365476677</v>
      </c>
      <c r="N42" s="59">
        <f>P11</f>
        <v>102.43799656694891</v>
      </c>
    </row>
    <row r="43" spans="2:16" ht="21.95" customHeight="1" x14ac:dyDescent="0.25">
      <c r="H43" s="32" t="s">
        <v>40</v>
      </c>
      <c r="I43" s="54">
        <f>C12</f>
        <v>100</v>
      </c>
      <c r="J43" s="55">
        <f>L12</f>
        <v>87.704974912112618</v>
      </c>
      <c r="K43" s="55">
        <f>M12</f>
        <v>83.117285586564648</v>
      </c>
      <c r="L43" s="55">
        <f>N12</f>
        <v>86.431915793988921</v>
      </c>
      <c r="M43" s="55">
        <f>O12</f>
        <v>90.70198710127346</v>
      </c>
      <c r="N43" s="59">
        <f>P12</f>
        <v>84.256084591427225</v>
      </c>
    </row>
    <row r="44" spans="2:16" ht="21.95" customHeight="1" x14ac:dyDescent="0.25">
      <c r="H44" s="32" t="s">
        <v>41</v>
      </c>
      <c r="I44" s="54">
        <f>C13</f>
        <v>100</v>
      </c>
      <c r="J44" s="55">
        <f>L13</f>
        <v>98.248476795110605</v>
      </c>
      <c r="K44" s="55">
        <f>M13</f>
        <v>96.630274456410447</v>
      </c>
      <c r="L44" s="55">
        <f>N13</f>
        <v>99.21141386594384</v>
      </c>
      <c r="M44" s="55">
        <f>O13</f>
        <v>100.12284528547961</v>
      </c>
      <c r="N44" s="59">
        <f>P13</f>
        <v>97.209020579941381</v>
      </c>
    </row>
    <row r="45" spans="2:16" ht="21.95" customHeight="1" x14ac:dyDescent="0.25">
      <c r="H45" s="32" t="s">
        <v>42</v>
      </c>
      <c r="I45" s="54">
        <f>C14</f>
        <v>100</v>
      </c>
      <c r="J45" s="55">
        <f>L14</f>
        <v>101.02071166164718</v>
      </c>
      <c r="K45" s="55">
        <f>M14</f>
        <v>98.675970399228262</v>
      </c>
      <c r="L45" s="55">
        <f>N14</f>
        <v>102.16857939712837</v>
      </c>
      <c r="M45" s="55">
        <f>O14</f>
        <v>107.56832110045347</v>
      </c>
      <c r="N45" s="59">
        <f>P14</f>
        <v>104.80068094223185</v>
      </c>
    </row>
    <row r="46" spans="2:16" ht="21.95" customHeight="1" x14ac:dyDescent="0.25">
      <c r="H46" s="32" t="s">
        <v>43</v>
      </c>
      <c r="I46" s="54">
        <f>C15</f>
        <v>100</v>
      </c>
      <c r="J46" s="55">
        <f>L15</f>
        <v>104.32575802926834</v>
      </c>
      <c r="K46" s="55">
        <f>M15</f>
        <v>101.74695442035906</v>
      </c>
      <c r="L46" s="55">
        <f>N15</f>
        <v>104.36689834672943</v>
      </c>
      <c r="M46" s="55">
        <f>O15</f>
        <v>106.71808592418566</v>
      </c>
      <c r="N46" s="59">
        <f>P15</f>
        <v>101.86804300927136</v>
      </c>
    </row>
    <row r="47" spans="2:16" ht="21.95" customHeight="1" x14ac:dyDescent="0.25">
      <c r="H47" s="33" t="s">
        <v>44</v>
      </c>
      <c r="I47" s="60">
        <f>C16</f>
        <v>100</v>
      </c>
      <c r="J47" s="56">
        <f>L16</f>
        <v>105.39190834049158</v>
      </c>
      <c r="K47" s="56">
        <f>M16</f>
        <v>101.68548133924097</v>
      </c>
      <c r="L47" s="56">
        <f>N16</f>
        <v>105.38277799859978</v>
      </c>
      <c r="M47" s="56">
        <f>O16</f>
        <v>111.78981166860576</v>
      </c>
      <c r="N47" s="61">
        <f>P16</f>
        <v>108.54989196218509</v>
      </c>
    </row>
    <row r="48" spans="2:16" ht="21.95" customHeight="1" x14ac:dyDescent="0.25">
      <c r="H48" s="32" t="s">
        <v>45</v>
      </c>
      <c r="I48" s="54">
        <f>C17</f>
        <v>100</v>
      </c>
      <c r="J48" s="55">
        <f>L17</f>
        <v>112.5744691942915</v>
      </c>
      <c r="K48" s="55">
        <f>M17</f>
        <v>111.07382048437211</v>
      </c>
      <c r="L48" s="55">
        <f>N17</f>
        <v>114.78679115397311</v>
      </c>
      <c r="M48" s="55">
        <f>O17</f>
        <v>118.2032954949355</v>
      </c>
      <c r="N48" s="59">
        <f>P17</f>
        <v>115.97964200378431</v>
      </c>
    </row>
    <row r="49" spans="2:14" ht="21.95" customHeight="1" x14ac:dyDescent="0.25">
      <c r="H49" s="32" t="s">
        <v>46</v>
      </c>
      <c r="I49" s="54">
        <f>C18</f>
        <v>100</v>
      </c>
      <c r="J49" s="55">
        <f>L18</f>
        <v>91.62189177744176</v>
      </c>
      <c r="K49" s="55">
        <f>M18</f>
        <v>87.498547811732905</v>
      </c>
      <c r="L49" s="55">
        <f>N18</f>
        <v>92.3526617992583</v>
      </c>
      <c r="M49" s="55">
        <f>O18</f>
        <v>89.87994526324772</v>
      </c>
      <c r="N49" s="59">
        <f>P18</f>
        <v>91.511976830058714</v>
      </c>
    </row>
    <row r="50" spans="2:14" ht="21.95" customHeight="1" x14ac:dyDescent="0.25">
      <c r="H50" s="32" t="s">
        <v>47</v>
      </c>
      <c r="I50" s="54">
        <f>C19</f>
        <v>100</v>
      </c>
      <c r="J50" s="55">
        <f>L19</f>
        <v>101.93987255677285</v>
      </c>
      <c r="K50" s="55">
        <f>M19</f>
        <v>100.40618945439807</v>
      </c>
      <c r="L50" s="55">
        <f>N19</f>
        <v>102.84547077985434</v>
      </c>
      <c r="M50" s="55">
        <f>O19</f>
        <v>106.07107365973809</v>
      </c>
      <c r="N50" s="59">
        <f>P19</f>
        <v>102.60701560456862</v>
      </c>
    </row>
    <row r="51" spans="2:14" ht="21.95" customHeight="1" x14ac:dyDescent="0.25">
      <c r="H51" s="32" t="s">
        <v>48</v>
      </c>
      <c r="I51" s="54">
        <f>C20</f>
        <v>100</v>
      </c>
      <c r="J51" s="55">
        <f>L20</f>
        <v>95.795599641625017</v>
      </c>
      <c r="K51" s="55">
        <f>M20</f>
        <v>92.938617977030006</v>
      </c>
      <c r="L51" s="55">
        <f>N20</f>
        <v>96.429878096624691</v>
      </c>
      <c r="M51" s="55">
        <f>O20</f>
        <v>103.53174625102993</v>
      </c>
      <c r="N51" s="59">
        <f>P20</f>
        <v>96.706858484807313</v>
      </c>
    </row>
    <row r="52" spans="2:14" ht="21.95" customHeight="1" x14ac:dyDescent="0.25">
      <c r="H52" s="32" t="s">
        <v>50</v>
      </c>
      <c r="I52" s="54">
        <f>C21</f>
        <v>100</v>
      </c>
      <c r="J52" s="55">
        <f t="shared" ref="J52:J53" si="0">L21</f>
        <v>106.03366794717115</v>
      </c>
      <c r="K52" s="55">
        <f t="shared" ref="K52:K53" si="1">M21</f>
        <v>104.08337113631821</v>
      </c>
      <c r="L52" s="55">
        <f t="shared" ref="L52:L53" si="2">N21</f>
        <v>107.13275128451224</v>
      </c>
      <c r="M52" s="55">
        <f>O21</f>
        <v>110.70218531740436</v>
      </c>
      <c r="N52" s="59"/>
    </row>
    <row r="53" spans="2:14" ht="21.95" customHeight="1" x14ac:dyDescent="0.25">
      <c r="B53" s="43" t="s">
        <v>78</v>
      </c>
      <c r="H53" s="32" t="s">
        <v>51</v>
      </c>
      <c r="I53" s="54">
        <f>C22</f>
        <v>100</v>
      </c>
      <c r="J53" s="55">
        <f t="shared" si="0"/>
        <v>101.31632033444413</v>
      </c>
      <c r="K53" s="55">
        <f t="shared" si="1"/>
        <v>100.39487619842215</v>
      </c>
      <c r="L53" s="55">
        <f t="shared" si="2"/>
        <v>103.02050915556592</v>
      </c>
      <c r="M53" s="55">
        <f>O22</f>
        <v>106.26945382935763</v>
      </c>
      <c r="N53" s="59">
        <f>P22</f>
        <v>103.95411032069279</v>
      </c>
    </row>
    <row r="54" spans="2:14" ht="21.95" customHeight="1" x14ac:dyDescent="0.25">
      <c r="H54" s="40" t="s">
        <v>52</v>
      </c>
      <c r="I54" s="62"/>
      <c r="J54" s="63"/>
      <c r="K54" s="41"/>
      <c r="L54" s="41"/>
      <c r="M54" s="41"/>
      <c r="N54" s="42"/>
    </row>
    <row r="55" spans="2:14" ht="21.95" customHeight="1" x14ac:dyDescent="0.25">
      <c r="H55" s="43" t="s">
        <v>78</v>
      </c>
    </row>
    <row r="56" spans="2:14" ht="20.100000000000001" customHeight="1" x14ac:dyDescent="0.25">
      <c r="B56" s="43" t="s">
        <v>78</v>
      </c>
    </row>
  </sheetData>
  <sortState ref="B26:P38">
    <sortCondition descending="1" ref="O26:O38"/>
  </sortState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0"/>
  <sheetViews>
    <sheetView showGridLines="0" workbookViewId="0"/>
  </sheetViews>
  <sheetFormatPr baseColWidth="10" defaultColWidth="8.85546875" defaultRowHeight="15" x14ac:dyDescent="0.25"/>
  <cols>
    <col min="2" max="5" width="79.7109375" customWidth="1"/>
  </cols>
  <sheetData>
    <row r="1" spans="1:3" x14ac:dyDescent="0.25">
      <c r="A1" s="1" t="s">
        <v>33</v>
      </c>
    </row>
    <row r="2" spans="1:3" x14ac:dyDescent="0.25">
      <c r="B2" s="17" t="s">
        <v>34</v>
      </c>
      <c r="C2" s="17" t="s">
        <v>35</v>
      </c>
    </row>
    <row r="3" spans="1:3" x14ac:dyDescent="0.25">
      <c r="B3" s="18" t="s">
        <v>36</v>
      </c>
      <c r="C3" s="18" t="s">
        <v>36</v>
      </c>
    </row>
    <row r="4" spans="1:3" x14ac:dyDescent="0.25">
      <c r="B4" s="2" t="s">
        <v>12</v>
      </c>
      <c r="C4" s="2" t="s">
        <v>16</v>
      </c>
    </row>
    <row r="5" spans="1:3" x14ac:dyDescent="0.25">
      <c r="B5" s="12" t="s">
        <v>13</v>
      </c>
      <c r="C5" s="12" t="s">
        <v>17</v>
      </c>
    </row>
    <row r="6" spans="1:3" x14ac:dyDescent="0.25">
      <c r="B6" s="2" t="s">
        <v>13</v>
      </c>
      <c r="C6" s="2" t="s">
        <v>28</v>
      </c>
    </row>
    <row r="7" spans="1:3" x14ac:dyDescent="0.25">
      <c r="B7" s="12" t="s">
        <v>14</v>
      </c>
      <c r="C7" s="12" t="s">
        <v>18</v>
      </c>
    </row>
    <row r="8" spans="1:3" x14ac:dyDescent="0.25">
      <c r="B8" s="2" t="s">
        <v>14</v>
      </c>
      <c r="C8" s="2" t="s">
        <v>20</v>
      </c>
    </row>
    <row r="9" spans="1:3" x14ac:dyDescent="0.25">
      <c r="B9" s="12" t="s">
        <v>14</v>
      </c>
      <c r="C9" s="12" t="s">
        <v>22</v>
      </c>
    </row>
    <row r="10" spans="1:3" x14ac:dyDescent="0.25">
      <c r="B10" s="2" t="s">
        <v>14</v>
      </c>
      <c r="C10" s="2" t="s">
        <v>24</v>
      </c>
    </row>
    <row r="11" spans="1:3" x14ac:dyDescent="0.25">
      <c r="B11" s="12" t="s">
        <v>14</v>
      </c>
      <c r="C11" s="12" t="s">
        <v>26</v>
      </c>
    </row>
    <row r="12" spans="1:3" x14ac:dyDescent="0.25">
      <c r="B12" s="2" t="s">
        <v>37</v>
      </c>
      <c r="C12" s="2" t="s">
        <v>38</v>
      </c>
    </row>
    <row r="13" spans="1:3" x14ac:dyDescent="0.25">
      <c r="B13" s="12" t="s">
        <v>37</v>
      </c>
      <c r="C13" s="12" t="s">
        <v>39</v>
      </c>
    </row>
    <row r="14" spans="1:3" x14ac:dyDescent="0.25">
      <c r="B14" s="2" t="s">
        <v>37</v>
      </c>
      <c r="C14" s="2" t="s">
        <v>40</v>
      </c>
    </row>
    <row r="15" spans="1:3" x14ac:dyDescent="0.25">
      <c r="B15" s="12" t="s">
        <v>37</v>
      </c>
      <c r="C15" s="12" t="s">
        <v>41</v>
      </c>
    </row>
    <row r="16" spans="1:3" x14ac:dyDescent="0.25">
      <c r="B16" s="2" t="s">
        <v>37</v>
      </c>
      <c r="C16" s="2" t="s">
        <v>42</v>
      </c>
    </row>
    <row r="17" spans="2:3" x14ac:dyDescent="0.25">
      <c r="B17" s="12" t="s">
        <v>37</v>
      </c>
      <c r="C17" s="12" t="s">
        <v>43</v>
      </c>
    </row>
    <row r="18" spans="2:3" x14ac:dyDescent="0.25">
      <c r="B18" s="2" t="s">
        <v>37</v>
      </c>
      <c r="C18" s="2" t="s">
        <v>44</v>
      </c>
    </row>
    <row r="19" spans="2:3" x14ac:dyDescent="0.25">
      <c r="B19" s="12" t="s">
        <v>37</v>
      </c>
      <c r="C19" s="12" t="s">
        <v>45</v>
      </c>
    </row>
    <row r="20" spans="2:3" x14ac:dyDescent="0.25">
      <c r="B20" s="2" t="s">
        <v>37</v>
      </c>
      <c r="C20" s="2" t="s">
        <v>46</v>
      </c>
    </row>
    <row r="21" spans="2:3" x14ac:dyDescent="0.25">
      <c r="B21" s="12" t="s">
        <v>37</v>
      </c>
      <c r="C21" s="12" t="s">
        <v>47</v>
      </c>
    </row>
    <row r="22" spans="2:3" x14ac:dyDescent="0.25">
      <c r="B22" s="2" t="s">
        <v>37</v>
      </c>
      <c r="C22" s="2" t="s">
        <v>48</v>
      </c>
    </row>
    <row r="23" spans="2:3" x14ac:dyDescent="0.25">
      <c r="B23" s="12" t="s">
        <v>37</v>
      </c>
      <c r="C23" s="12" t="s">
        <v>49</v>
      </c>
    </row>
    <row r="24" spans="2:3" x14ac:dyDescent="0.25">
      <c r="B24" s="2" t="s">
        <v>37</v>
      </c>
      <c r="C24" s="2" t="s">
        <v>50</v>
      </c>
    </row>
    <row r="25" spans="2:3" x14ac:dyDescent="0.25">
      <c r="B25" s="12" t="s">
        <v>37</v>
      </c>
      <c r="C25" s="12" t="s">
        <v>51</v>
      </c>
    </row>
    <row r="26" spans="2:3" x14ac:dyDescent="0.25">
      <c r="B26" s="2" t="s">
        <v>37</v>
      </c>
      <c r="C26" s="2" t="s">
        <v>52</v>
      </c>
    </row>
    <row r="27" spans="2:3" x14ac:dyDescent="0.25">
      <c r="B27" s="12" t="s">
        <v>53</v>
      </c>
      <c r="C27" s="12" t="s">
        <v>54</v>
      </c>
    </row>
    <row r="28" spans="2:3" x14ac:dyDescent="0.25">
      <c r="B28" s="2" t="s">
        <v>53</v>
      </c>
      <c r="C28" s="2" t="s">
        <v>55</v>
      </c>
    </row>
    <row r="29" spans="2:3" x14ac:dyDescent="0.25">
      <c r="B29" s="12" t="s">
        <v>53</v>
      </c>
      <c r="C29" s="12" t="s">
        <v>56</v>
      </c>
    </row>
    <row r="30" spans="2:3" x14ac:dyDescent="0.25">
      <c r="B30" s="2" t="s">
        <v>53</v>
      </c>
      <c r="C30" s="2" t="s">
        <v>57</v>
      </c>
    </row>
    <row r="31" spans="2:3" x14ac:dyDescent="0.25">
      <c r="B31" s="12" t="s">
        <v>53</v>
      </c>
      <c r="C31" s="12" t="s">
        <v>58</v>
      </c>
    </row>
    <row r="32" spans="2:3" x14ac:dyDescent="0.25">
      <c r="B32" s="2" t="s">
        <v>53</v>
      </c>
      <c r="C32" s="2" t="s">
        <v>59</v>
      </c>
    </row>
    <row r="33" spans="2:3" x14ac:dyDescent="0.25">
      <c r="B33" s="12" t="s">
        <v>53</v>
      </c>
      <c r="C33" s="12" t="s">
        <v>60</v>
      </c>
    </row>
    <row r="34" spans="2:3" x14ac:dyDescent="0.25">
      <c r="B34" s="2" t="s">
        <v>53</v>
      </c>
      <c r="C34" s="2" t="s">
        <v>61</v>
      </c>
    </row>
    <row r="35" spans="2:3" x14ac:dyDescent="0.25">
      <c r="B35" s="12" t="s">
        <v>53</v>
      </c>
      <c r="C35" s="12" t="s">
        <v>62</v>
      </c>
    </row>
    <row r="36" spans="2:3" x14ac:dyDescent="0.25">
      <c r="B36" s="2" t="s">
        <v>53</v>
      </c>
      <c r="C36" s="2" t="s">
        <v>63</v>
      </c>
    </row>
    <row r="37" spans="2:3" x14ac:dyDescent="0.25">
      <c r="B37" s="12" t="s">
        <v>53</v>
      </c>
      <c r="C37" s="12" t="s">
        <v>64</v>
      </c>
    </row>
    <row r="38" spans="2:3" x14ac:dyDescent="0.25">
      <c r="B38" s="2" t="s">
        <v>53</v>
      </c>
      <c r="C38" s="2" t="s">
        <v>65</v>
      </c>
    </row>
    <row r="39" spans="2:3" x14ac:dyDescent="0.25">
      <c r="B39" s="12" t="s">
        <v>53</v>
      </c>
      <c r="C39" s="12" t="s">
        <v>66</v>
      </c>
    </row>
    <row r="40" spans="2:3" x14ac:dyDescent="0.25">
      <c r="B40" s="2" t="s">
        <v>53</v>
      </c>
      <c r="C40" s="2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27"/>
  <sheetViews>
    <sheetView topLeftCell="A4" workbookViewId="0">
      <selection activeCell="B9" sqref="B9:P23"/>
    </sheetView>
  </sheetViews>
  <sheetFormatPr baseColWidth="10" defaultColWidth="8.85546875" defaultRowHeight="11.45" customHeight="1" x14ac:dyDescent="0.25"/>
  <cols>
    <col min="2" max="2" width="29.85546875" customWidth="1"/>
    <col min="3" max="15" width="10" customWidth="1"/>
  </cols>
  <sheetData>
    <row r="1" spans="2:16" x14ac:dyDescent="0.25">
      <c r="B1" s="3" t="s">
        <v>68</v>
      </c>
    </row>
    <row r="2" spans="2:16" x14ac:dyDescent="0.25">
      <c r="B2" s="2" t="s">
        <v>69</v>
      </c>
      <c r="C2" s="1" t="s">
        <v>0</v>
      </c>
    </row>
    <row r="3" spans="2:16" x14ac:dyDescent="0.25">
      <c r="B3" s="2" t="s">
        <v>70</v>
      </c>
      <c r="C3" s="2" t="s">
        <v>6</v>
      </c>
    </row>
    <row r="5" spans="2:16" x14ac:dyDescent="0.25">
      <c r="B5" s="1" t="s">
        <v>12</v>
      </c>
      <c r="D5" s="2" t="s">
        <v>16</v>
      </c>
    </row>
    <row r="6" spans="2:16" x14ac:dyDescent="0.25">
      <c r="B6" s="1" t="s">
        <v>13</v>
      </c>
      <c r="D6" s="2" t="s">
        <v>17</v>
      </c>
    </row>
    <row r="7" spans="2:16" x14ac:dyDescent="0.25">
      <c r="B7" s="1" t="s">
        <v>14</v>
      </c>
      <c r="D7" s="2" t="s">
        <v>18</v>
      </c>
    </row>
    <row r="9" spans="2:16" x14ac:dyDescent="0.25">
      <c r="B9" s="5" t="s">
        <v>71</v>
      </c>
      <c r="C9" s="4" t="s">
        <v>54</v>
      </c>
      <c r="D9" s="4" t="s">
        <v>55</v>
      </c>
      <c r="E9" s="4" t="s">
        <v>56</v>
      </c>
      <c r="F9" s="4" t="s">
        <v>57</v>
      </c>
      <c r="G9" s="4" t="s">
        <v>58</v>
      </c>
      <c r="H9" s="4" t="s">
        <v>59</v>
      </c>
      <c r="I9" s="4" t="s">
        <v>60</v>
      </c>
      <c r="J9" s="4" t="s">
        <v>61</v>
      </c>
      <c r="K9" s="4" t="s">
        <v>62</v>
      </c>
      <c r="L9" s="4" t="s">
        <v>63</v>
      </c>
      <c r="M9" s="4" t="s">
        <v>64</v>
      </c>
      <c r="N9" s="4" t="s">
        <v>65</v>
      </c>
      <c r="O9" s="4" t="s">
        <v>66</v>
      </c>
      <c r="P9" s="4" t="s">
        <v>67</v>
      </c>
    </row>
    <row r="10" spans="2:16" x14ac:dyDescent="0.25">
      <c r="B10" s="6" t="s">
        <v>79</v>
      </c>
      <c r="C10" s="8" t="s">
        <v>73</v>
      </c>
      <c r="D10" s="8" t="s">
        <v>73</v>
      </c>
      <c r="E10" s="8" t="s">
        <v>73</v>
      </c>
      <c r="F10" s="8" t="s">
        <v>73</v>
      </c>
      <c r="G10" s="8" t="s">
        <v>73</v>
      </c>
      <c r="H10" s="8" t="s">
        <v>73</v>
      </c>
      <c r="I10" s="8" t="s">
        <v>73</v>
      </c>
      <c r="J10" s="8" t="s">
        <v>73</v>
      </c>
      <c r="K10" s="8" t="s">
        <v>73</v>
      </c>
      <c r="L10" s="8" t="s">
        <v>73</v>
      </c>
      <c r="M10" s="8" t="s">
        <v>73</v>
      </c>
      <c r="N10" s="8" t="s">
        <v>73</v>
      </c>
      <c r="O10" s="8" t="s">
        <v>73</v>
      </c>
      <c r="P10" s="8" t="s">
        <v>73</v>
      </c>
    </row>
    <row r="11" spans="2:16" x14ac:dyDescent="0.25">
      <c r="B11" s="7" t="s">
        <v>80</v>
      </c>
      <c r="C11" s="15">
        <v>6062232.2000000002</v>
      </c>
      <c r="D11" s="15">
        <v>6236959.0999999996</v>
      </c>
      <c r="E11" s="15">
        <v>6300855.7999999998</v>
      </c>
      <c r="F11" s="15">
        <v>6332755.2999999998</v>
      </c>
      <c r="G11" s="15">
        <v>6417701.5999999996</v>
      </c>
      <c r="H11" s="15">
        <v>6581610.2999999998</v>
      </c>
      <c r="I11" s="15">
        <v>6739072.0999999996</v>
      </c>
      <c r="J11" s="19">
        <v>7002464</v>
      </c>
      <c r="K11" s="15">
        <v>7240767.4000000004</v>
      </c>
      <c r="L11" s="15">
        <v>7439918.7999999998</v>
      </c>
      <c r="M11" s="15">
        <v>6878728.4000000004</v>
      </c>
      <c r="N11" s="15">
        <v>7408444.2999999998</v>
      </c>
      <c r="O11" s="15">
        <v>8354703.0999999996</v>
      </c>
      <c r="P11" s="15">
        <v>8949952.8000000007</v>
      </c>
    </row>
    <row r="12" spans="2:16" x14ac:dyDescent="0.25">
      <c r="B12" s="7" t="s">
        <v>81</v>
      </c>
      <c r="C12" s="16">
        <v>181810.7</v>
      </c>
      <c r="D12" s="16">
        <v>187957.4</v>
      </c>
      <c r="E12" s="16">
        <v>194702.1</v>
      </c>
      <c r="F12" s="16">
        <v>199004.3</v>
      </c>
      <c r="G12" s="16">
        <v>202142.5</v>
      </c>
      <c r="H12" s="16">
        <v>207248.3</v>
      </c>
      <c r="I12" s="16">
        <v>213124.5</v>
      </c>
      <c r="J12" s="16">
        <v>221859.6</v>
      </c>
      <c r="K12" s="16">
        <v>229273.3</v>
      </c>
      <c r="L12" s="16">
        <v>235252.9</v>
      </c>
      <c r="M12" s="16">
        <v>222228.4</v>
      </c>
      <c r="N12" s="16">
        <v>239885.4</v>
      </c>
      <c r="O12" s="16">
        <v>272136.09999999998</v>
      </c>
      <c r="P12" s="16">
        <v>288115.20000000001</v>
      </c>
    </row>
    <row r="13" spans="2:16" x14ac:dyDescent="0.25">
      <c r="B13" s="7" t="s">
        <v>82</v>
      </c>
      <c r="C13" s="15">
        <v>81726.399999999994</v>
      </c>
      <c r="D13" s="15">
        <v>85601.2</v>
      </c>
      <c r="E13" s="15">
        <v>84623.2</v>
      </c>
      <c r="F13" s="15">
        <v>82880.100000000006</v>
      </c>
      <c r="G13" s="19">
        <v>79884</v>
      </c>
      <c r="H13" s="15">
        <v>84110.7</v>
      </c>
      <c r="I13" s="15">
        <v>88743.4</v>
      </c>
      <c r="J13" s="15">
        <v>97936.9</v>
      </c>
      <c r="K13" s="15">
        <v>106603.6</v>
      </c>
      <c r="L13" s="15">
        <v>112820.5</v>
      </c>
      <c r="M13" s="15">
        <v>103241.4</v>
      </c>
      <c r="N13" s="15">
        <v>115321.9</v>
      </c>
      <c r="O13" s="15">
        <v>138377.5</v>
      </c>
      <c r="P13" s="15">
        <v>150344.79999999999</v>
      </c>
    </row>
    <row r="14" spans="2:16" x14ac:dyDescent="0.25">
      <c r="B14" s="7" t="s">
        <v>83</v>
      </c>
      <c r="C14" s="16">
        <v>113054.5</v>
      </c>
      <c r="D14" s="16">
        <v>116093.3</v>
      </c>
      <c r="E14" s="16">
        <v>119140.2</v>
      </c>
      <c r="F14" s="20">
        <v>122043</v>
      </c>
      <c r="G14" s="16">
        <v>122631.8</v>
      </c>
      <c r="H14" s="16">
        <v>125657.4</v>
      </c>
      <c r="I14" s="16">
        <v>130633.5</v>
      </c>
      <c r="J14" s="16">
        <v>136046.70000000001</v>
      </c>
      <c r="K14" s="16">
        <v>141571.1</v>
      </c>
      <c r="L14" s="16">
        <v>144819.29999999999</v>
      </c>
      <c r="M14" s="16">
        <v>143082.70000000001</v>
      </c>
      <c r="N14" s="16">
        <v>155229.29999999999</v>
      </c>
      <c r="O14" s="16">
        <v>165661.79999999999</v>
      </c>
      <c r="P14" s="16">
        <v>172203.2</v>
      </c>
    </row>
    <row r="15" spans="2:16" x14ac:dyDescent="0.25">
      <c r="B15" s="7" t="s">
        <v>84</v>
      </c>
      <c r="C15" s="19">
        <v>1390923</v>
      </c>
      <c r="D15" s="19">
        <v>1435085</v>
      </c>
      <c r="E15" s="19">
        <v>1473025</v>
      </c>
      <c r="F15" s="19">
        <v>1497546</v>
      </c>
      <c r="G15" s="19">
        <v>1530853</v>
      </c>
      <c r="H15" s="19">
        <v>1575541</v>
      </c>
      <c r="I15" s="19">
        <v>1620982</v>
      </c>
      <c r="J15" s="19">
        <v>1670377</v>
      </c>
      <c r="K15" s="19">
        <v>1722205</v>
      </c>
      <c r="L15" s="19">
        <v>1778322</v>
      </c>
      <c r="M15" s="19">
        <v>1681579</v>
      </c>
      <c r="N15" s="19">
        <v>1766794</v>
      </c>
      <c r="O15" s="19">
        <v>1976362</v>
      </c>
      <c r="P15" s="19">
        <v>2089771</v>
      </c>
    </row>
    <row r="16" spans="2:16" x14ac:dyDescent="0.25">
      <c r="B16" s="7" t="s">
        <v>85</v>
      </c>
      <c r="C16" s="20">
        <v>641185</v>
      </c>
      <c r="D16" s="20">
        <v>643908</v>
      </c>
      <c r="E16" s="20">
        <v>636405</v>
      </c>
      <c r="F16" s="20">
        <v>624214</v>
      </c>
      <c r="G16" s="20">
        <v>635897</v>
      </c>
      <c r="H16" s="20">
        <v>653758</v>
      </c>
      <c r="I16" s="20">
        <v>675519</v>
      </c>
      <c r="J16" s="20">
        <v>709756</v>
      </c>
      <c r="K16" s="20">
        <v>731738</v>
      </c>
      <c r="L16" s="20">
        <v>745076</v>
      </c>
      <c r="M16" s="20">
        <v>628560</v>
      </c>
      <c r="N16" s="20">
        <v>695877</v>
      </c>
      <c r="O16" s="20">
        <v>800307</v>
      </c>
      <c r="P16" s="20">
        <v>866014</v>
      </c>
    </row>
    <row r="17" spans="2:16" s="47" customFormat="1" x14ac:dyDescent="0.25">
      <c r="B17" s="7" t="s">
        <v>44</v>
      </c>
      <c r="C17" s="15">
        <v>1073627.2</v>
      </c>
      <c r="D17" s="15">
        <v>1101778.5</v>
      </c>
      <c r="E17" s="15">
        <v>1117979.5</v>
      </c>
      <c r="F17" s="15">
        <v>1131097.7</v>
      </c>
      <c r="G17" s="19">
        <v>1138962</v>
      </c>
      <c r="H17" s="15">
        <v>1159662.6000000001</v>
      </c>
      <c r="I17" s="15">
        <v>1177970.6000000001</v>
      </c>
      <c r="J17" s="15">
        <v>1206222.7</v>
      </c>
      <c r="K17" s="15">
        <v>1242973.2</v>
      </c>
      <c r="L17" s="15">
        <v>1271006.1000000001</v>
      </c>
      <c r="M17" s="15">
        <v>1190959.8</v>
      </c>
      <c r="N17" s="15">
        <v>1271245.1000000001</v>
      </c>
      <c r="O17" s="15">
        <v>1384850.7</v>
      </c>
      <c r="P17" s="15">
        <v>1495684.2</v>
      </c>
    </row>
    <row r="18" spans="2:16" x14ac:dyDescent="0.25">
      <c r="B18" s="7" t="s">
        <v>86</v>
      </c>
      <c r="C18" s="16">
        <v>980424.4</v>
      </c>
      <c r="D18" s="16">
        <v>1012023.4</v>
      </c>
      <c r="E18" s="16">
        <v>1003497.7</v>
      </c>
      <c r="F18" s="16">
        <v>992950.1</v>
      </c>
      <c r="G18" s="20">
        <v>997830</v>
      </c>
      <c r="H18" s="16">
        <v>1018938.9</v>
      </c>
      <c r="I18" s="16">
        <v>1032362.5</v>
      </c>
      <c r="J18" s="16">
        <v>1059165.8999999999</v>
      </c>
      <c r="K18" s="16">
        <v>1080010.6000000001</v>
      </c>
      <c r="L18" s="16">
        <v>1090421.8999999999</v>
      </c>
      <c r="M18" s="16">
        <v>967821.3</v>
      </c>
      <c r="N18" s="16">
        <v>1040581.2</v>
      </c>
      <c r="O18" s="16">
        <v>1177353.3999999999</v>
      </c>
      <c r="P18" s="16">
        <v>1250676.3999999999</v>
      </c>
    </row>
    <row r="19" spans="2:16" x14ac:dyDescent="0.25">
      <c r="B19" s="7" t="s">
        <v>87</v>
      </c>
      <c r="C19" s="15">
        <v>53603.5</v>
      </c>
      <c r="D19" s="15">
        <v>54857.8</v>
      </c>
      <c r="E19" s="15">
        <v>54703.8</v>
      </c>
      <c r="F19" s="15">
        <v>54194.400000000001</v>
      </c>
      <c r="G19" s="15">
        <v>54340.7</v>
      </c>
      <c r="H19" s="15">
        <v>56501.7</v>
      </c>
      <c r="I19" s="15">
        <v>59429.7</v>
      </c>
      <c r="J19" s="15">
        <v>64880.6</v>
      </c>
      <c r="K19" s="19">
        <v>68287</v>
      </c>
      <c r="L19" s="15">
        <v>73808.600000000006</v>
      </c>
      <c r="M19" s="19">
        <v>67413</v>
      </c>
      <c r="N19" s="15">
        <v>73844.100000000006</v>
      </c>
      <c r="O19" s="15">
        <v>83553.899999999994</v>
      </c>
      <c r="P19" s="15">
        <v>96632.5</v>
      </c>
    </row>
    <row r="20" spans="2:16" x14ac:dyDescent="0.25">
      <c r="B20" s="7" t="s">
        <v>88</v>
      </c>
      <c r="C20" s="20">
        <v>283377</v>
      </c>
      <c r="D20" s="20">
        <v>292498</v>
      </c>
      <c r="E20" s="20">
        <v>292795</v>
      </c>
      <c r="F20" s="20">
        <v>297330</v>
      </c>
      <c r="G20" s="20">
        <v>302380</v>
      </c>
      <c r="H20" s="20">
        <v>310085</v>
      </c>
      <c r="I20" s="20">
        <v>317458</v>
      </c>
      <c r="J20" s="20">
        <v>331686</v>
      </c>
      <c r="K20" s="20">
        <v>347740</v>
      </c>
      <c r="L20" s="20">
        <v>360976</v>
      </c>
      <c r="M20" s="20">
        <v>347458</v>
      </c>
      <c r="N20" s="20">
        <v>376093</v>
      </c>
      <c r="O20" s="20">
        <v>427768</v>
      </c>
      <c r="P20" s="20">
        <v>462416</v>
      </c>
    </row>
    <row r="21" spans="2:16" x14ac:dyDescent="0.25">
      <c r="B21" s="7" t="s">
        <v>89</v>
      </c>
      <c r="C21" s="15">
        <v>157470.79999999999</v>
      </c>
      <c r="D21" s="15">
        <v>164542.20000000001</v>
      </c>
      <c r="E21" s="15">
        <v>169495.4</v>
      </c>
      <c r="F21" s="15">
        <v>172628.1</v>
      </c>
      <c r="G21" s="15">
        <v>175436.5</v>
      </c>
      <c r="H21" s="15">
        <v>180024.5</v>
      </c>
      <c r="I21" s="15">
        <v>185915.1</v>
      </c>
      <c r="J21" s="15">
        <v>192630.3</v>
      </c>
      <c r="K21" s="15">
        <v>198526.9</v>
      </c>
      <c r="L21" s="15">
        <v>203356.2</v>
      </c>
      <c r="M21" s="15">
        <v>188086.6</v>
      </c>
      <c r="N21" s="15">
        <v>195389.8</v>
      </c>
      <c r="O21" s="15">
        <v>225314.2</v>
      </c>
      <c r="P21" s="15">
        <v>243508.9</v>
      </c>
    </row>
    <row r="22" spans="2:16" x14ac:dyDescent="0.25">
      <c r="B22" s="7" t="s">
        <v>50</v>
      </c>
      <c r="C22" s="16">
        <v>119987.8</v>
      </c>
      <c r="D22" s="16">
        <v>118010.7</v>
      </c>
      <c r="E22" s="20">
        <v>114193</v>
      </c>
      <c r="F22" s="16">
        <v>114378.9</v>
      </c>
      <c r="G22" s="16">
        <v>118069.6</v>
      </c>
      <c r="H22" s="16">
        <v>121925.7</v>
      </c>
      <c r="I22" s="16">
        <v>127139.4</v>
      </c>
      <c r="J22" s="16">
        <v>133646.1</v>
      </c>
      <c r="K22" s="16">
        <v>140121.9</v>
      </c>
      <c r="L22" s="16">
        <v>146690.70000000001</v>
      </c>
      <c r="M22" s="16">
        <v>129986.2</v>
      </c>
      <c r="N22" s="16">
        <v>140488.70000000001</v>
      </c>
      <c r="O22" s="16">
        <v>167258.5</v>
      </c>
      <c r="P22" s="16">
        <v>180248.1</v>
      </c>
    </row>
    <row r="23" spans="2:16" x14ac:dyDescent="0.25">
      <c r="B23" s="7" t="s">
        <v>90</v>
      </c>
      <c r="C23" s="15">
        <v>172053.3</v>
      </c>
      <c r="D23" s="15">
        <v>187811.1</v>
      </c>
      <c r="E23" s="15">
        <v>197674.2</v>
      </c>
      <c r="F23" s="15">
        <v>203215.5</v>
      </c>
      <c r="G23" s="19">
        <v>200587</v>
      </c>
      <c r="H23" s="15">
        <v>205196.9</v>
      </c>
      <c r="I23" s="15">
        <v>209669.3</v>
      </c>
      <c r="J23" s="19">
        <v>213994</v>
      </c>
      <c r="K23" s="15">
        <v>210307.8</v>
      </c>
      <c r="L23" s="15">
        <v>209642.7</v>
      </c>
      <c r="M23" s="15">
        <v>208610.7</v>
      </c>
      <c r="N23" s="15">
        <v>233502.1</v>
      </c>
      <c r="O23" s="15">
        <v>244598.1</v>
      </c>
      <c r="P23" s="15">
        <v>235005.3</v>
      </c>
    </row>
    <row r="24" spans="2:16" x14ac:dyDescent="0.25">
      <c r="B24" s="7" t="s">
        <v>52</v>
      </c>
      <c r="C24" s="15">
        <v>1134388.7</v>
      </c>
      <c r="D24" s="19">
        <v>1166220</v>
      </c>
      <c r="E24" s="15">
        <v>1294996.7</v>
      </c>
      <c r="F24" s="15">
        <v>1297975.8999999999</v>
      </c>
      <c r="G24" s="19">
        <v>1422390</v>
      </c>
      <c r="H24" s="15">
        <v>1623710.5</v>
      </c>
      <c r="I24" s="15">
        <v>1505045.9</v>
      </c>
      <c r="J24" s="15">
        <v>1451672.8</v>
      </c>
      <c r="K24" s="19">
        <v>1490658</v>
      </c>
      <c r="L24" s="15">
        <v>1538782.4</v>
      </c>
      <c r="M24" s="9" t="s">
        <v>74</v>
      </c>
      <c r="N24" s="9" t="s">
        <v>74</v>
      </c>
      <c r="O24" s="9" t="s">
        <v>74</v>
      </c>
    </row>
    <row r="26" spans="2:16" x14ac:dyDescent="0.25">
      <c r="B26" s="1" t="s">
        <v>75</v>
      </c>
    </row>
    <row r="27" spans="2:16" x14ac:dyDescent="0.25">
      <c r="B27" s="1" t="s">
        <v>74</v>
      </c>
      <c r="C27" s="2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P59"/>
  <sheetViews>
    <sheetView topLeftCell="A38" workbookViewId="0">
      <selection activeCell="N52" sqref="N52"/>
    </sheetView>
  </sheetViews>
  <sheetFormatPr baseColWidth="10" defaultColWidth="8.85546875" defaultRowHeight="11.45" customHeight="1" x14ac:dyDescent="0.25"/>
  <cols>
    <col min="2" max="2" width="29.85546875" customWidth="1"/>
    <col min="3" max="7" width="12.7109375" customWidth="1"/>
    <col min="8" max="8" width="12.140625" customWidth="1"/>
    <col min="9" max="15" width="10" customWidth="1"/>
  </cols>
  <sheetData>
    <row r="1" spans="2:16" ht="15" x14ac:dyDescent="0.25">
      <c r="B1" s="3" t="s">
        <v>68</v>
      </c>
    </row>
    <row r="2" spans="2:16" ht="15" x14ac:dyDescent="0.25">
      <c r="B2" s="2" t="s">
        <v>69</v>
      </c>
      <c r="C2" s="1" t="s">
        <v>0</v>
      </c>
    </row>
    <row r="3" spans="2:16" ht="15" x14ac:dyDescent="0.25">
      <c r="B3" s="2" t="s">
        <v>70</v>
      </c>
      <c r="C3" s="2" t="s">
        <v>6</v>
      </c>
    </row>
    <row r="4" spans="2:16" ht="15" x14ac:dyDescent="0.25">
      <c r="C4">
        <f>'achat auto'!C11+'utilisation auto'!C11+'transports de passagers'!C11+15382</f>
        <v>782312.1</v>
      </c>
    </row>
    <row r="5" spans="2:16" ht="15" x14ac:dyDescent="0.25">
      <c r="B5" s="1" t="s">
        <v>12</v>
      </c>
      <c r="D5" s="2" t="s">
        <v>16</v>
      </c>
    </row>
    <row r="6" spans="2:16" ht="15" x14ac:dyDescent="0.25">
      <c r="B6" s="1" t="s">
        <v>13</v>
      </c>
      <c r="D6" s="2" t="s">
        <v>17</v>
      </c>
    </row>
    <row r="7" spans="2:16" ht="15" x14ac:dyDescent="0.25">
      <c r="B7" s="1" t="s">
        <v>14</v>
      </c>
      <c r="D7" s="2" t="s">
        <v>20</v>
      </c>
    </row>
    <row r="8" spans="2:16" ht="15" x14ac:dyDescent="0.25"/>
    <row r="9" spans="2:16" ht="15" x14ac:dyDescent="0.25">
      <c r="B9" s="75" t="s">
        <v>71</v>
      </c>
      <c r="C9" s="74" t="s">
        <v>54</v>
      </c>
      <c r="D9" s="74" t="s">
        <v>55</v>
      </c>
      <c r="E9" s="74" t="s">
        <v>56</v>
      </c>
      <c r="F9" s="74" t="s">
        <v>57</v>
      </c>
      <c r="G9" s="74" t="s">
        <v>58</v>
      </c>
      <c r="H9" s="74" t="s">
        <v>59</v>
      </c>
      <c r="I9" s="74" t="s">
        <v>60</v>
      </c>
      <c r="J9" s="74" t="s">
        <v>61</v>
      </c>
      <c r="K9" s="74" t="s">
        <v>62</v>
      </c>
      <c r="L9" s="74" t="s">
        <v>63</v>
      </c>
      <c r="M9" s="74" t="s">
        <v>64</v>
      </c>
      <c r="N9" s="74" t="s">
        <v>65</v>
      </c>
      <c r="O9" s="74" t="s">
        <v>66</v>
      </c>
      <c r="P9" s="74" t="s">
        <v>67</v>
      </c>
    </row>
    <row r="10" spans="2:16" ht="15" x14ac:dyDescent="0.25">
      <c r="B10" s="76" t="s">
        <v>79</v>
      </c>
      <c r="C10" s="78" t="s">
        <v>73</v>
      </c>
      <c r="D10" s="78" t="s">
        <v>73</v>
      </c>
      <c r="E10" s="78" t="s">
        <v>73</v>
      </c>
      <c r="F10" s="78" t="s">
        <v>73</v>
      </c>
      <c r="G10" s="78" t="s">
        <v>73</v>
      </c>
      <c r="H10" s="78" t="s">
        <v>73</v>
      </c>
      <c r="I10" s="78" t="s">
        <v>73</v>
      </c>
      <c r="J10" s="78" t="s">
        <v>73</v>
      </c>
      <c r="K10" s="78" t="s">
        <v>73</v>
      </c>
      <c r="L10" s="78" t="s">
        <v>73</v>
      </c>
      <c r="M10" s="78" t="s">
        <v>73</v>
      </c>
      <c r="N10" s="78" t="s">
        <v>73</v>
      </c>
      <c r="O10" s="78" t="s">
        <v>73</v>
      </c>
      <c r="P10" s="78" t="s">
        <v>73</v>
      </c>
    </row>
    <row r="11" spans="2:16" ht="15" x14ac:dyDescent="0.25">
      <c r="B11" s="77" t="s">
        <v>80</v>
      </c>
      <c r="C11" s="80">
        <v>782312.7</v>
      </c>
      <c r="D11" s="80">
        <v>823409.5</v>
      </c>
      <c r="E11" s="80">
        <v>821099.9</v>
      </c>
      <c r="F11" s="80">
        <v>809342.9</v>
      </c>
      <c r="G11" s="80">
        <v>821603.9</v>
      </c>
      <c r="H11" s="80">
        <v>832360.1</v>
      </c>
      <c r="I11" s="80">
        <v>853924.8</v>
      </c>
      <c r="J11" s="80">
        <v>908730.2</v>
      </c>
      <c r="K11" s="80">
        <v>958456.6</v>
      </c>
      <c r="L11" s="80">
        <v>980859.2</v>
      </c>
      <c r="M11" s="80">
        <v>798407.6</v>
      </c>
      <c r="N11" s="80">
        <v>910622.9</v>
      </c>
      <c r="O11" s="80">
        <v>1066608.6000000001</v>
      </c>
      <c r="P11" s="80">
        <v>1146611.8999999999</v>
      </c>
    </row>
    <row r="12" spans="2:16" ht="15" x14ac:dyDescent="0.25">
      <c r="B12" s="77" t="s">
        <v>81</v>
      </c>
      <c r="C12" s="81">
        <v>22596.2</v>
      </c>
      <c r="D12" s="83">
        <v>23667</v>
      </c>
      <c r="E12" s="81">
        <v>23479.1</v>
      </c>
      <c r="F12" s="81">
        <v>24020.3</v>
      </c>
      <c r="G12" s="81">
        <v>24090.799999999999</v>
      </c>
      <c r="H12" s="83">
        <v>23377</v>
      </c>
      <c r="I12" s="81">
        <v>24422.1</v>
      </c>
      <c r="J12" s="81">
        <v>25795.4</v>
      </c>
      <c r="K12" s="81">
        <v>26890.1</v>
      </c>
      <c r="L12" s="81">
        <v>27858.3</v>
      </c>
      <c r="M12" s="81">
        <v>24474.6</v>
      </c>
      <c r="N12" s="81">
        <v>25412.9</v>
      </c>
      <c r="O12" s="81">
        <v>27998.9</v>
      </c>
      <c r="P12" s="81">
        <v>29981.5</v>
      </c>
    </row>
    <row r="13" spans="2:16" ht="15" x14ac:dyDescent="0.25">
      <c r="B13" s="77" t="s">
        <v>82</v>
      </c>
      <c r="C13" s="80">
        <v>7351.1</v>
      </c>
      <c r="D13" s="80">
        <v>8031.3</v>
      </c>
      <c r="E13" s="80">
        <v>7976.1</v>
      </c>
      <c r="F13" s="80">
        <v>7657.9</v>
      </c>
      <c r="G13" s="80">
        <v>7675.3</v>
      </c>
      <c r="H13" s="80">
        <v>7971.8</v>
      </c>
      <c r="I13" s="80">
        <v>8382.1</v>
      </c>
      <c r="J13" s="82">
        <v>9674</v>
      </c>
      <c r="K13" s="80">
        <v>10763.2</v>
      </c>
      <c r="L13" s="80">
        <v>10966.2</v>
      </c>
      <c r="M13" s="80">
        <v>8508.7999999999993</v>
      </c>
      <c r="N13" s="80">
        <v>9958.5</v>
      </c>
      <c r="O13" s="82">
        <v>12583</v>
      </c>
      <c r="P13" s="80">
        <v>12946.6</v>
      </c>
    </row>
    <row r="14" spans="2:16" ht="15" x14ac:dyDescent="0.25">
      <c r="B14" s="77" t="s">
        <v>83</v>
      </c>
      <c r="C14" s="81">
        <v>12648.9</v>
      </c>
      <c r="D14" s="81">
        <v>13247.5</v>
      </c>
      <c r="E14" s="81">
        <v>13508.5</v>
      </c>
      <c r="F14" s="81">
        <v>14366.7</v>
      </c>
      <c r="G14" s="83">
        <v>14208</v>
      </c>
      <c r="H14" s="81">
        <v>14498.4</v>
      </c>
      <c r="I14" s="81">
        <v>14870.3</v>
      </c>
      <c r="J14" s="81">
        <v>15655.6</v>
      </c>
      <c r="K14" s="81">
        <v>17223.5</v>
      </c>
      <c r="L14" s="81">
        <v>17763.7</v>
      </c>
      <c r="M14" s="81">
        <v>16412.8</v>
      </c>
      <c r="N14" s="81">
        <v>18327.3</v>
      </c>
      <c r="O14" s="81">
        <v>20025.8</v>
      </c>
      <c r="P14" s="81">
        <v>22551.1</v>
      </c>
    </row>
    <row r="15" spans="2:16" ht="15" x14ac:dyDescent="0.25">
      <c r="B15" s="77" t="s">
        <v>84</v>
      </c>
      <c r="C15" s="82">
        <v>193361</v>
      </c>
      <c r="D15" s="82">
        <v>207890</v>
      </c>
      <c r="E15" s="82">
        <v>209100</v>
      </c>
      <c r="F15" s="82">
        <v>209507</v>
      </c>
      <c r="G15" s="82">
        <v>213991</v>
      </c>
      <c r="H15" s="82">
        <v>217781</v>
      </c>
      <c r="I15" s="82">
        <v>226594</v>
      </c>
      <c r="J15" s="82">
        <v>235563</v>
      </c>
      <c r="K15" s="82">
        <v>246942</v>
      </c>
      <c r="L15" s="82">
        <v>254328</v>
      </c>
      <c r="M15" s="82">
        <v>225262</v>
      </c>
      <c r="N15" s="82">
        <v>246662</v>
      </c>
      <c r="O15" s="82">
        <v>283750</v>
      </c>
      <c r="P15" s="82">
        <v>304786</v>
      </c>
    </row>
    <row r="16" spans="2:16" ht="15" x14ac:dyDescent="0.25">
      <c r="B16" s="77" t="s">
        <v>85</v>
      </c>
      <c r="C16" s="83">
        <v>76626</v>
      </c>
      <c r="D16" s="83">
        <v>76167</v>
      </c>
      <c r="E16" s="83">
        <v>75012</v>
      </c>
      <c r="F16" s="83">
        <v>72980</v>
      </c>
      <c r="G16" s="83">
        <v>75929</v>
      </c>
      <c r="H16" s="83">
        <v>79450</v>
      </c>
      <c r="I16" s="83">
        <v>80934</v>
      </c>
      <c r="J16" s="83">
        <v>89658</v>
      </c>
      <c r="K16" s="83">
        <v>93740</v>
      </c>
      <c r="L16" s="83">
        <v>93219</v>
      </c>
      <c r="M16" s="83">
        <v>66355</v>
      </c>
      <c r="N16" s="83">
        <v>80834</v>
      </c>
      <c r="O16" s="83">
        <v>95478</v>
      </c>
      <c r="P16" s="83">
        <v>100072</v>
      </c>
    </row>
    <row r="17" spans="2:16" s="47" customFormat="1" ht="15" x14ac:dyDescent="0.25">
      <c r="B17" s="77" t="s">
        <v>44</v>
      </c>
      <c r="C17" s="80">
        <v>139232.4</v>
      </c>
      <c r="D17" s="82">
        <v>147814</v>
      </c>
      <c r="E17" s="80">
        <v>146755.4</v>
      </c>
      <c r="F17" s="80">
        <v>144262.1</v>
      </c>
      <c r="G17" s="80">
        <v>143757.79999999999</v>
      </c>
      <c r="H17" s="80">
        <v>143975.9</v>
      </c>
      <c r="I17" s="80">
        <v>146906.9</v>
      </c>
      <c r="J17" s="80">
        <v>156293.5</v>
      </c>
      <c r="K17" s="80">
        <v>165944.5</v>
      </c>
      <c r="L17" s="80">
        <v>169666.8</v>
      </c>
      <c r="M17" s="80">
        <v>129789.5</v>
      </c>
      <c r="N17" s="80">
        <v>150159.20000000001</v>
      </c>
      <c r="O17" s="80">
        <v>177747.6</v>
      </c>
      <c r="P17" s="80">
        <v>191751.4</v>
      </c>
    </row>
    <row r="18" spans="2:16" ht="15" x14ac:dyDescent="0.25">
      <c r="B18" s="77" t="s">
        <v>86</v>
      </c>
      <c r="C18" s="81">
        <v>124271.1</v>
      </c>
      <c r="D18" s="83">
        <v>130127</v>
      </c>
      <c r="E18" s="81">
        <v>129345.2</v>
      </c>
      <c r="F18" s="81">
        <v>123983.2</v>
      </c>
      <c r="G18" s="81">
        <v>125494.7</v>
      </c>
      <c r="H18" s="81">
        <v>125405.5</v>
      </c>
      <c r="I18" s="81">
        <v>127799.6</v>
      </c>
      <c r="J18" s="81">
        <v>133360.5</v>
      </c>
      <c r="K18" s="81">
        <v>139913.9</v>
      </c>
      <c r="L18" s="83">
        <v>141453</v>
      </c>
      <c r="M18" s="81">
        <v>106594.9</v>
      </c>
      <c r="N18" s="81">
        <v>125084.4</v>
      </c>
      <c r="O18" s="81">
        <v>145244.29999999999</v>
      </c>
      <c r="P18" s="81">
        <v>161545.79999999999</v>
      </c>
    </row>
    <row r="19" spans="2:16" ht="15" x14ac:dyDescent="0.25">
      <c r="B19" s="77" t="s">
        <v>87</v>
      </c>
      <c r="C19" s="80">
        <v>6522.9</v>
      </c>
      <c r="D19" s="82">
        <v>7202</v>
      </c>
      <c r="E19" s="82">
        <v>7113</v>
      </c>
      <c r="F19" s="80">
        <v>7024.7</v>
      </c>
      <c r="G19" s="80">
        <v>7480.6</v>
      </c>
      <c r="H19" s="80">
        <v>7243.2</v>
      </c>
      <c r="I19" s="80">
        <v>7619.9</v>
      </c>
      <c r="J19" s="82">
        <v>8259</v>
      </c>
      <c r="K19" s="80">
        <v>8825.2000000000007</v>
      </c>
      <c r="L19" s="80">
        <v>9284.7999999999993</v>
      </c>
      <c r="M19" s="82">
        <v>7597</v>
      </c>
      <c r="N19" s="80">
        <v>8586.5</v>
      </c>
      <c r="O19" s="80">
        <v>10132.4</v>
      </c>
      <c r="P19" s="80">
        <v>11513.6</v>
      </c>
    </row>
    <row r="20" spans="2:16" ht="15" x14ac:dyDescent="0.25">
      <c r="B20" s="77" t="s">
        <v>88</v>
      </c>
      <c r="C20" s="83">
        <v>35412</v>
      </c>
      <c r="D20" s="83">
        <v>37176</v>
      </c>
      <c r="E20" s="83">
        <v>36511</v>
      </c>
      <c r="F20" s="83">
        <v>36339</v>
      </c>
      <c r="G20" s="83">
        <v>36907</v>
      </c>
      <c r="H20" s="83">
        <v>37914</v>
      </c>
      <c r="I20" s="83">
        <v>38528</v>
      </c>
      <c r="J20" s="83">
        <v>40821</v>
      </c>
      <c r="K20" s="83">
        <v>44614</v>
      </c>
      <c r="L20" s="83">
        <v>46406</v>
      </c>
      <c r="M20" s="83">
        <v>41815</v>
      </c>
      <c r="N20" s="83">
        <v>46136</v>
      </c>
      <c r="O20" s="83">
        <v>53859</v>
      </c>
      <c r="P20" s="83">
        <v>58568</v>
      </c>
    </row>
    <row r="21" spans="2:16" ht="15" x14ac:dyDescent="0.25">
      <c r="B21" s="77" t="s">
        <v>89</v>
      </c>
      <c r="C21" s="80">
        <v>21307.1</v>
      </c>
      <c r="D21" s="80">
        <v>23090.2</v>
      </c>
      <c r="E21" s="80">
        <v>23341.599999999999</v>
      </c>
      <c r="F21" s="80">
        <v>23068.3</v>
      </c>
      <c r="G21" s="80">
        <v>22381.1</v>
      </c>
      <c r="H21" s="80">
        <v>22103.5</v>
      </c>
      <c r="I21" s="80">
        <v>22798.9</v>
      </c>
      <c r="J21" s="80">
        <v>24118.5</v>
      </c>
      <c r="K21" s="80">
        <v>25288.3</v>
      </c>
      <c r="L21" s="80">
        <v>25367.8</v>
      </c>
      <c r="M21" s="80">
        <v>20836.2</v>
      </c>
      <c r="N21" s="80">
        <v>23267.5</v>
      </c>
      <c r="O21" s="80">
        <v>27610.7</v>
      </c>
      <c r="P21" s="80">
        <v>28240.6</v>
      </c>
    </row>
    <row r="22" spans="2:16" ht="15" x14ac:dyDescent="0.25">
      <c r="B22" s="77" t="s">
        <v>50</v>
      </c>
      <c r="C22" s="81">
        <v>16767.3</v>
      </c>
      <c r="D22" s="81">
        <v>15675.7</v>
      </c>
      <c r="E22" s="83">
        <v>13877</v>
      </c>
      <c r="F22" s="81">
        <v>13522.6</v>
      </c>
      <c r="G22" s="81">
        <v>14683.9</v>
      </c>
      <c r="H22" s="81">
        <v>15298.8</v>
      </c>
      <c r="I22" s="81">
        <v>16365.9</v>
      </c>
      <c r="J22" s="81">
        <v>17895.400000000001</v>
      </c>
      <c r="K22" s="81">
        <v>19029.900000000001</v>
      </c>
      <c r="L22" s="81">
        <v>20095.2</v>
      </c>
      <c r="M22" s="81">
        <v>14921.1</v>
      </c>
      <c r="N22" s="81">
        <v>17109.400000000001</v>
      </c>
      <c r="O22" s="81">
        <v>21927.200000000001</v>
      </c>
      <c r="P22" s="79" t="s">
        <v>74</v>
      </c>
    </row>
    <row r="23" spans="2:16" ht="15" x14ac:dyDescent="0.25">
      <c r="B23" s="77" t="s">
        <v>90</v>
      </c>
      <c r="C23" s="80">
        <v>23109.7</v>
      </c>
      <c r="D23" s="80">
        <v>25915.3</v>
      </c>
      <c r="E23" s="80">
        <v>26485.9</v>
      </c>
      <c r="F23" s="82">
        <v>26573</v>
      </c>
      <c r="G23" s="80">
        <v>26147.3</v>
      </c>
      <c r="H23" s="80">
        <v>26654.799999999999</v>
      </c>
      <c r="I23" s="80">
        <v>27676.3</v>
      </c>
      <c r="J23" s="80">
        <v>28277.200000000001</v>
      </c>
      <c r="K23" s="80">
        <v>27856.7</v>
      </c>
      <c r="L23" s="80">
        <v>28199.9</v>
      </c>
      <c r="M23" s="82">
        <v>25062</v>
      </c>
      <c r="N23" s="80">
        <v>30018.9</v>
      </c>
      <c r="O23" s="80">
        <v>32496.400000000001</v>
      </c>
      <c r="P23" s="80">
        <v>30095.8</v>
      </c>
    </row>
    <row r="24" spans="2:16" ht="15" x14ac:dyDescent="0.25">
      <c r="B24" s="7" t="s">
        <v>52</v>
      </c>
      <c r="C24" s="15">
        <v>155636.20000000001</v>
      </c>
      <c r="D24" s="19">
        <v>163851</v>
      </c>
      <c r="E24" s="15">
        <v>180972.3</v>
      </c>
      <c r="F24" s="15">
        <v>181485.1</v>
      </c>
      <c r="G24" s="15">
        <v>197971.8</v>
      </c>
      <c r="H24" s="15">
        <v>219238.39999999999</v>
      </c>
      <c r="I24" s="15">
        <v>203143.5</v>
      </c>
      <c r="J24" s="19">
        <v>195200</v>
      </c>
      <c r="K24" s="15">
        <v>206753.6</v>
      </c>
      <c r="L24" s="15">
        <v>212740.2</v>
      </c>
      <c r="M24" s="9" t="s">
        <v>74</v>
      </c>
      <c r="N24" s="9" t="s">
        <v>74</v>
      </c>
      <c r="O24" s="9" t="s">
        <v>74</v>
      </c>
    </row>
    <row r="26" spans="2:16" ht="15" x14ac:dyDescent="0.25">
      <c r="B26" s="5" t="s">
        <v>71</v>
      </c>
      <c r="C26" s="4" t="s">
        <v>54</v>
      </c>
      <c r="D26" s="4" t="s">
        <v>55</v>
      </c>
      <c r="E26" s="4" t="s">
        <v>56</v>
      </c>
      <c r="F26" s="4" t="s">
        <v>57</v>
      </c>
      <c r="G26" s="4" t="s">
        <v>58</v>
      </c>
      <c r="H26" s="4" t="s">
        <v>59</v>
      </c>
      <c r="I26" s="4" t="s">
        <v>60</v>
      </c>
      <c r="J26" s="4" t="s">
        <v>61</v>
      </c>
      <c r="K26" s="4" t="s">
        <v>62</v>
      </c>
      <c r="L26" s="4" t="s">
        <v>63</v>
      </c>
      <c r="M26" s="4" t="s">
        <v>64</v>
      </c>
      <c r="N26" s="4" t="s">
        <v>65</v>
      </c>
      <c r="O26" s="4" t="s">
        <v>66</v>
      </c>
      <c r="P26" s="4" t="s">
        <v>67</v>
      </c>
    </row>
    <row r="27" spans="2:16" ht="15" x14ac:dyDescent="0.25">
      <c r="B27" s="6" t="s">
        <v>72</v>
      </c>
      <c r="C27" s="8" t="s">
        <v>73</v>
      </c>
      <c r="D27" s="8" t="s">
        <v>73</v>
      </c>
      <c r="E27" s="8" t="s">
        <v>73</v>
      </c>
      <c r="F27" s="8" t="s">
        <v>73</v>
      </c>
      <c r="G27" s="8" t="s">
        <v>73</v>
      </c>
      <c r="H27" s="8" t="s">
        <v>73</v>
      </c>
      <c r="I27" s="8" t="s">
        <v>73</v>
      </c>
      <c r="J27" s="8" t="s">
        <v>73</v>
      </c>
      <c r="K27" s="8" t="s">
        <v>73</v>
      </c>
      <c r="L27" s="8" t="s">
        <v>73</v>
      </c>
      <c r="M27" s="8" t="s">
        <v>73</v>
      </c>
      <c r="N27" s="8" t="s">
        <v>73</v>
      </c>
      <c r="O27" s="8" t="s">
        <v>73</v>
      </c>
      <c r="P27" s="8" t="s">
        <v>73</v>
      </c>
    </row>
    <row r="28" spans="2:16" ht="15" x14ac:dyDescent="0.25">
      <c r="B28" s="7" t="s">
        <v>38</v>
      </c>
      <c r="C28" s="21">
        <f>C11/'total valeur'!C11</f>
        <v>0.12904697052019881</v>
      </c>
      <c r="D28" s="21">
        <f>D11/'total valeur'!D11</f>
        <v>0.13202098759954992</v>
      </c>
      <c r="E28" s="21">
        <f>E11/'total valeur'!E11</f>
        <v>0.1303156152216656</v>
      </c>
      <c r="F28" s="21">
        <f>F11/'total valeur'!F11</f>
        <v>0.12780264855646642</v>
      </c>
      <c r="G28" s="21">
        <f>G11/'total valeur'!G11</f>
        <v>0.12802151785929095</v>
      </c>
      <c r="H28" s="21">
        <f>H11/'total valeur'!H11</f>
        <v>0.12646754548806999</v>
      </c>
      <c r="I28" s="21">
        <f>I11/'total valeur'!I11</f>
        <v>0.12671251877539641</v>
      </c>
      <c r="J28" s="21">
        <f>J11/'total valeur'!J11</f>
        <v>0.12977291993218387</v>
      </c>
      <c r="K28" s="21">
        <f>K11/'total valeur'!K11</f>
        <v>0.13236947785396336</v>
      </c>
      <c r="L28" s="21">
        <f>L11/'total valeur'!L11</f>
        <v>0.13183735284852841</v>
      </c>
      <c r="M28" s="21">
        <f>M11/'total valeur'!M11</f>
        <v>0.11606906881219499</v>
      </c>
      <c r="N28" s="21">
        <f>N11/'total valeur'!N11</f>
        <v>0.12291688553290467</v>
      </c>
      <c r="O28" s="21">
        <f>O11/'total valeur'!O11</f>
        <v>0.12766564978233638</v>
      </c>
      <c r="P28" s="21">
        <f>P11/'total valeur'!P11</f>
        <v>0.12811373709144028</v>
      </c>
    </row>
    <row r="29" spans="2:16" ht="15" x14ac:dyDescent="0.25">
      <c r="B29" s="7" t="s">
        <v>39</v>
      </c>
      <c r="C29" s="21">
        <f>C12/'total valeur'!C12</f>
        <v>0.12428421429541825</v>
      </c>
      <c r="D29" s="21">
        <f>D12/'total valeur'!D12</f>
        <v>0.12591683009022259</v>
      </c>
      <c r="E29" s="21">
        <f>E12/'total valeur'!E12</f>
        <v>0.12058986523514639</v>
      </c>
      <c r="F29" s="21">
        <f>F12/'total valeur'!F12</f>
        <v>0.12070241698294962</v>
      </c>
      <c r="G29" s="21">
        <f>G12/'total valeur'!G12</f>
        <v>0.11917731303412196</v>
      </c>
      <c r="H29" s="21">
        <f>H12/'total valeur'!H12</f>
        <v>0.11279706516289881</v>
      </c>
      <c r="I29" s="21">
        <f>I12/'total valeur'!I12</f>
        <v>0.11459076736836919</v>
      </c>
      <c r="J29" s="21">
        <f>J12/'total valeur'!J12</f>
        <v>0.11626902779956333</v>
      </c>
      <c r="K29" s="21">
        <f>K12/'total valeur'!K12</f>
        <v>0.1172840448495311</v>
      </c>
      <c r="L29" s="21">
        <f>L12/'total valeur'!L12</f>
        <v>0.11841851896405953</v>
      </c>
      <c r="M29" s="21">
        <f>M12/'total valeur'!M12</f>
        <v>0.11013263831265491</v>
      </c>
      <c r="N29" s="21">
        <f>N12/'total valeur'!N12</f>
        <v>0.10593766857007555</v>
      </c>
      <c r="O29" s="21">
        <f>O12/'total valeur'!O12</f>
        <v>0.1028856517014832</v>
      </c>
      <c r="P29" s="21">
        <f>P12/'total valeur'!P12</f>
        <v>0.10406080623306233</v>
      </c>
    </row>
    <row r="30" spans="2:16" ht="15" x14ac:dyDescent="0.25">
      <c r="B30" s="7" t="s">
        <v>40</v>
      </c>
      <c r="C30" s="21">
        <f>C13/'total valeur'!C13</f>
        <v>8.9947679085338406E-2</v>
      </c>
      <c r="D30" s="21">
        <f>D13/'total valeur'!D13</f>
        <v>9.3822282865193479E-2</v>
      </c>
      <c r="E30" s="21">
        <f>E13/'total valeur'!E13</f>
        <v>9.4254294330632746E-2</v>
      </c>
      <c r="F30" s="21">
        <f>F13/'total valeur'!F13</f>
        <v>9.2397330601676389E-2</v>
      </c>
      <c r="G30" s="21">
        <f>G13/'total valeur'!G13</f>
        <v>9.6080566821891741E-2</v>
      </c>
      <c r="H30" s="21">
        <f>H13/'total valeur'!H13</f>
        <v>9.4777477776311458E-2</v>
      </c>
      <c r="I30" s="21">
        <f>I13/'total valeur'!I13</f>
        <v>9.4453221309979116E-2</v>
      </c>
      <c r="J30" s="21">
        <f>J13/'total valeur'!J13</f>
        <v>9.8777886577990526E-2</v>
      </c>
      <c r="K30" s="21">
        <f>K13/'total valeur'!K13</f>
        <v>0.10096469537614114</v>
      </c>
      <c r="L30" s="21">
        <f>L13/'total valeur'!L13</f>
        <v>9.7200420136411392E-2</v>
      </c>
      <c r="M30" s="21">
        <f>M13/'total valeur'!M13</f>
        <v>8.2416549949923187E-2</v>
      </c>
      <c r="N30" s="21">
        <f>N13/'total valeur'!N13</f>
        <v>8.6353936242812512E-2</v>
      </c>
      <c r="O30" s="21">
        <f>O13/'total valeur'!O13</f>
        <v>9.0932413145200633E-2</v>
      </c>
      <c r="P30" s="21">
        <f>P13/'total valeur'!P13</f>
        <v>8.6112722222517854E-2</v>
      </c>
    </row>
    <row r="31" spans="2:16" ht="15" x14ac:dyDescent="0.25">
      <c r="B31" s="7" t="s">
        <v>41</v>
      </c>
      <c r="C31" s="21">
        <f>C14/'total valeur'!C14</f>
        <v>0.11188320677195511</v>
      </c>
      <c r="D31" s="21">
        <f>D14/'total valeur'!D14</f>
        <v>0.11411080570541107</v>
      </c>
      <c r="E31" s="21">
        <f>E14/'total valeur'!E14</f>
        <v>0.11338322413425528</v>
      </c>
      <c r="F31" s="21">
        <f>F14/'total valeur'!F14</f>
        <v>0.11771834517342249</v>
      </c>
      <c r="G31" s="21">
        <f>G14/'total valeur'!G14</f>
        <v>0.11585901862322823</v>
      </c>
      <c r="H31" s="21">
        <f>H14/'total valeur'!H14</f>
        <v>0.11538039144531083</v>
      </c>
      <c r="I31" s="21">
        <f>I14/'total valeur'!I14</f>
        <v>0.11383220996145704</v>
      </c>
      <c r="J31" s="21">
        <f>J14/'total valeur'!J14</f>
        <v>0.11507519109247044</v>
      </c>
      <c r="K31" s="21">
        <f>K14/'total valeur'!K14</f>
        <v>0.12165971727280497</v>
      </c>
      <c r="L31" s="21">
        <f>L14/'total valeur'!L14</f>
        <v>0.1226611370169584</v>
      </c>
      <c r="M31" s="21">
        <f>M14/'total valeur'!M14</f>
        <v>0.11470848677023845</v>
      </c>
      <c r="N31" s="21">
        <f>N14/'total valeur'!N14</f>
        <v>0.11806598367705066</v>
      </c>
      <c r="O31" s="21">
        <f>O14/'total valeur'!O14</f>
        <v>0.12088363159159203</v>
      </c>
      <c r="P31" s="21">
        <f>P14/'total valeur'!P14</f>
        <v>0.13095633530619638</v>
      </c>
    </row>
    <row r="32" spans="2:16" ht="15" x14ac:dyDescent="0.25">
      <c r="B32" s="7" t="s">
        <v>42</v>
      </c>
      <c r="C32" s="21">
        <f>C15/'total valeur'!C15</f>
        <v>0.1390163222550781</v>
      </c>
      <c r="D32" s="21">
        <f>D15/'total valeur'!D15</f>
        <v>0.14486249943383145</v>
      </c>
      <c r="E32" s="21">
        <f>E15/'total valeur'!E15</f>
        <v>0.14195278423652008</v>
      </c>
      <c r="F32" s="21">
        <f>F15/'total valeur'!F15</f>
        <v>0.13990021007701933</v>
      </c>
      <c r="G32" s="21">
        <f>G15/'total valeur'!G15</f>
        <v>0.13978546601143285</v>
      </c>
      <c r="H32" s="21">
        <f>H15/'total valeur'!H15</f>
        <v>0.13822617120087641</v>
      </c>
      <c r="I32" s="21">
        <f>I15/'total valeur'!I15</f>
        <v>0.13978810375439085</v>
      </c>
      <c r="J32" s="21">
        <f>J15/'total valeur'!J15</f>
        <v>0.14102385269912121</v>
      </c>
      <c r="K32" s="21">
        <f>K15/'total valeur'!K15</f>
        <v>0.14338711129046774</v>
      </c>
      <c r="L32" s="21">
        <f>L15/'total valeur'!L15</f>
        <v>0.14301571931292534</v>
      </c>
      <c r="M32" s="21">
        <f>M15/'total valeur'!M15</f>
        <v>0.13395861865544229</v>
      </c>
      <c r="N32" s="21">
        <f>N15/'total valeur'!N15</f>
        <v>0.13960993754789749</v>
      </c>
      <c r="O32" s="21">
        <f>O15/'total valeur'!O15</f>
        <v>0.14357187600247323</v>
      </c>
      <c r="P32" s="21">
        <f>P15/'total valeur'!P15</f>
        <v>0.1458466023310688</v>
      </c>
    </row>
    <row r="33" spans="2:16" ht="15" x14ac:dyDescent="0.25">
      <c r="B33" s="7" t="s">
        <v>43</v>
      </c>
      <c r="C33" s="21">
        <f>C16/'total valeur'!C16</f>
        <v>0.11950685059694161</v>
      </c>
      <c r="D33" s="21">
        <f>D16/'total valeur'!D16</f>
        <v>0.11828863750722153</v>
      </c>
      <c r="E33" s="21">
        <f>E16/'total valeur'!E16</f>
        <v>0.11786833855799372</v>
      </c>
      <c r="F33" s="21">
        <f>F16/'total valeur'!F16</f>
        <v>0.11691503234467666</v>
      </c>
      <c r="G33" s="21">
        <f>G16/'total valeur'!G16</f>
        <v>0.11940455765635001</v>
      </c>
      <c r="H33" s="21">
        <f>H16/'total valeur'!H16</f>
        <v>0.1215281495599289</v>
      </c>
      <c r="I33" s="21">
        <f>I16/'total valeur'!I16</f>
        <v>0.1198101015663512</v>
      </c>
      <c r="J33" s="21">
        <f>J16/'total valeur'!J16</f>
        <v>0.12632228540512513</v>
      </c>
      <c r="K33" s="21">
        <f>K16/'total valeur'!K16</f>
        <v>0.12810596142335098</v>
      </c>
      <c r="L33" s="21">
        <f>L16/'total valeur'!L16</f>
        <v>0.12511341124932221</v>
      </c>
      <c r="M33" s="21">
        <f>M16/'total valeur'!M16</f>
        <v>0.10556669212167494</v>
      </c>
      <c r="N33" s="21">
        <f>N16/'total valeur'!N16</f>
        <v>0.11616133310915579</v>
      </c>
      <c r="O33" s="21">
        <f>O16/'total valeur'!O16</f>
        <v>0.11930171796573065</v>
      </c>
      <c r="P33" s="21">
        <f>P16/'total valeur'!P16</f>
        <v>0.1155547138960802</v>
      </c>
    </row>
    <row r="34" spans="2:16" ht="15" x14ac:dyDescent="0.25">
      <c r="B34" s="7" t="s">
        <v>44</v>
      </c>
      <c r="C34" s="21">
        <f>C17/'total valeur'!C17</f>
        <v>0.12968412126667431</v>
      </c>
      <c r="D34" s="21">
        <f>D17/'total valeur'!D17</f>
        <v>0.13415945219479233</v>
      </c>
      <c r="E34" s="21">
        <f>E17/'total valeur'!E17</f>
        <v>0.13126841771248934</v>
      </c>
      <c r="F34" s="21">
        <f>F17/'total valeur'!F17</f>
        <v>0.12754167920242435</v>
      </c>
      <c r="G34" s="21">
        <f>G17/'total valeur'!G17</f>
        <v>0.12621825837912062</v>
      </c>
      <c r="H34" s="21">
        <f>H17/'total valeur'!H17</f>
        <v>0.12415326664841997</v>
      </c>
      <c r="I34" s="21">
        <f>I17/'total valeur'!I17</f>
        <v>0.12471185613630763</v>
      </c>
      <c r="J34" s="21">
        <f>J17/'total valeur'!J17</f>
        <v>0.1295726734375004</v>
      </c>
      <c r="K34" s="21">
        <f>K17/'total valeur'!K17</f>
        <v>0.13350609651117176</v>
      </c>
      <c r="L34" s="21">
        <f>L17/'total valeur'!L17</f>
        <v>0.13349015398116498</v>
      </c>
      <c r="M34" s="21">
        <f>M17/'total valeur'!M17</f>
        <v>0.10897890927972548</v>
      </c>
      <c r="N34" s="21">
        <f>N17/'total valeur'!N17</f>
        <v>0.11811978665640481</v>
      </c>
      <c r="O34" s="21">
        <f>O17/'total valeur'!O17</f>
        <v>0.12835145333717202</v>
      </c>
      <c r="P34" s="21">
        <f>P17/'total valeur'!P17</f>
        <v>0.12820313272012901</v>
      </c>
    </row>
    <row r="35" spans="2:16" ht="15" x14ac:dyDescent="0.25">
      <c r="B35" s="7" t="s">
        <v>45</v>
      </c>
      <c r="C35" s="21">
        <f>C18/'total valeur'!C18</f>
        <v>0.12675235336860241</v>
      </c>
      <c r="D35" s="21">
        <f>D18/'total valeur'!D18</f>
        <v>0.12858101897643867</v>
      </c>
      <c r="E35" s="21">
        <f>E18/'total valeur'!E18</f>
        <v>0.12889436617542821</v>
      </c>
      <c r="F35" s="21">
        <f>F18/'total valeur'!F18</f>
        <v>0.12486347501249055</v>
      </c>
      <c r="G35" s="21">
        <f>G18/'total valeur'!G18</f>
        <v>0.12576761572612569</v>
      </c>
      <c r="H35" s="21">
        <f>H18/'total valeur'!H18</f>
        <v>0.12307460241237232</v>
      </c>
      <c r="I35" s="21">
        <f>I18/'total valeur'!I18</f>
        <v>0.12379333809587234</v>
      </c>
      <c r="J35" s="21">
        <f>J18/'total valeur'!J18</f>
        <v>0.12591087005350154</v>
      </c>
      <c r="K35" s="21">
        <f>K18/'total valeur'!K18</f>
        <v>0.1295486359115364</v>
      </c>
      <c r="L35" s="21">
        <f>L18/'total valeur'!L18</f>
        <v>0.12972318329263197</v>
      </c>
      <c r="M35" s="21">
        <f>M18/'total valeur'!M18</f>
        <v>0.11013903083141484</v>
      </c>
      <c r="N35" s="21">
        <f>N18/'total valeur'!N18</f>
        <v>0.12020628471857843</v>
      </c>
      <c r="O35" s="21">
        <f>O18/'total valeur'!O18</f>
        <v>0.12336508307531112</v>
      </c>
      <c r="P35" s="21">
        <f>P18/'total valeur'!P18</f>
        <v>0.12916674529078825</v>
      </c>
    </row>
    <row r="36" spans="2:16" ht="15" x14ac:dyDescent="0.25">
      <c r="B36" s="7" t="s">
        <v>46</v>
      </c>
      <c r="C36" s="21">
        <f>C19/'total valeur'!C19</f>
        <v>0.12168794948091076</v>
      </c>
      <c r="D36" s="21">
        <f>D19/'total valeur'!D19</f>
        <v>0.13128488564980731</v>
      </c>
      <c r="E36" s="21">
        <f>E19/'total valeur'!E19</f>
        <v>0.13002753008017723</v>
      </c>
      <c r="F36" s="21">
        <f>F19/'total valeur'!F19</f>
        <v>0.12962040358413415</v>
      </c>
      <c r="G36" s="21">
        <f>G19/'total valeur'!G19</f>
        <v>0.13766109012213684</v>
      </c>
      <c r="H36" s="21">
        <f>H19/'total valeur'!H19</f>
        <v>0.12819437291267344</v>
      </c>
      <c r="I36" s="21">
        <f>I19/'total valeur'!I19</f>
        <v>0.12821703626301328</v>
      </c>
      <c r="J36" s="21">
        <f>J19/'total valeur'!J19</f>
        <v>0.12729537026476329</v>
      </c>
      <c r="K36" s="21">
        <f>K19/'total valeur'!K19</f>
        <v>0.12923689721323239</v>
      </c>
      <c r="L36" s="21">
        <f>L19/'total valeur'!L19</f>
        <v>0.1257956389905783</v>
      </c>
      <c r="M36" s="21">
        <f>M19/'total valeur'!M19</f>
        <v>0.11269339741592868</v>
      </c>
      <c r="N36" s="21">
        <f>N19/'total valeur'!N19</f>
        <v>0.1162787548362022</v>
      </c>
      <c r="O36" s="21">
        <f>O19/'total valeur'!O19</f>
        <v>0.12126782831202373</v>
      </c>
      <c r="P36" s="21">
        <f>P19/'total valeur'!P19</f>
        <v>0.11914831966470908</v>
      </c>
    </row>
    <row r="37" spans="2:16" ht="15" x14ac:dyDescent="0.25">
      <c r="B37" s="7" t="s">
        <v>47</v>
      </c>
      <c r="C37" s="21">
        <f>C20/'total valeur'!C20</f>
        <v>0.12496427021247314</v>
      </c>
      <c r="D37" s="21">
        <f>D20/'total valeur'!D20</f>
        <v>0.12709830494567484</v>
      </c>
      <c r="E37" s="21">
        <f>E20/'total valeur'!E20</f>
        <v>0.12469816765996687</v>
      </c>
      <c r="F37" s="21">
        <f>F20/'total valeur'!F20</f>
        <v>0.12221773786701645</v>
      </c>
      <c r="G37" s="21">
        <f>G20/'total valeur'!G20</f>
        <v>0.12205503009458298</v>
      </c>
      <c r="H37" s="21">
        <f>H20/'total valeur'!H20</f>
        <v>0.12226970024348163</v>
      </c>
      <c r="I37" s="21">
        <f>I20/'total valeur'!I20</f>
        <v>0.12136408595782749</v>
      </c>
      <c r="J37" s="21">
        <f>J20/'total valeur'!J20</f>
        <v>0.12307121795915414</v>
      </c>
      <c r="K37" s="21">
        <f>K20/'total valeur'!K20</f>
        <v>0.12829700350836831</v>
      </c>
      <c r="L37" s="21">
        <f>L20/'total valeur'!L20</f>
        <v>0.12855702318159656</v>
      </c>
      <c r="M37" s="21">
        <f>M20/'total valeur'!M20</f>
        <v>0.12034548060485008</v>
      </c>
      <c r="N37" s="21">
        <f>N20/'total valeur'!N20</f>
        <v>0.12267178596783243</v>
      </c>
      <c r="O37" s="21">
        <f>O20/'total valeur'!O20</f>
        <v>0.12590703371921227</v>
      </c>
      <c r="P37" s="21">
        <f>P20/'total valeur'!P20</f>
        <v>0.12665651707553371</v>
      </c>
    </row>
    <row r="38" spans="2:16" ht="15" x14ac:dyDescent="0.25">
      <c r="B38" s="7" t="s">
        <v>48</v>
      </c>
      <c r="C38" s="21">
        <f>C21/'total valeur'!C21</f>
        <v>0.13530826032508883</v>
      </c>
      <c r="D38" s="21">
        <f>D21/'total valeur'!D21</f>
        <v>0.14032995790745473</v>
      </c>
      <c r="E38" s="21">
        <f>E21/'total valeur'!E21</f>
        <v>0.13771229189700723</v>
      </c>
      <c r="F38" s="21">
        <f>F21/'total valeur'!F21</f>
        <v>0.13363004053221925</v>
      </c>
      <c r="G38" s="21">
        <f>G21/'total valeur'!G21</f>
        <v>0.12757379450684433</v>
      </c>
      <c r="H38" s="21">
        <f>H21/'total valeur'!H21</f>
        <v>0.12278051043052474</v>
      </c>
      <c r="I38" s="21">
        <f>I21/'total valeur'!I21</f>
        <v>0.12263070616641683</v>
      </c>
      <c r="J38" s="21">
        <f>J21/'total valeur'!J21</f>
        <v>0.12520615915564687</v>
      </c>
      <c r="K38" s="21">
        <f>K21/'total valeur'!K21</f>
        <v>0.12737971529299053</v>
      </c>
      <c r="L38" s="21">
        <f>L21/'total valeur'!L21</f>
        <v>0.12474564335879604</v>
      </c>
      <c r="M38" s="21">
        <f>M21/'total valeur'!M21</f>
        <v>0.11077982163535308</v>
      </c>
      <c r="N38" s="21">
        <f>N21/'total valeur'!N21</f>
        <v>0.11908247001634682</v>
      </c>
      <c r="O38" s="21">
        <f>O21/'total valeur'!O21</f>
        <v>0.12254309759438153</v>
      </c>
      <c r="P38" s="21">
        <f>P21/'total valeur'!P21</f>
        <v>0.11597358453838853</v>
      </c>
    </row>
    <row r="39" spans="2:16" ht="15" x14ac:dyDescent="0.25">
      <c r="B39" s="7" t="s">
        <v>50</v>
      </c>
      <c r="C39" s="21">
        <f>C22/'total valeur'!C22</f>
        <v>0.13974170707355246</v>
      </c>
      <c r="D39" s="21">
        <f>D22/'total valeur'!D22</f>
        <v>0.1328328702397325</v>
      </c>
      <c r="E39" s="21">
        <f>E22/'total valeur'!E22</f>
        <v>0.1215223349942641</v>
      </c>
      <c r="F39" s="21">
        <f>F22/'total valeur'!F22</f>
        <v>0.11822635118889936</v>
      </c>
      <c r="G39" s="21">
        <f>G22/'total valeur'!G22</f>
        <v>0.12436647536707161</v>
      </c>
      <c r="H39" s="21">
        <f>H22/'total valeur'!H22</f>
        <v>0.12547641719506222</v>
      </c>
      <c r="I39" s="21">
        <f>I22/'total valeur'!I22</f>
        <v>0.12872406193516722</v>
      </c>
      <c r="J39" s="21">
        <f>J22/'total valeur'!J22</f>
        <v>0.13390140078909898</v>
      </c>
      <c r="K39" s="21">
        <f>K22/'total valeur'!K22</f>
        <v>0.1358096057789682</v>
      </c>
      <c r="L39" s="21">
        <f>L22/'total valeur'!L22</f>
        <v>0.13699027954737417</v>
      </c>
      <c r="M39" s="21">
        <f>M22/'total valeur'!M22</f>
        <v>0.11478987769470914</v>
      </c>
      <c r="N39" s="21">
        <f>N22/'total valeur'!N22</f>
        <v>0.12178488376645238</v>
      </c>
      <c r="O39" s="21">
        <f>O22/'total valeur'!O22</f>
        <v>0.13109767216613805</v>
      </c>
      <c r="P39" s="21" t="e">
        <f>P22/'total valeur'!P22</f>
        <v>#VALUE!</v>
      </c>
    </row>
    <row r="40" spans="2:16" ht="15" x14ac:dyDescent="0.25">
      <c r="B40" s="7" t="s">
        <v>51</v>
      </c>
      <c r="C40" s="21">
        <f>C23/'total valeur'!C23</f>
        <v>0.13431709824804292</v>
      </c>
      <c r="D40" s="21">
        <f>D23/'total valeur'!D23</f>
        <v>0.13798598698372991</v>
      </c>
      <c r="E40" s="21">
        <f>E23/'total valeur'!E23</f>
        <v>0.13398764229221619</v>
      </c>
      <c r="F40" s="21">
        <f>F23/'total valeur'!F23</f>
        <v>0.13076266328109815</v>
      </c>
      <c r="G40" s="21">
        <f>G23/'total valeur'!G23</f>
        <v>0.13035391127042131</v>
      </c>
      <c r="H40" s="21">
        <f>H23/'total valeur'!H23</f>
        <v>0.12989864856632824</v>
      </c>
      <c r="I40" s="21">
        <f>I23/'total valeur'!I23</f>
        <v>0.13199977297582433</v>
      </c>
      <c r="J40" s="21">
        <f>J23/'total valeur'!J23</f>
        <v>0.13214015346224661</v>
      </c>
      <c r="K40" s="21">
        <f>K23/'total valeur'!K23</f>
        <v>0.13245680854442871</v>
      </c>
      <c r="L40" s="21">
        <f>L23/'total valeur'!L23</f>
        <v>0.13451410423544441</v>
      </c>
      <c r="M40" s="21">
        <f>M23/'total valeur'!M23</f>
        <v>0.12013765353359152</v>
      </c>
      <c r="N40" s="21">
        <f>N23/'total valeur'!N23</f>
        <v>0.12855944336260788</v>
      </c>
      <c r="O40" s="21">
        <f>O23/'total valeur'!O23</f>
        <v>0.13285630591570416</v>
      </c>
      <c r="P40" s="21">
        <f>P23/'total valeur'!P23</f>
        <v>0.12806434578283979</v>
      </c>
    </row>
    <row r="41" spans="2:16" ht="15" x14ac:dyDescent="0.25">
      <c r="B41" s="7" t="s">
        <v>52</v>
      </c>
      <c r="C41" s="21">
        <f>C24/'total valeur'!C24</f>
        <v>0.1371982989604886</v>
      </c>
      <c r="D41" s="21">
        <f>D24/'total valeur'!D24</f>
        <v>0.14049750475896486</v>
      </c>
      <c r="E41" s="21">
        <f>E24/'total valeur'!E24</f>
        <v>0.13974730591977569</v>
      </c>
      <c r="F41" s="21">
        <f>F24/'total valeur'!F24</f>
        <v>0.1398216253475893</v>
      </c>
      <c r="G41" s="21">
        <f>G24/'total valeur'!G24</f>
        <v>0.13918250268913587</v>
      </c>
      <c r="H41" s="21">
        <f>H24/'total valeur'!H24</f>
        <v>0.13502308447226274</v>
      </c>
      <c r="I41" s="21">
        <f>I24/'total valeur'!I24</f>
        <v>0.13497495325557846</v>
      </c>
      <c r="J41" s="21">
        <f>J24/'total valeur'!J24</f>
        <v>0.13446556276317914</v>
      </c>
      <c r="K41" s="21">
        <f>K24/'total valeur'!K24</f>
        <v>0.13869955415662077</v>
      </c>
      <c r="L41" s="21">
        <f>L24/'total valeur'!L24</f>
        <v>0.13825229610112516</v>
      </c>
      <c r="M41" s="21" t="e">
        <f>M24/'total valeur'!M24</f>
        <v>#VALUE!</v>
      </c>
      <c r="N41" s="21" t="e">
        <f>N24/'total valeur'!N24</f>
        <v>#VALUE!</v>
      </c>
      <c r="O41" s="21" t="e">
        <f>O24/'total valeur'!O24</f>
        <v>#VALUE!</v>
      </c>
    </row>
    <row r="43" spans="2:16" ht="19.899999999999999" customHeight="1" x14ac:dyDescent="0.25">
      <c r="B43" s="85"/>
      <c r="C43" s="88" t="s">
        <v>54</v>
      </c>
      <c r="D43" s="89" t="s">
        <v>63</v>
      </c>
      <c r="E43" s="89" t="s">
        <v>64</v>
      </c>
      <c r="F43" s="89" t="s">
        <v>65</v>
      </c>
      <c r="G43" s="89" t="s">
        <v>66</v>
      </c>
      <c r="H43" s="90" t="s">
        <v>67</v>
      </c>
    </row>
    <row r="44" spans="2:16" ht="19.899999999999999" customHeight="1" x14ac:dyDescent="0.25">
      <c r="B44" s="31" t="s">
        <v>77</v>
      </c>
      <c r="C44" s="86">
        <f>C28</f>
        <v>0.12904697052019881</v>
      </c>
      <c r="D44" s="84">
        <f>L28</f>
        <v>0.13183735284852841</v>
      </c>
      <c r="E44" s="84">
        <f>M28</f>
        <v>0.11606906881219499</v>
      </c>
      <c r="F44" s="84">
        <f>N28</f>
        <v>0.12291688553290467</v>
      </c>
      <c r="G44" s="84">
        <f>O28</f>
        <v>0.12766564978233638</v>
      </c>
      <c r="H44" s="87">
        <f>P28</f>
        <v>0.12811373709144028</v>
      </c>
    </row>
    <row r="45" spans="2:16" ht="19.899999999999999" customHeight="1" x14ac:dyDescent="0.25">
      <c r="B45" s="32" t="s">
        <v>39</v>
      </c>
      <c r="C45" s="23">
        <f>C29</f>
        <v>0.12428421429541825</v>
      </c>
      <c r="D45" s="24">
        <f>L29</f>
        <v>0.11841851896405953</v>
      </c>
      <c r="E45" s="24">
        <f>M29</f>
        <v>0.11013263831265491</v>
      </c>
      <c r="F45" s="24">
        <f>N29</f>
        <v>0.10593766857007555</v>
      </c>
      <c r="G45" s="24">
        <f>O29</f>
        <v>0.1028856517014832</v>
      </c>
      <c r="H45" s="25">
        <f>P29</f>
        <v>0.10406080623306233</v>
      </c>
    </row>
    <row r="46" spans="2:16" ht="19.899999999999999" customHeight="1" x14ac:dyDescent="0.25">
      <c r="B46" s="32" t="s">
        <v>40</v>
      </c>
      <c r="C46" s="23">
        <f>C30</f>
        <v>8.9947679085338406E-2</v>
      </c>
      <c r="D46" s="24">
        <f>L30</f>
        <v>9.7200420136411392E-2</v>
      </c>
      <c r="E46" s="24">
        <f>M30</f>
        <v>8.2416549949923187E-2</v>
      </c>
      <c r="F46" s="24">
        <f>N30</f>
        <v>8.6353936242812512E-2</v>
      </c>
      <c r="G46" s="24">
        <f>O30</f>
        <v>9.0932413145200633E-2</v>
      </c>
      <c r="H46" s="25">
        <f>P30</f>
        <v>8.6112722222517854E-2</v>
      </c>
    </row>
    <row r="47" spans="2:16" ht="19.899999999999999" customHeight="1" x14ac:dyDescent="0.25">
      <c r="B47" s="32" t="s">
        <v>41</v>
      </c>
      <c r="C47" s="23">
        <f>C31</f>
        <v>0.11188320677195511</v>
      </c>
      <c r="D47" s="24">
        <f>L31</f>
        <v>0.1226611370169584</v>
      </c>
      <c r="E47" s="24">
        <f>M31</f>
        <v>0.11470848677023845</v>
      </c>
      <c r="F47" s="24">
        <f>N31</f>
        <v>0.11806598367705066</v>
      </c>
      <c r="G47" s="24">
        <f>O31</f>
        <v>0.12088363159159203</v>
      </c>
      <c r="H47" s="25">
        <f>P31</f>
        <v>0.13095633530619638</v>
      </c>
    </row>
    <row r="48" spans="2:16" ht="19.899999999999999" customHeight="1" x14ac:dyDescent="0.25">
      <c r="B48" s="32" t="s">
        <v>42</v>
      </c>
      <c r="C48" s="23">
        <f>C32</f>
        <v>0.1390163222550781</v>
      </c>
      <c r="D48" s="24">
        <f>L32</f>
        <v>0.14301571931292534</v>
      </c>
      <c r="E48" s="24">
        <f>M32</f>
        <v>0.13395861865544229</v>
      </c>
      <c r="F48" s="24">
        <f>N32</f>
        <v>0.13960993754789749</v>
      </c>
      <c r="G48" s="24">
        <f>O32</f>
        <v>0.14357187600247323</v>
      </c>
      <c r="H48" s="25">
        <f>P32</f>
        <v>0.1458466023310688</v>
      </c>
    </row>
    <row r="49" spans="2:8" ht="19.899999999999999" customHeight="1" x14ac:dyDescent="0.25">
      <c r="B49" s="32" t="s">
        <v>43</v>
      </c>
      <c r="C49" s="23">
        <f>C33</f>
        <v>0.11950685059694161</v>
      </c>
      <c r="D49" s="24">
        <f>L33</f>
        <v>0.12511341124932221</v>
      </c>
      <c r="E49" s="24">
        <f>M33</f>
        <v>0.10556669212167494</v>
      </c>
      <c r="F49" s="24">
        <f>N33</f>
        <v>0.11616133310915579</v>
      </c>
      <c r="G49" s="24">
        <f>O33</f>
        <v>0.11930171796573065</v>
      </c>
      <c r="H49" s="25">
        <f>P33</f>
        <v>0.1155547138960802</v>
      </c>
    </row>
    <row r="50" spans="2:8" ht="19.899999999999999" customHeight="1" x14ac:dyDescent="0.25">
      <c r="B50" s="33" t="s">
        <v>44</v>
      </c>
      <c r="C50" s="37">
        <f>C34</f>
        <v>0.12968412126667431</v>
      </c>
      <c r="D50" s="38">
        <f>L34</f>
        <v>0.13349015398116498</v>
      </c>
      <c r="E50" s="38">
        <f>M34</f>
        <v>0.10897890927972548</v>
      </c>
      <c r="F50" s="38">
        <f>N34</f>
        <v>0.11811978665640481</v>
      </c>
      <c r="G50" s="38">
        <f>O34</f>
        <v>0.12835145333717202</v>
      </c>
      <c r="H50" s="39">
        <f>P34</f>
        <v>0.12820313272012901</v>
      </c>
    </row>
    <row r="51" spans="2:8" ht="19.899999999999999" customHeight="1" x14ac:dyDescent="0.25">
      <c r="B51" s="32" t="s">
        <v>45</v>
      </c>
      <c r="C51" s="23">
        <f>C35</f>
        <v>0.12675235336860241</v>
      </c>
      <c r="D51" s="24">
        <f>L35</f>
        <v>0.12972318329263197</v>
      </c>
      <c r="E51" s="24">
        <f>M35</f>
        <v>0.11013903083141484</v>
      </c>
      <c r="F51" s="24">
        <f>N35</f>
        <v>0.12020628471857843</v>
      </c>
      <c r="G51" s="24">
        <f>O35</f>
        <v>0.12336508307531112</v>
      </c>
      <c r="H51" s="25">
        <f>P35</f>
        <v>0.12916674529078825</v>
      </c>
    </row>
    <row r="52" spans="2:8" ht="19.899999999999999" customHeight="1" x14ac:dyDescent="0.25">
      <c r="B52" s="32" t="s">
        <v>46</v>
      </c>
      <c r="C52" s="23">
        <f>C36</f>
        <v>0.12168794948091076</v>
      </c>
      <c r="D52" s="24">
        <f>L36</f>
        <v>0.1257956389905783</v>
      </c>
      <c r="E52" s="24">
        <f>M36</f>
        <v>0.11269339741592868</v>
      </c>
      <c r="F52" s="24">
        <f>N36</f>
        <v>0.1162787548362022</v>
      </c>
      <c r="G52" s="24">
        <f>O36</f>
        <v>0.12126782831202373</v>
      </c>
      <c r="H52" s="25">
        <f>P36</f>
        <v>0.11914831966470908</v>
      </c>
    </row>
    <row r="53" spans="2:8" ht="19.899999999999999" customHeight="1" x14ac:dyDescent="0.25">
      <c r="B53" s="32" t="s">
        <v>47</v>
      </c>
      <c r="C53" s="23">
        <f>C37</f>
        <v>0.12496427021247314</v>
      </c>
      <c r="D53" s="24">
        <f>L37</f>
        <v>0.12855702318159656</v>
      </c>
      <c r="E53" s="24">
        <f>M37</f>
        <v>0.12034548060485008</v>
      </c>
      <c r="F53" s="24">
        <f>N37</f>
        <v>0.12267178596783243</v>
      </c>
      <c r="G53" s="24">
        <f>O37</f>
        <v>0.12590703371921227</v>
      </c>
      <c r="H53" s="25">
        <f>P37</f>
        <v>0.12665651707553371</v>
      </c>
    </row>
    <row r="54" spans="2:8" ht="19.899999999999999" customHeight="1" x14ac:dyDescent="0.25">
      <c r="B54" s="32" t="s">
        <v>48</v>
      </c>
      <c r="C54" s="23">
        <f>C38</f>
        <v>0.13530826032508883</v>
      </c>
      <c r="D54" s="24">
        <f>L38</f>
        <v>0.12474564335879604</v>
      </c>
      <c r="E54" s="24">
        <f>M38</f>
        <v>0.11077982163535308</v>
      </c>
      <c r="F54" s="24">
        <f>N38</f>
        <v>0.11908247001634682</v>
      </c>
      <c r="G54" s="24">
        <f>O38</f>
        <v>0.12254309759438153</v>
      </c>
      <c r="H54" s="25">
        <f>P38</f>
        <v>0.11597358453838853</v>
      </c>
    </row>
    <row r="55" spans="2:8" ht="19.899999999999999" customHeight="1" x14ac:dyDescent="0.25">
      <c r="B55" s="32" t="s">
        <v>50</v>
      </c>
      <c r="C55" s="23">
        <f t="shared" ref="C55:C57" si="0">C39</f>
        <v>0.13974170707355246</v>
      </c>
      <c r="D55" s="24">
        <f t="shared" ref="D55:D57" si="1">L39</f>
        <v>0.13699027954737417</v>
      </c>
      <c r="E55" s="24">
        <f t="shared" ref="E55:H56" si="2">M39</f>
        <v>0.11478987769470914</v>
      </c>
      <c r="F55" s="24">
        <f t="shared" si="2"/>
        <v>0.12178488376645238</v>
      </c>
      <c r="G55" s="24">
        <f t="shared" si="2"/>
        <v>0.13109767216613805</v>
      </c>
      <c r="H55" s="25"/>
    </row>
    <row r="56" spans="2:8" ht="19.899999999999999" customHeight="1" x14ac:dyDescent="0.25">
      <c r="B56" s="32" t="s">
        <v>51</v>
      </c>
      <c r="C56" s="23">
        <f t="shared" si="0"/>
        <v>0.13431709824804292</v>
      </c>
      <c r="D56" s="24">
        <f t="shared" si="1"/>
        <v>0.13451410423544441</v>
      </c>
      <c r="E56" s="24">
        <f t="shared" si="2"/>
        <v>0.12013765353359152</v>
      </c>
      <c r="F56" s="24">
        <f t="shared" si="2"/>
        <v>0.12855944336260788</v>
      </c>
      <c r="G56" s="24">
        <f t="shared" si="2"/>
        <v>0.13285630591570416</v>
      </c>
      <c r="H56" s="25">
        <f t="shared" si="2"/>
        <v>0.12806434578283979</v>
      </c>
    </row>
    <row r="57" spans="2:8" ht="19.899999999999999" customHeight="1" x14ac:dyDescent="0.25">
      <c r="B57" s="40" t="s">
        <v>91</v>
      </c>
      <c r="C57" s="26">
        <f t="shared" si="0"/>
        <v>0.1371982989604886</v>
      </c>
      <c r="D57" s="27">
        <f t="shared" si="1"/>
        <v>0.13825229610112516</v>
      </c>
      <c r="E57" s="41"/>
      <c r="F57" s="41"/>
      <c r="G57" s="41"/>
      <c r="H57" s="42"/>
    </row>
    <row r="58" spans="2:8" ht="20.45" customHeight="1" x14ac:dyDescent="0.25">
      <c r="B58" s="43" t="s">
        <v>78</v>
      </c>
    </row>
    <row r="59" spans="2:8" ht="15.75" customHeight="1" x14ac:dyDescent="0.25">
      <c r="B59" s="43" t="s">
        <v>92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P59"/>
  <sheetViews>
    <sheetView topLeftCell="A38" zoomScaleNormal="100" workbookViewId="0">
      <selection activeCell="M47" sqref="M47"/>
    </sheetView>
  </sheetViews>
  <sheetFormatPr baseColWidth="10" defaultColWidth="8.85546875" defaultRowHeight="11.45" customHeight="1" x14ac:dyDescent="0.25"/>
  <cols>
    <col min="2" max="2" width="29.85546875" customWidth="1"/>
    <col min="3" max="7" width="12.7109375" customWidth="1"/>
    <col min="8" max="8" width="12.85546875" customWidth="1"/>
    <col min="9" max="15" width="10" customWidth="1"/>
  </cols>
  <sheetData>
    <row r="1" spans="2:16" ht="15" x14ac:dyDescent="0.25">
      <c r="B1" s="3" t="s">
        <v>68</v>
      </c>
    </row>
    <row r="2" spans="2:16" ht="15" x14ac:dyDescent="0.25">
      <c r="B2" s="2" t="s">
        <v>69</v>
      </c>
      <c r="C2" s="1" t="s">
        <v>0</v>
      </c>
    </row>
    <row r="3" spans="2:16" ht="15" x14ac:dyDescent="0.25">
      <c r="B3" s="2" t="s">
        <v>70</v>
      </c>
      <c r="C3" s="2" t="s">
        <v>6</v>
      </c>
    </row>
    <row r="5" spans="2:16" ht="15" x14ac:dyDescent="0.25">
      <c r="B5" s="1" t="s">
        <v>12</v>
      </c>
      <c r="D5" s="2" t="s">
        <v>16</v>
      </c>
    </row>
    <row r="6" spans="2:16" ht="15" x14ac:dyDescent="0.25">
      <c r="B6" s="1" t="s">
        <v>13</v>
      </c>
      <c r="D6" s="2" t="s">
        <v>17</v>
      </c>
    </row>
    <row r="7" spans="2:16" ht="15" x14ac:dyDescent="0.25">
      <c r="B7" s="1" t="s">
        <v>14</v>
      </c>
      <c r="D7" s="2" t="s">
        <v>22</v>
      </c>
    </row>
    <row r="9" spans="2:16" ht="15" x14ac:dyDescent="0.25">
      <c r="B9" s="111" t="s">
        <v>71</v>
      </c>
      <c r="C9" s="110" t="s">
        <v>54</v>
      </c>
      <c r="D9" s="110" t="s">
        <v>55</v>
      </c>
      <c r="E9" s="110" t="s">
        <v>56</v>
      </c>
      <c r="F9" s="110" t="s">
        <v>57</v>
      </c>
      <c r="G9" s="110" t="s">
        <v>58</v>
      </c>
      <c r="H9" s="110" t="s">
        <v>59</v>
      </c>
      <c r="I9" s="110" t="s">
        <v>60</v>
      </c>
      <c r="J9" s="110" t="s">
        <v>61</v>
      </c>
      <c r="K9" s="110" t="s">
        <v>62</v>
      </c>
      <c r="L9" s="110" t="s">
        <v>63</v>
      </c>
      <c r="M9" s="110" t="s">
        <v>64</v>
      </c>
      <c r="N9" s="110" t="s">
        <v>65</v>
      </c>
      <c r="O9" s="110" t="s">
        <v>66</v>
      </c>
      <c r="P9" s="110" t="s">
        <v>67</v>
      </c>
    </row>
    <row r="10" spans="2:16" ht="15" x14ac:dyDescent="0.25">
      <c r="B10" s="112" t="s">
        <v>79</v>
      </c>
      <c r="C10" s="114" t="s">
        <v>73</v>
      </c>
      <c r="D10" s="114" t="s">
        <v>73</v>
      </c>
      <c r="E10" s="114" t="s">
        <v>73</v>
      </c>
      <c r="F10" s="114" t="s">
        <v>73</v>
      </c>
      <c r="G10" s="114" t="s">
        <v>73</v>
      </c>
      <c r="H10" s="114" t="s">
        <v>73</v>
      </c>
      <c r="I10" s="114" t="s">
        <v>73</v>
      </c>
      <c r="J10" s="114" t="s">
        <v>73</v>
      </c>
      <c r="K10" s="114" t="s">
        <v>73</v>
      </c>
      <c r="L10" s="114" t="s">
        <v>73</v>
      </c>
      <c r="M10" s="114" t="s">
        <v>73</v>
      </c>
      <c r="N10" s="114" t="s">
        <v>73</v>
      </c>
      <c r="O10" s="114" t="s">
        <v>73</v>
      </c>
      <c r="P10" s="114" t="s">
        <v>73</v>
      </c>
    </row>
    <row r="11" spans="2:16" ht="15" x14ac:dyDescent="0.25">
      <c r="B11" s="113" t="s">
        <v>80</v>
      </c>
      <c r="C11" s="116">
        <v>197071.1</v>
      </c>
      <c r="D11" s="116">
        <v>197372.6</v>
      </c>
      <c r="E11" s="116">
        <v>183404.5</v>
      </c>
      <c r="F11" s="116">
        <v>180004.7</v>
      </c>
      <c r="G11" s="116">
        <v>186794.6</v>
      </c>
      <c r="H11" s="116">
        <v>206638.8</v>
      </c>
      <c r="I11" s="116">
        <v>229090.6</v>
      </c>
      <c r="J11" s="116">
        <v>245489.6</v>
      </c>
      <c r="K11" s="116">
        <v>257903.9</v>
      </c>
      <c r="L11" s="116">
        <v>266878.5</v>
      </c>
      <c r="M11" s="118">
        <v>246566</v>
      </c>
      <c r="N11" s="116">
        <v>265312.7</v>
      </c>
      <c r="O11" s="116">
        <v>270544.5</v>
      </c>
      <c r="P11" s="116">
        <v>313043.3</v>
      </c>
    </row>
    <row r="12" spans="2:16" ht="15" x14ac:dyDescent="0.25">
      <c r="B12" s="113" t="s">
        <v>81</v>
      </c>
      <c r="C12" s="117">
        <v>6357.7</v>
      </c>
      <c r="D12" s="117">
        <v>6484.6</v>
      </c>
      <c r="E12" s="119">
        <v>5780</v>
      </c>
      <c r="F12" s="117">
        <v>5968.1</v>
      </c>
      <c r="G12" s="119">
        <v>5964</v>
      </c>
      <c r="H12" s="119">
        <v>5884</v>
      </c>
      <c r="I12" s="117">
        <v>6645.1</v>
      </c>
      <c r="J12" s="117">
        <v>6870.7</v>
      </c>
      <c r="K12" s="117">
        <v>7001.5</v>
      </c>
      <c r="L12" s="117">
        <v>7177.8</v>
      </c>
      <c r="M12" s="117">
        <v>6513.8</v>
      </c>
      <c r="N12" s="117">
        <v>5865.8</v>
      </c>
      <c r="O12" s="117">
        <v>5600.2</v>
      </c>
      <c r="P12" s="117">
        <v>6750.2</v>
      </c>
    </row>
    <row r="13" spans="2:16" ht="15" x14ac:dyDescent="0.25">
      <c r="B13" s="113" t="s">
        <v>82</v>
      </c>
      <c r="C13" s="116">
        <v>2389.1999999999998</v>
      </c>
      <c r="D13" s="116">
        <v>2482.8000000000002</v>
      </c>
      <c r="E13" s="116">
        <v>2355.9</v>
      </c>
      <c r="F13" s="116">
        <v>2296.9</v>
      </c>
      <c r="G13" s="116">
        <v>2323.6999999999998</v>
      </c>
      <c r="H13" s="116">
        <v>2758.2</v>
      </c>
      <c r="I13" s="116">
        <v>3179.8</v>
      </c>
      <c r="J13" s="118">
        <v>3842</v>
      </c>
      <c r="K13" s="116">
        <v>4182.2</v>
      </c>
      <c r="L13" s="116">
        <v>4190.3999999999996</v>
      </c>
      <c r="M13" s="118">
        <v>3793</v>
      </c>
      <c r="N13" s="116">
        <v>4103.7</v>
      </c>
      <c r="O13" s="116">
        <v>4405.6000000000004</v>
      </c>
      <c r="P13" s="116">
        <v>4842.6000000000004</v>
      </c>
    </row>
    <row r="14" spans="2:16" ht="15" x14ac:dyDescent="0.25">
      <c r="B14" s="113" t="s">
        <v>83</v>
      </c>
      <c r="C14" s="117">
        <v>3814.4</v>
      </c>
      <c r="D14" s="117">
        <v>3932.2</v>
      </c>
      <c r="E14" s="117">
        <v>4017.6</v>
      </c>
      <c r="F14" s="117">
        <v>4413.8999999999996</v>
      </c>
      <c r="G14" s="117">
        <v>4513.2</v>
      </c>
      <c r="H14" s="117">
        <v>4867.5</v>
      </c>
      <c r="I14" s="119">
        <v>5075</v>
      </c>
      <c r="J14" s="117">
        <v>5235.8</v>
      </c>
      <c r="K14" s="117">
        <v>5910.4</v>
      </c>
      <c r="L14" s="117">
        <v>6380.1</v>
      </c>
      <c r="M14" s="117">
        <v>6838.8</v>
      </c>
      <c r="N14" s="119">
        <v>7310</v>
      </c>
      <c r="O14" s="117">
        <v>6700.3</v>
      </c>
      <c r="P14" s="117">
        <v>8628.6</v>
      </c>
    </row>
    <row r="15" spans="2:16" ht="15" x14ac:dyDescent="0.25">
      <c r="B15" s="113" t="s">
        <v>84</v>
      </c>
      <c r="C15" s="118">
        <v>46341</v>
      </c>
      <c r="D15" s="118">
        <v>50855</v>
      </c>
      <c r="E15" s="118">
        <v>50338</v>
      </c>
      <c r="F15" s="118">
        <v>50502</v>
      </c>
      <c r="G15" s="118">
        <v>50262</v>
      </c>
      <c r="H15" s="118">
        <v>53863</v>
      </c>
      <c r="I15" s="118">
        <v>60919</v>
      </c>
      <c r="J15" s="118">
        <v>64048</v>
      </c>
      <c r="K15" s="118">
        <v>67372</v>
      </c>
      <c r="L15" s="118">
        <v>73648</v>
      </c>
      <c r="M15" s="118">
        <v>76734</v>
      </c>
      <c r="N15" s="118">
        <v>80461</v>
      </c>
      <c r="O15" s="118">
        <v>84017</v>
      </c>
      <c r="P15" s="118">
        <v>96235</v>
      </c>
    </row>
    <row r="16" spans="2:16" ht="15" x14ac:dyDescent="0.25">
      <c r="B16" s="113" t="s">
        <v>85</v>
      </c>
      <c r="C16" s="119">
        <v>17836</v>
      </c>
      <c r="D16" s="119">
        <v>15003</v>
      </c>
      <c r="E16" s="119">
        <v>13282</v>
      </c>
      <c r="F16" s="119">
        <v>14067</v>
      </c>
      <c r="G16" s="119">
        <v>16364</v>
      </c>
      <c r="H16" s="119">
        <v>19814</v>
      </c>
      <c r="I16" s="119">
        <v>22489</v>
      </c>
      <c r="J16" s="119">
        <v>24784</v>
      </c>
      <c r="K16" s="119">
        <v>26451</v>
      </c>
      <c r="L16" s="119">
        <v>25505</v>
      </c>
      <c r="M16" s="119">
        <v>19482</v>
      </c>
      <c r="N16" s="119">
        <v>23265</v>
      </c>
      <c r="O16" s="119">
        <v>22448</v>
      </c>
      <c r="P16" s="119">
        <v>26854</v>
      </c>
    </row>
    <row r="17" spans="2:16" ht="15" x14ac:dyDescent="0.25">
      <c r="B17" s="113" t="s">
        <v>44</v>
      </c>
      <c r="C17" s="116">
        <v>36658.699999999997</v>
      </c>
      <c r="D17" s="116">
        <v>38127.4</v>
      </c>
      <c r="E17" s="116">
        <v>35032.699999999997</v>
      </c>
      <c r="F17" s="118">
        <v>32750</v>
      </c>
      <c r="G17" s="118">
        <v>32777</v>
      </c>
      <c r="H17" s="116">
        <v>34707.4</v>
      </c>
      <c r="I17" s="118">
        <v>37619</v>
      </c>
      <c r="J17" s="116">
        <v>39597.9</v>
      </c>
      <c r="K17" s="116">
        <v>40503.300000000003</v>
      </c>
      <c r="L17" s="116">
        <v>40981.1</v>
      </c>
      <c r="M17" s="116">
        <v>34774.5</v>
      </c>
      <c r="N17" s="116">
        <v>35054.199999999997</v>
      </c>
      <c r="O17" s="116">
        <v>35007.199999999997</v>
      </c>
      <c r="P17" s="116">
        <v>40760.699999999997</v>
      </c>
    </row>
    <row r="18" spans="2:16" ht="15" x14ac:dyDescent="0.25">
      <c r="B18" s="113" t="s">
        <v>86</v>
      </c>
      <c r="C18" s="117">
        <v>27945.3</v>
      </c>
      <c r="D18" s="117">
        <v>26446.3</v>
      </c>
      <c r="E18" s="117">
        <v>23515.7</v>
      </c>
      <c r="F18" s="117">
        <v>21765.3</v>
      </c>
      <c r="G18" s="117">
        <v>22510.400000000001</v>
      </c>
      <c r="H18" s="117">
        <v>26650.2</v>
      </c>
      <c r="I18" s="117">
        <v>30133.5</v>
      </c>
      <c r="J18" s="117">
        <v>33045.9</v>
      </c>
      <c r="K18" s="117">
        <v>34467.4</v>
      </c>
      <c r="L18" s="117">
        <v>35098.699999999997</v>
      </c>
      <c r="M18" s="117">
        <v>30469.5</v>
      </c>
      <c r="N18" s="119">
        <v>33588</v>
      </c>
      <c r="O18" s="117">
        <v>30208.6</v>
      </c>
      <c r="P18" s="117">
        <v>39791.5</v>
      </c>
    </row>
    <row r="19" spans="2:16" ht="15" x14ac:dyDescent="0.25">
      <c r="B19" s="113" t="s">
        <v>87</v>
      </c>
      <c r="C19" s="116">
        <v>1306.9000000000001</v>
      </c>
      <c r="D19" s="116">
        <v>1347.5</v>
      </c>
      <c r="E19" s="116">
        <v>1338.8</v>
      </c>
      <c r="F19" s="116">
        <v>1350.1</v>
      </c>
      <c r="G19" s="118">
        <v>1488</v>
      </c>
      <c r="H19" s="116">
        <v>1526.5</v>
      </c>
      <c r="I19" s="116">
        <v>1750.9</v>
      </c>
      <c r="J19" s="116">
        <v>1813.2</v>
      </c>
      <c r="K19" s="116">
        <v>2034.3</v>
      </c>
      <c r="L19" s="116">
        <v>2344.9</v>
      </c>
      <c r="M19" s="116">
        <v>2183.6</v>
      </c>
      <c r="N19" s="118">
        <v>2215</v>
      </c>
      <c r="O19" s="116">
        <v>2223.6</v>
      </c>
      <c r="P19" s="116">
        <v>2484.9</v>
      </c>
    </row>
    <row r="20" spans="2:16" ht="15" x14ac:dyDescent="0.25">
      <c r="B20" s="113" t="s">
        <v>88</v>
      </c>
      <c r="C20" s="119">
        <v>10838</v>
      </c>
      <c r="D20" s="119">
        <v>11037</v>
      </c>
      <c r="E20" s="119">
        <v>9643</v>
      </c>
      <c r="F20" s="119">
        <v>9315</v>
      </c>
      <c r="G20" s="119">
        <v>9859</v>
      </c>
      <c r="H20" s="119">
        <v>10710</v>
      </c>
      <c r="I20" s="119">
        <v>10734</v>
      </c>
      <c r="J20" s="119">
        <v>11046</v>
      </c>
      <c r="K20" s="119">
        <v>12766</v>
      </c>
      <c r="L20" s="119">
        <v>12987</v>
      </c>
      <c r="M20" s="119">
        <v>13428</v>
      </c>
      <c r="N20" s="119">
        <v>14034</v>
      </c>
      <c r="O20" s="119">
        <v>14481</v>
      </c>
      <c r="P20" s="119">
        <v>16312</v>
      </c>
    </row>
    <row r="21" spans="2:16" ht="15" x14ac:dyDescent="0.25">
      <c r="B21" s="113" t="s">
        <v>89</v>
      </c>
      <c r="C21" s="116">
        <v>5115.5</v>
      </c>
      <c r="D21" s="116">
        <v>5590.3</v>
      </c>
      <c r="E21" s="116">
        <v>5312.3</v>
      </c>
      <c r="F21" s="116">
        <v>5019.1000000000004</v>
      </c>
      <c r="G21" s="116">
        <v>4730.8999999999996</v>
      </c>
      <c r="H21" s="116">
        <v>4848.1000000000004</v>
      </c>
      <c r="I21" s="116">
        <v>5319.6</v>
      </c>
      <c r="J21" s="116">
        <v>5573.9</v>
      </c>
      <c r="K21" s="116">
        <v>5458.8</v>
      </c>
      <c r="L21" s="116">
        <v>5306.8</v>
      </c>
      <c r="M21" s="116">
        <v>5092.8</v>
      </c>
      <c r="N21" s="116">
        <v>5215.2</v>
      </c>
      <c r="O21" s="116">
        <v>5456.7</v>
      </c>
      <c r="P21" s="116">
        <v>5614.9</v>
      </c>
    </row>
    <row r="22" spans="2:16" ht="15" x14ac:dyDescent="0.25">
      <c r="B22" s="113" t="s">
        <v>50</v>
      </c>
      <c r="C22" s="117">
        <v>5842.6</v>
      </c>
      <c r="D22" s="117">
        <v>4538.3</v>
      </c>
      <c r="E22" s="117">
        <v>3004.8</v>
      </c>
      <c r="F22" s="117">
        <v>3143.4</v>
      </c>
      <c r="G22" s="117">
        <v>4150.2</v>
      </c>
      <c r="H22" s="117">
        <v>5101.8999999999996</v>
      </c>
      <c r="I22" s="117">
        <v>5784.7</v>
      </c>
      <c r="J22" s="117">
        <v>6430.1</v>
      </c>
      <c r="K22" s="117">
        <v>6821.2</v>
      </c>
      <c r="L22" s="117">
        <v>6861.6</v>
      </c>
      <c r="M22" s="117">
        <v>5397.5</v>
      </c>
      <c r="N22" s="117">
        <v>5580.3</v>
      </c>
      <c r="O22" s="117">
        <v>7082.7</v>
      </c>
      <c r="P22" s="115" t="s">
        <v>74</v>
      </c>
    </row>
    <row r="23" spans="2:16" ht="15" x14ac:dyDescent="0.25">
      <c r="B23" s="113" t="s">
        <v>90</v>
      </c>
      <c r="C23" s="116">
        <v>5307.5</v>
      </c>
      <c r="D23" s="116">
        <v>6133.5</v>
      </c>
      <c r="E23" s="116">
        <v>5873.4</v>
      </c>
      <c r="F23" s="118">
        <v>5972</v>
      </c>
      <c r="G23" s="116">
        <v>6437.2</v>
      </c>
      <c r="H23" s="116">
        <v>7240.8</v>
      </c>
      <c r="I23" s="116">
        <v>7834.4</v>
      </c>
      <c r="J23" s="116">
        <v>7825.7</v>
      </c>
      <c r="K23" s="116">
        <v>7113.8</v>
      </c>
      <c r="L23" s="116">
        <v>7383.1</v>
      </c>
      <c r="M23" s="116">
        <v>7145.5</v>
      </c>
      <c r="N23" s="116">
        <v>9226.9</v>
      </c>
      <c r="O23" s="116">
        <v>9815.9</v>
      </c>
      <c r="P23" s="116">
        <v>8439.6</v>
      </c>
    </row>
    <row r="24" spans="2:16" ht="15" x14ac:dyDescent="0.25">
      <c r="B24" s="7" t="s">
        <v>52</v>
      </c>
      <c r="C24" s="15">
        <v>42454.3</v>
      </c>
      <c r="D24" s="15">
        <v>42200.5</v>
      </c>
      <c r="E24" s="15">
        <v>46656.1</v>
      </c>
      <c r="F24" s="15">
        <v>50054.2</v>
      </c>
      <c r="G24" s="15">
        <v>58064.6</v>
      </c>
      <c r="H24" s="15">
        <v>66007.7</v>
      </c>
      <c r="I24" s="15">
        <v>63407.3</v>
      </c>
      <c r="J24" s="15">
        <v>57047.7</v>
      </c>
      <c r="K24" s="15">
        <v>57616.6</v>
      </c>
      <c r="L24" s="15">
        <v>60805.2</v>
      </c>
      <c r="M24" s="9" t="s">
        <v>74</v>
      </c>
      <c r="N24" s="9" t="s">
        <v>74</v>
      </c>
      <c r="O24" s="9" t="s">
        <v>74</v>
      </c>
    </row>
    <row r="26" spans="2:16" ht="15" x14ac:dyDescent="0.25">
      <c r="B26" s="5" t="s">
        <v>71</v>
      </c>
      <c r="C26" s="4" t="s">
        <v>54</v>
      </c>
      <c r="D26" s="4" t="s">
        <v>55</v>
      </c>
      <c r="E26" s="4" t="s">
        <v>56</v>
      </c>
      <c r="F26" s="4" t="s">
        <v>57</v>
      </c>
      <c r="G26" s="4" t="s">
        <v>58</v>
      </c>
      <c r="H26" s="4" t="s">
        <v>59</v>
      </c>
      <c r="I26" s="4" t="s">
        <v>60</v>
      </c>
      <c r="J26" s="4" t="s">
        <v>61</v>
      </c>
      <c r="K26" s="4" t="s">
        <v>62</v>
      </c>
      <c r="L26" s="4" t="s">
        <v>63</v>
      </c>
      <c r="M26" s="4" t="s">
        <v>64</v>
      </c>
      <c r="N26" s="4" t="s">
        <v>65</v>
      </c>
      <c r="O26" s="4" t="s">
        <v>66</v>
      </c>
      <c r="P26" s="4" t="s">
        <v>67</v>
      </c>
    </row>
    <row r="27" spans="2:16" ht="15" x14ac:dyDescent="0.25">
      <c r="B27" s="6" t="s">
        <v>72</v>
      </c>
      <c r="C27" s="8" t="s">
        <v>73</v>
      </c>
      <c r="D27" s="8" t="s">
        <v>73</v>
      </c>
      <c r="E27" s="8" t="s">
        <v>73</v>
      </c>
      <c r="F27" s="8" t="s">
        <v>73</v>
      </c>
      <c r="G27" s="8" t="s">
        <v>73</v>
      </c>
      <c r="H27" s="8" t="s">
        <v>73</v>
      </c>
      <c r="I27" s="8" t="s">
        <v>73</v>
      </c>
      <c r="J27" s="8" t="s">
        <v>73</v>
      </c>
      <c r="K27" s="8" t="s">
        <v>73</v>
      </c>
      <c r="L27" s="8" t="s">
        <v>73</v>
      </c>
      <c r="M27" s="8" t="s">
        <v>73</v>
      </c>
      <c r="N27" s="8" t="s">
        <v>73</v>
      </c>
      <c r="O27" s="8" t="s">
        <v>73</v>
      </c>
      <c r="P27" s="8" t="s">
        <v>73</v>
      </c>
    </row>
    <row r="28" spans="2:16" ht="15" x14ac:dyDescent="0.25">
      <c r="B28" s="7" t="s">
        <v>38</v>
      </c>
      <c r="C28" s="21">
        <f>C11/'total valeur'!C11</f>
        <v>3.2508009178533283E-2</v>
      </c>
      <c r="D28" s="21">
        <f>D11/'total valeur'!D11</f>
        <v>3.1645646032855981E-2</v>
      </c>
      <c r="E28" s="21">
        <f>E11/'total valeur'!E11</f>
        <v>2.9107871346619296E-2</v>
      </c>
      <c r="F28" s="21">
        <f>F11/'total valeur'!F11</f>
        <v>2.8424388985944241E-2</v>
      </c>
      <c r="G28" s="21">
        <f>G11/'total valeur'!G11</f>
        <v>2.9106152271087208E-2</v>
      </c>
      <c r="H28" s="21">
        <f>H11/'total valeur'!H11</f>
        <v>3.1396389421597934E-2</v>
      </c>
      <c r="I28" s="21">
        <f>I11/'total valeur'!I11</f>
        <v>3.3994383292026212E-2</v>
      </c>
      <c r="J28" s="21">
        <f>J11/'total valeur'!J11</f>
        <v>3.5057602581034332E-2</v>
      </c>
      <c r="K28" s="21">
        <f>K11/'total valeur'!K11</f>
        <v>3.5618310291254486E-2</v>
      </c>
      <c r="L28" s="21">
        <f>L11/'total valeur'!L11</f>
        <v>3.5871157626075165E-2</v>
      </c>
      <c r="M28" s="21">
        <f>M11/'total valeur'!M11</f>
        <v>3.5844706414051755E-2</v>
      </c>
      <c r="N28" s="21">
        <f>N11/'total valeur'!N11</f>
        <v>3.5812201490129314E-2</v>
      </c>
      <c r="O28" s="21">
        <f>O11/'total valeur'!O11</f>
        <v>3.2382299737258168E-2</v>
      </c>
      <c r="P28" s="21">
        <f>P11/'total valeur'!P11</f>
        <v>3.4977089488114392E-2</v>
      </c>
    </row>
    <row r="29" spans="2:16" ht="15" x14ac:dyDescent="0.25">
      <c r="B29" s="7" t="s">
        <v>39</v>
      </c>
      <c r="C29" s="21">
        <f>C12/'total valeur'!C12</f>
        <v>3.4968788965665937E-2</v>
      </c>
      <c r="D29" s="21">
        <f>D12/'total valeur'!D12</f>
        <v>3.4500370828709062E-2</v>
      </c>
      <c r="E29" s="21">
        <f>E12/'total valeur'!E12</f>
        <v>2.9686377291256744E-2</v>
      </c>
      <c r="F29" s="21">
        <f>F12/'total valeur'!F12</f>
        <v>2.9989804240410887E-2</v>
      </c>
      <c r="G29" s="21">
        <f>G12/'total valeur'!G12</f>
        <v>2.9503939052895854E-2</v>
      </c>
      <c r="H29" s="21">
        <f>H12/'total valeur'!H12</f>
        <v>2.8391065210185078E-2</v>
      </c>
      <c r="I29" s="21">
        <f>I12/'total valeur'!I12</f>
        <v>3.117942798692783E-2</v>
      </c>
      <c r="J29" s="21">
        <f>J12/'total valeur'!J12</f>
        <v>3.0968684699692956E-2</v>
      </c>
      <c r="K29" s="21">
        <f>K12/'total valeur'!K12</f>
        <v>3.0537790488469441E-2</v>
      </c>
      <c r="L29" s="21">
        <f>L12/'total valeur'!L12</f>
        <v>3.0510994763507698E-2</v>
      </c>
      <c r="M29" s="21">
        <f>M12/'total valeur'!M12</f>
        <v>2.9311285146272934E-2</v>
      </c>
      <c r="N29" s="21">
        <f>N12/'total valeur'!N12</f>
        <v>2.4452509406574976E-2</v>
      </c>
      <c r="O29" s="21">
        <f>O12/'total valeur'!O12</f>
        <v>2.057867368570359E-2</v>
      </c>
      <c r="P29" s="21">
        <f>P12/'total valeur'!P12</f>
        <v>2.3428822915278331E-2</v>
      </c>
    </row>
    <row r="30" spans="2:16" ht="15" x14ac:dyDescent="0.25">
      <c r="B30" s="7" t="s">
        <v>40</v>
      </c>
      <c r="C30" s="21">
        <f>C13/'total valeur'!C13</f>
        <v>2.9234127527946907E-2</v>
      </c>
      <c r="D30" s="21">
        <f>D13/'total valeur'!D13</f>
        <v>2.9004266295332311E-2</v>
      </c>
      <c r="E30" s="21">
        <f>E13/'total valeur'!E13</f>
        <v>2.7839883152610635E-2</v>
      </c>
      <c r="F30" s="21">
        <f>F13/'total valeur'!F13</f>
        <v>2.7713528337924301E-2</v>
      </c>
      <c r="G30" s="21">
        <f>G13/'total valeur'!G13</f>
        <v>2.9088428220920334E-2</v>
      </c>
      <c r="H30" s="21">
        <f>H13/'total valeur'!H13</f>
        <v>3.279249845739008E-2</v>
      </c>
      <c r="I30" s="21">
        <f>I13/'total valeur'!I13</f>
        <v>3.5831397039103756E-2</v>
      </c>
      <c r="J30" s="21">
        <f>J13/'total valeur'!J13</f>
        <v>3.9229340524358031E-2</v>
      </c>
      <c r="K30" s="21">
        <f>K13/'total valeur'!K13</f>
        <v>3.9231320518256417E-2</v>
      </c>
      <c r="L30" s="21">
        <f>L13/'total valeur'!L13</f>
        <v>3.7142186038884771E-2</v>
      </c>
      <c r="M30" s="21">
        <f>M13/'total valeur'!M13</f>
        <v>3.6739137594027207E-2</v>
      </c>
      <c r="N30" s="21">
        <f>N13/'total valeur'!N13</f>
        <v>3.5584741493159586E-2</v>
      </c>
      <c r="O30" s="21">
        <f>O13/'total valeur'!O13</f>
        <v>3.1837545843796861E-2</v>
      </c>
      <c r="P30" s="21">
        <f>P13/'total valeur'!P13</f>
        <v>3.2209960038524783E-2</v>
      </c>
    </row>
    <row r="31" spans="2:16" ht="15" x14ac:dyDescent="0.25">
      <c r="B31" s="7" t="s">
        <v>41</v>
      </c>
      <c r="C31" s="21">
        <f>C14/'total valeur'!C14</f>
        <v>3.3739479631505156E-2</v>
      </c>
      <c r="D31" s="21">
        <f>D14/'total valeur'!D14</f>
        <v>3.387103303980505E-2</v>
      </c>
      <c r="E31" s="21">
        <f>E14/'total valeur'!E14</f>
        <v>3.3721615374155828E-2</v>
      </c>
      <c r="F31" s="21">
        <f>F14/'total valeur'!F14</f>
        <v>3.6166760895749855E-2</v>
      </c>
      <c r="G31" s="21">
        <f>G14/'total valeur'!G14</f>
        <v>3.6802852115030517E-2</v>
      </c>
      <c r="H31" s="21">
        <f>H14/'total valeur'!H14</f>
        <v>3.873627816587006E-2</v>
      </c>
      <c r="I31" s="21">
        <f>I14/'total valeur'!I14</f>
        <v>3.884914665839926E-2</v>
      </c>
      <c r="J31" s="21">
        <f>J14/'total valeur'!J14</f>
        <v>3.8485314234009346E-2</v>
      </c>
      <c r="K31" s="21">
        <f>K14/'total valeur'!K14</f>
        <v>4.1748633725386036E-2</v>
      </c>
      <c r="L31" s="21">
        <f>L14/'total valeur'!L14</f>
        <v>4.40555920378016E-2</v>
      </c>
      <c r="M31" s="21">
        <f>M14/'total valeur'!M14</f>
        <v>4.779613468294909E-2</v>
      </c>
      <c r="N31" s="21">
        <f>N14/'total valeur'!N14</f>
        <v>4.7091625099127551E-2</v>
      </c>
      <c r="O31" s="21">
        <f>O14/'total valeur'!O14</f>
        <v>4.0445654942781017E-2</v>
      </c>
      <c r="P31" s="21">
        <f>P14/'total valeur'!P14</f>
        <v>5.0107082795209382E-2</v>
      </c>
    </row>
    <row r="32" spans="2:16" ht="15" x14ac:dyDescent="0.25">
      <c r="B32" s="7" t="s">
        <v>42</v>
      </c>
      <c r="C32" s="21">
        <f>C15/'total valeur'!C15</f>
        <v>3.3316725656272847E-2</v>
      </c>
      <c r="D32" s="21">
        <f>D15/'total valeur'!D15</f>
        <v>3.5436925338917208E-2</v>
      </c>
      <c r="E32" s="21">
        <f>E15/'total valeur'!E15</f>
        <v>3.4173214982773543E-2</v>
      </c>
      <c r="F32" s="21">
        <f>F15/'total valeur'!F15</f>
        <v>3.3723171107932576E-2</v>
      </c>
      <c r="G32" s="21">
        <f>G15/'total valeur'!G15</f>
        <v>3.2832675639006485E-2</v>
      </c>
      <c r="H32" s="21">
        <f>H15/'total valeur'!H15</f>
        <v>3.4186987199952272E-2</v>
      </c>
      <c r="I32" s="21">
        <f>I15/'total valeur'!I15</f>
        <v>3.7581540078791748E-2</v>
      </c>
      <c r="J32" s="21">
        <f>J15/'total valeur'!J15</f>
        <v>3.834343983424101E-2</v>
      </c>
      <c r="K32" s="21">
        <f>K15/'total valeur'!K15</f>
        <v>3.9119617002621641E-2</v>
      </c>
      <c r="L32" s="21">
        <f>L15/'total valeur'!L15</f>
        <v>4.1414322040665301E-2</v>
      </c>
      <c r="M32" s="21">
        <f>M15/'total valeur'!M15</f>
        <v>4.5632111247821246E-2</v>
      </c>
      <c r="N32" s="21">
        <f>N15/'total valeur'!N15</f>
        <v>4.5540679898165827E-2</v>
      </c>
      <c r="O32" s="21">
        <f>O15/'total valeur'!O15</f>
        <v>4.2510936761585176E-2</v>
      </c>
      <c r="P32" s="21">
        <f>P15/'total valeur'!P15</f>
        <v>4.6050500270125291E-2</v>
      </c>
    </row>
    <row r="33" spans="2:16" ht="15" x14ac:dyDescent="0.25">
      <c r="B33" s="7" t="s">
        <v>43</v>
      </c>
      <c r="C33" s="21">
        <f>C16/'total valeur'!C16</f>
        <v>2.7817244632984239E-2</v>
      </c>
      <c r="D33" s="21">
        <f>D16/'total valeur'!D16</f>
        <v>2.329991240984737E-2</v>
      </c>
      <c r="E33" s="21">
        <f>E16/'total valeur'!E16</f>
        <v>2.0870357712462977E-2</v>
      </c>
      <c r="F33" s="21">
        <f>F16/'total valeur'!F16</f>
        <v>2.2535540695979264E-2</v>
      </c>
      <c r="G33" s="21">
        <f>G16/'total valeur'!G16</f>
        <v>2.5733727317474371E-2</v>
      </c>
      <c r="H33" s="21">
        <f>H16/'total valeur'!H16</f>
        <v>3.0307850917311911E-2</v>
      </c>
      <c r="I33" s="21">
        <f>I16/'total valeur'!I16</f>
        <v>3.3291439619018856E-2</v>
      </c>
      <c r="J33" s="21">
        <f>J16/'total valeur'!J16</f>
        <v>3.4919042600555686E-2</v>
      </c>
      <c r="K33" s="21">
        <f>K16/'total valeur'!K16</f>
        <v>3.6148184186143129E-2</v>
      </c>
      <c r="L33" s="21">
        <f>L16/'total valeur'!L16</f>
        <v>3.423140726583597E-2</v>
      </c>
      <c r="M33" s="21">
        <f>M16/'total valeur'!M16</f>
        <v>3.0994654448262694E-2</v>
      </c>
      <c r="N33" s="21">
        <f>N16/'total valeur'!N16</f>
        <v>3.3432632491086786E-2</v>
      </c>
      <c r="O33" s="21">
        <f>O16/'total valeur'!O16</f>
        <v>2.804923610564446E-2</v>
      </c>
      <c r="P33" s="21">
        <f>P16/'total valeur'!P16</f>
        <v>3.1008736579316271E-2</v>
      </c>
    </row>
    <row r="34" spans="2:16" ht="15" x14ac:dyDescent="0.25">
      <c r="B34" s="7" t="s">
        <v>44</v>
      </c>
      <c r="C34" s="21">
        <f>C17/'total valeur'!C17</f>
        <v>3.4144719880420317E-2</v>
      </c>
      <c r="D34" s="21">
        <f>D17/'total valeur'!D17</f>
        <v>3.4605322213130861E-2</v>
      </c>
      <c r="E34" s="21">
        <f>E17/'total valeur'!E17</f>
        <v>3.1335726638994719E-2</v>
      </c>
      <c r="F34" s="21">
        <f>F17/'total valeur'!F17</f>
        <v>2.895417433878612E-2</v>
      </c>
      <c r="G34" s="21">
        <f>G17/'total valeur'!G17</f>
        <v>2.8777957473559258E-2</v>
      </c>
      <c r="H34" s="21">
        <f>H17/'total valeur'!H17</f>
        <v>2.9928877589050468E-2</v>
      </c>
      <c r="I34" s="21">
        <f>I17/'total valeur'!I17</f>
        <v>3.193543200483951E-2</v>
      </c>
      <c r="J34" s="21">
        <f>J17/'total valeur'!J17</f>
        <v>3.2828017579175056E-2</v>
      </c>
      <c r="K34" s="21">
        <f>K17/'total valeur'!K17</f>
        <v>3.2585819227639021E-2</v>
      </c>
      <c r="L34" s="21">
        <f>L17/'total valeur'!L17</f>
        <v>3.2243039588873722E-2</v>
      </c>
      <c r="M34" s="21">
        <f>M17/'total valeur'!M17</f>
        <v>2.9198718546167551E-2</v>
      </c>
      <c r="N34" s="21">
        <f>N17/'total valeur'!N17</f>
        <v>2.7574698223025596E-2</v>
      </c>
      <c r="O34" s="21">
        <f>O17/'total valeur'!O17</f>
        <v>2.5278681665828667E-2</v>
      </c>
      <c r="P34" s="21">
        <f>P17/'total valeur'!P17</f>
        <v>2.7252210058781125E-2</v>
      </c>
    </row>
    <row r="35" spans="2:16" ht="15" x14ac:dyDescent="0.25">
      <c r="B35" s="7" t="s">
        <v>45</v>
      </c>
      <c r="C35" s="21">
        <f>C18/'total valeur'!C18</f>
        <v>2.8503268584502792E-2</v>
      </c>
      <c r="D35" s="21">
        <f>D18/'total valeur'!D18</f>
        <v>2.6132103269548904E-2</v>
      </c>
      <c r="E35" s="21">
        <f>E18/'total valeur'!E18</f>
        <v>2.3433735822214641E-2</v>
      </c>
      <c r="F35" s="21">
        <f>F18/'total valeur'!F18</f>
        <v>2.191983262804445E-2</v>
      </c>
      <c r="G35" s="21">
        <f>G18/'total valeur'!G18</f>
        <v>2.25593537977411E-2</v>
      </c>
      <c r="H35" s="21">
        <f>H18/'total valeur'!H18</f>
        <v>2.6154855801461697E-2</v>
      </c>
      <c r="I35" s="21">
        <f>I18/'total valeur'!I18</f>
        <v>2.9188875031783895E-2</v>
      </c>
      <c r="J35" s="21">
        <f>J18/'total valeur'!J18</f>
        <v>3.1199928169892935E-2</v>
      </c>
      <c r="K35" s="21">
        <f>K18/'total valeur'!K18</f>
        <v>3.1913946029788968E-2</v>
      </c>
      <c r="L35" s="21">
        <f>L18/'total valeur'!L18</f>
        <v>3.2188183307763719E-2</v>
      </c>
      <c r="M35" s="21">
        <f>M18/'total valeur'!M18</f>
        <v>3.1482568114588924E-2</v>
      </c>
      <c r="N35" s="21">
        <f>N18/'total valeur'!N18</f>
        <v>3.2278115345539593E-2</v>
      </c>
      <c r="O35" s="21">
        <f>O18/'total valeur'!O18</f>
        <v>2.565805645101972E-2</v>
      </c>
      <c r="P35" s="21">
        <f>P18/'total valeur'!P18</f>
        <v>3.1815983734881384E-2</v>
      </c>
    </row>
    <row r="36" spans="2:16" ht="15" x14ac:dyDescent="0.25">
      <c r="B36" s="7" t="s">
        <v>46</v>
      </c>
      <c r="C36" s="21">
        <f>C19/'total valeur'!C19</f>
        <v>2.4380870652102943E-2</v>
      </c>
      <c r="D36" s="21">
        <f>D19/'total valeur'!D19</f>
        <v>2.4563507832979083E-2</v>
      </c>
      <c r="E36" s="21">
        <f>E19/'total valeur'!E19</f>
        <v>2.4473619748536662E-2</v>
      </c>
      <c r="F36" s="21">
        <f>F19/'total valeur'!F19</f>
        <v>2.4912168046883069E-2</v>
      </c>
      <c r="G36" s="21">
        <f>G19/'total valeur'!G19</f>
        <v>2.7382790431481379E-2</v>
      </c>
      <c r="H36" s="21">
        <f>H19/'total valeur'!H19</f>
        <v>2.7016886217582834E-2</v>
      </c>
      <c r="I36" s="21">
        <f>I19/'total valeur'!I19</f>
        <v>2.9461700126367795E-2</v>
      </c>
      <c r="J36" s="21">
        <f>J19/'total valeur'!J19</f>
        <v>2.7946720591363213E-2</v>
      </c>
      <c r="K36" s="21">
        <f>K19/'total valeur'!K19</f>
        <v>2.9790443276172623E-2</v>
      </c>
      <c r="L36" s="21">
        <f>L19/'total valeur'!L19</f>
        <v>3.1770010540777091E-2</v>
      </c>
      <c r="M36" s="21">
        <f>M19/'total valeur'!M19</f>
        <v>3.2391378517496627E-2</v>
      </c>
      <c r="N36" s="21">
        <f>N19/'total valeur'!N19</f>
        <v>2.9995625920012564E-2</v>
      </c>
      <c r="O36" s="21">
        <f>O19/'total valeur'!O19</f>
        <v>2.6612761343276618E-2</v>
      </c>
      <c r="P36" s="21">
        <f>P19/'total valeur'!P19</f>
        <v>2.5714950974051173E-2</v>
      </c>
    </row>
    <row r="37" spans="2:16" ht="15" x14ac:dyDescent="0.25">
      <c r="B37" s="7" t="s">
        <v>47</v>
      </c>
      <c r="C37" s="21">
        <f>C20/'total valeur'!C20</f>
        <v>3.8245870342335474E-2</v>
      </c>
      <c r="D37" s="21">
        <f>D20/'total valeur'!D20</f>
        <v>3.7733591340795493E-2</v>
      </c>
      <c r="E37" s="21">
        <f>E20/'total valeur'!E20</f>
        <v>3.2934305572157992E-2</v>
      </c>
      <c r="F37" s="21">
        <f>F20/'total valeur'!F20</f>
        <v>3.1328826556351531E-2</v>
      </c>
      <c r="G37" s="21">
        <f>G20/'total valeur'!G20</f>
        <v>3.2604669621006679E-2</v>
      </c>
      <c r="H37" s="21">
        <f>H20/'total valeur'!H20</f>
        <v>3.4538916748633436E-2</v>
      </c>
      <c r="I37" s="21">
        <f>I20/'total valeur'!I20</f>
        <v>3.3812346830131859E-2</v>
      </c>
      <c r="J37" s="21">
        <f>J20/'total valeur'!J20</f>
        <v>3.3302581357066624E-2</v>
      </c>
      <c r="K37" s="21">
        <f>K20/'total valeur'!K20</f>
        <v>3.6711336055673782E-2</v>
      </c>
      <c r="L37" s="21">
        <f>L20/'total valeur'!L20</f>
        <v>3.5977461105447452E-2</v>
      </c>
      <c r="M37" s="21">
        <f>M20/'total valeur'!M20</f>
        <v>3.864639755020751E-2</v>
      </c>
      <c r="N37" s="21">
        <f>N20/'total valeur'!N20</f>
        <v>3.7315238518132482E-2</v>
      </c>
      <c r="O37" s="21">
        <f>O20/'total valeur'!O20</f>
        <v>3.3852462082250193E-2</v>
      </c>
      <c r="P37" s="21">
        <f>P20/'total valeur'!P20</f>
        <v>3.5275596000138403E-2</v>
      </c>
    </row>
    <row r="38" spans="2:16" ht="15" x14ac:dyDescent="0.25">
      <c r="B38" s="7" t="s">
        <v>48</v>
      </c>
      <c r="C38" s="21">
        <f>C21/'total valeur'!C21</f>
        <v>3.2485387767128893E-2</v>
      </c>
      <c r="D38" s="21">
        <f>D21/'total valeur'!D21</f>
        <v>3.3974870884186548E-2</v>
      </c>
      <c r="E38" s="21">
        <f>E21/'total valeur'!E21</f>
        <v>3.1341853525228412E-2</v>
      </c>
      <c r="F38" s="21">
        <f>F21/'total valeur'!F21</f>
        <v>2.907464080297472E-2</v>
      </c>
      <c r="G38" s="21">
        <f>G21/'total valeur'!G21</f>
        <v>2.6966452249104374E-2</v>
      </c>
      <c r="H38" s="21">
        <f>H21/'total valeur'!H21</f>
        <v>2.6930223386261318E-2</v>
      </c>
      <c r="I38" s="21">
        <f>I21/'total valeur'!I21</f>
        <v>2.86130604776051E-2</v>
      </c>
      <c r="J38" s="21">
        <f>J21/'total valeur'!J21</f>
        <v>2.893573856241723E-2</v>
      </c>
      <c r="K38" s="21">
        <f>K21/'total valeur'!K21</f>
        <v>2.7496525659746866E-2</v>
      </c>
      <c r="L38" s="21">
        <f>L21/'total valeur'!L21</f>
        <v>2.6096081653768116E-2</v>
      </c>
      <c r="M38" s="21">
        <f>M21/'total valeur'!M21</f>
        <v>2.7076889050043969E-2</v>
      </c>
      <c r="N38" s="21">
        <f>N21/'total valeur'!N21</f>
        <v>2.6691260239787337E-2</v>
      </c>
      <c r="O38" s="21">
        <f>O21/'total valeur'!O21</f>
        <v>2.421818065616814E-2</v>
      </c>
      <c r="P38" s="21">
        <f>P21/'total valeur'!P21</f>
        <v>2.3058294789225362E-2</v>
      </c>
    </row>
    <row r="39" spans="2:16" ht="15" x14ac:dyDescent="0.25">
      <c r="B39" s="7" t="s">
        <v>50</v>
      </c>
      <c r="C39" s="21">
        <f>C22/'total valeur'!C22</f>
        <v>4.8693283817188085E-2</v>
      </c>
      <c r="D39" s="21">
        <f>D22/'total valeur'!D22</f>
        <v>3.8456682317789828E-2</v>
      </c>
      <c r="E39" s="21">
        <f>E22/'total valeur'!E22</f>
        <v>2.6313346702512414E-2</v>
      </c>
      <c r="F39" s="21">
        <f>F22/'total valeur'!F22</f>
        <v>2.7482341585729538E-2</v>
      </c>
      <c r="G39" s="21">
        <f>G22/'total valeur'!G22</f>
        <v>3.5150453630739834E-2</v>
      </c>
      <c r="H39" s="21">
        <f>H22/'total valeur'!H22</f>
        <v>4.1844336345823727E-2</v>
      </c>
      <c r="I39" s="21">
        <f>I22/'total valeur'!I22</f>
        <v>4.5498877609930516E-2</v>
      </c>
      <c r="J39" s="21">
        <f>J22/'total valeur'!J22</f>
        <v>4.8112889190182133E-2</v>
      </c>
      <c r="K39" s="21">
        <f>K22/'total valeur'!K22</f>
        <v>4.8680470361877767E-2</v>
      </c>
      <c r="L39" s="21">
        <f>L22/'total valeur'!L22</f>
        <v>4.6775971482854742E-2</v>
      </c>
      <c r="M39" s="21">
        <f>M22/'total valeur'!M22</f>
        <v>4.1523638663181171E-2</v>
      </c>
      <c r="N39" s="21">
        <f>N22/'total valeur'!N22</f>
        <v>3.9720632335554389E-2</v>
      </c>
      <c r="O39" s="21">
        <f>O22/'total valeur'!O22</f>
        <v>4.2345829957819783E-2</v>
      </c>
      <c r="P39" s="21" t="e">
        <f>P22/'total valeur'!P22</f>
        <v>#VALUE!</v>
      </c>
    </row>
    <row r="40" spans="2:16" ht="15" x14ac:dyDescent="0.25">
      <c r="B40" s="7" t="s">
        <v>51</v>
      </c>
      <c r="C40" s="21">
        <f>C23/'total valeur'!C23</f>
        <v>3.0847998846868965E-2</v>
      </c>
      <c r="D40" s="21">
        <f>D23/'total valeur'!D23</f>
        <v>3.2657814154754432E-2</v>
      </c>
      <c r="E40" s="21">
        <f>E23/'total valeur'!E23</f>
        <v>2.9712526976206299E-2</v>
      </c>
      <c r="F40" s="21">
        <f>F23/'total valeur'!F23</f>
        <v>2.938752211322463E-2</v>
      </c>
      <c r="G40" s="21">
        <f>G23/'total valeur'!G23</f>
        <v>3.2091810536076612E-2</v>
      </c>
      <c r="H40" s="21">
        <f>H23/'total valeur'!H23</f>
        <v>3.5287082797059804E-2</v>
      </c>
      <c r="I40" s="21">
        <f>I23/'total valeur'!I23</f>
        <v>3.7365508445919363E-2</v>
      </c>
      <c r="J40" s="21">
        <f>J23/'total valeur'!J23</f>
        <v>3.6569716907950689E-2</v>
      </c>
      <c r="K40" s="21">
        <f>K23/'total valeur'!K23</f>
        <v>3.382565934311519E-2</v>
      </c>
      <c r="L40" s="21">
        <f>L23/'total valeur'!L23</f>
        <v>3.5217539174986774E-2</v>
      </c>
      <c r="M40" s="21">
        <f>M23/'total valeur'!M23</f>
        <v>3.4252797195925229E-2</v>
      </c>
      <c r="N40" s="21">
        <f>N23/'total valeur'!N23</f>
        <v>3.9515276308007503E-2</v>
      </c>
      <c r="O40" s="21">
        <f>O23/'total valeur'!O23</f>
        <v>4.0130728734197034E-2</v>
      </c>
      <c r="P40" s="21">
        <f>P23/'total valeur'!P23</f>
        <v>3.5912381550543757E-2</v>
      </c>
    </row>
    <row r="41" spans="2:16" ht="15" x14ac:dyDescent="0.25">
      <c r="B41" s="7" t="s">
        <v>52</v>
      </c>
      <c r="C41" s="21">
        <f>C24/'total valeur'!C24</f>
        <v>3.7424826252236122E-2</v>
      </c>
      <c r="D41" s="21">
        <f>D24/'total valeur'!D24</f>
        <v>3.6185711100821458E-2</v>
      </c>
      <c r="E41" s="21">
        <f>E24/'total valeur'!E24</f>
        <v>3.6027968256598646E-2</v>
      </c>
      <c r="F41" s="21">
        <f>F24/'total valeur'!F24</f>
        <v>3.8563273786516375E-2</v>
      </c>
      <c r="G41" s="21">
        <f>G24/'total valeur'!G24</f>
        <v>4.082185617165475E-2</v>
      </c>
      <c r="H41" s="21">
        <f>H24/'total valeur'!H24</f>
        <v>4.065238230583592E-2</v>
      </c>
      <c r="I41" s="21">
        <f>I24/'total valeur'!I24</f>
        <v>4.2129811456248611E-2</v>
      </c>
      <c r="J41" s="21">
        <f>J24/'total valeur'!J24</f>
        <v>3.9297905147771588E-2</v>
      </c>
      <c r="K41" s="21">
        <f>K24/'total valeur'!K24</f>
        <v>3.8651790014879332E-2</v>
      </c>
      <c r="L41" s="21">
        <f>L24/'total valeur'!L24</f>
        <v>3.9515138722668E-2</v>
      </c>
      <c r="M41" s="21" t="e">
        <f>M24/'total valeur'!M24</f>
        <v>#VALUE!</v>
      </c>
      <c r="N41" s="21" t="e">
        <f>N24/'total valeur'!N24</f>
        <v>#VALUE!</v>
      </c>
      <c r="O41" s="21" t="e">
        <f>O24/'total valeur'!O24</f>
        <v>#VALUE!</v>
      </c>
      <c r="P41" s="21" t="e">
        <f>P24/'total valeur'!P24</f>
        <v>#DIV/0!</v>
      </c>
    </row>
    <row r="43" spans="2:16" ht="19.899999999999999" customHeight="1" x14ac:dyDescent="0.25">
      <c r="B43" s="22"/>
      <c r="C43" s="88" t="s">
        <v>54</v>
      </c>
      <c r="D43" s="89" t="s">
        <v>63</v>
      </c>
      <c r="E43" s="89" t="s">
        <v>64</v>
      </c>
      <c r="F43" s="89" t="s">
        <v>65</v>
      </c>
      <c r="G43" s="89" t="s">
        <v>66</v>
      </c>
      <c r="H43" s="90" t="s">
        <v>67</v>
      </c>
    </row>
    <row r="44" spans="2:16" ht="19.899999999999999" customHeight="1" x14ac:dyDescent="0.25">
      <c r="B44" s="31" t="s">
        <v>77</v>
      </c>
      <c r="C44" s="86">
        <f>C28</f>
        <v>3.2508009178533283E-2</v>
      </c>
      <c r="D44" s="84">
        <f>L28</f>
        <v>3.5871157626075165E-2</v>
      </c>
      <c r="E44" s="84">
        <f>M28</f>
        <v>3.5844706414051755E-2</v>
      </c>
      <c r="F44" s="84">
        <f>N28</f>
        <v>3.5812201490129314E-2</v>
      </c>
      <c r="G44" s="84">
        <f>O28</f>
        <v>3.2382299737258168E-2</v>
      </c>
      <c r="H44" s="87">
        <f>P28</f>
        <v>3.4977089488114392E-2</v>
      </c>
    </row>
    <row r="45" spans="2:16" ht="19.899999999999999" customHeight="1" x14ac:dyDescent="0.25">
      <c r="B45" s="32" t="s">
        <v>39</v>
      </c>
      <c r="C45" s="23">
        <f>C29</f>
        <v>3.4968788965665937E-2</v>
      </c>
      <c r="D45" s="24">
        <f>L29</f>
        <v>3.0510994763507698E-2</v>
      </c>
      <c r="E45" s="24">
        <f>M29</f>
        <v>2.9311285146272934E-2</v>
      </c>
      <c r="F45" s="24">
        <f>N29</f>
        <v>2.4452509406574976E-2</v>
      </c>
      <c r="G45" s="24">
        <f>O29</f>
        <v>2.057867368570359E-2</v>
      </c>
      <c r="H45" s="25">
        <f>P29</f>
        <v>2.3428822915278331E-2</v>
      </c>
    </row>
    <row r="46" spans="2:16" ht="19.899999999999999" customHeight="1" x14ac:dyDescent="0.25">
      <c r="B46" s="32" t="s">
        <v>40</v>
      </c>
      <c r="C46" s="23">
        <f>C30</f>
        <v>2.9234127527946907E-2</v>
      </c>
      <c r="D46" s="24">
        <f>L30</f>
        <v>3.7142186038884771E-2</v>
      </c>
      <c r="E46" s="24">
        <f>M30</f>
        <v>3.6739137594027207E-2</v>
      </c>
      <c r="F46" s="24">
        <f>N30</f>
        <v>3.5584741493159586E-2</v>
      </c>
      <c r="G46" s="24">
        <f>O30</f>
        <v>3.1837545843796861E-2</v>
      </c>
      <c r="H46" s="25">
        <f>P30</f>
        <v>3.2209960038524783E-2</v>
      </c>
    </row>
    <row r="47" spans="2:16" ht="19.899999999999999" customHeight="1" x14ac:dyDescent="0.25">
      <c r="B47" s="32" t="s">
        <v>41</v>
      </c>
      <c r="C47" s="23">
        <f>C31</f>
        <v>3.3739479631505156E-2</v>
      </c>
      <c r="D47" s="24">
        <f>L31</f>
        <v>4.40555920378016E-2</v>
      </c>
      <c r="E47" s="24">
        <f>M31</f>
        <v>4.779613468294909E-2</v>
      </c>
      <c r="F47" s="24">
        <f>N31</f>
        <v>4.7091625099127551E-2</v>
      </c>
      <c r="G47" s="24">
        <f>O31</f>
        <v>4.0445654942781017E-2</v>
      </c>
      <c r="H47" s="25">
        <f>P31</f>
        <v>5.0107082795209382E-2</v>
      </c>
    </row>
    <row r="48" spans="2:16" ht="19.899999999999999" customHeight="1" x14ac:dyDescent="0.25">
      <c r="B48" s="32" t="s">
        <v>42</v>
      </c>
      <c r="C48" s="23">
        <f>C32</f>
        <v>3.3316725656272847E-2</v>
      </c>
      <c r="D48" s="24">
        <f>L32</f>
        <v>4.1414322040665301E-2</v>
      </c>
      <c r="E48" s="24">
        <f>M32</f>
        <v>4.5632111247821246E-2</v>
      </c>
      <c r="F48" s="24">
        <f>N32</f>
        <v>4.5540679898165827E-2</v>
      </c>
      <c r="G48" s="24">
        <f>O32</f>
        <v>4.2510936761585176E-2</v>
      </c>
      <c r="H48" s="25">
        <f>P32</f>
        <v>4.6050500270125291E-2</v>
      </c>
    </row>
    <row r="49" spans="2:8" ht="19.899999999999999" customHeight="1" x14ac:dyDescent="0.25">
      <c r="B49" s="32" t="s">
        <v>43</v>
      </c>
      <c r="C49" s="23">
        <f>C33</f>
        <v>2.7817244632984239E-2</v>
      </c>
      <c r="D49" s="24">
        <f>L33</f>
        <v>3.423140726583597E-2</v>
      </c>
      <c r="E49" s="24">
        <f>M33</f>
        <v>3.0994654448262694E-2</v>
      </c>
      <c r="F49" s="24">
        <f>N33</f>
        <v>3.3432632491086786E-2</v>
      </c>
      <c r="G49" s="24">
        <f>O33</f>
        <v>2.804923610564446E-2</v>
      </c>
      <c r="H49" s="25">
        <f>P33</f>
        <v>3.1008736579316271E-2</v>
      </c>
    </row>
    <row r="50" spans="2:8" ht="19.899999999999999" customHeight="1" x14ac:dyDescent="0.25">
      <c r="B50" s="33" t="s">
        <v>44</v>
      </c>
      <c r="C50" s="37">
        <f>C34</f>
        <v>3.4144719880420317E-2</v>
      </c>
      <c r="D50" s="38">
        <f>L34</f>
        <v>3.2243039588873722E-2</v>
      </c>
      <c r="E50" s="38">
        <f>M34</f>
        <v>2.9198718546167551E-2</v>
      </c>
      <c r="F50" s="38">
        <f>N34</f>
        <v>2.7574698223025596E-2</v>
      </c>
      <c r="G50" s="38">
        <f>O34</f>
        <v>2.5278681665828667E-2</v>
      </c>
      <c r="H50" s="39">
        <f>P34</f>
        <v>2.7252210058781125E-2</v>
      </c>
    </row>
    <row r="51" spans="2:8" ht="19.899999999999999" customHeight="1" x14ac:dyDescent="0.25">
      <c r="B51" s="32" t="s">
        <v>45</v>
      </c>
      <c r="C51" s="23">
        <f>C35</f>
        <v>2.8503268584502792E-2</v>
      </c>
      <c r="D51" s="24">
        <f>L35</f>
        <v>3.2188183307763719E-2</v>
      </c>
      <c r="E51" s="24">
        <f>M35</f>
        <v>3.1482568114588924E-2</v>
      </c>
      <c r="F51" s="24">
        <f>N35</f>
        <v>3.2278115345539593E-2</v>
      </c>
      <c r="G51" s="24">
        <f>O35</f>
        <v>2.565805645101972E-2</v>
      </c>
      <c r="H51" s="25">
        <f>P35</f>
        <v>3.1815983734881384E-2</v>
      </c>
    </row>
    <row r="52" spans="2:8" ht="19.899999999999999" customHeight="1" x14ac:dyDescent="0.25">
      <c r="B52" s="32" t="s">
        <v>46</v>
      </c>
      <c r="C52" s="23">
        <f>C36</f>
        <v>2.4380870652102943E-2</v>
      </c>
      <c r="D52" s="24">
        <f>L36</f>
        <v>3.1770010540777091E-2</v>
      </c>
      <c r="E52" s="24">
        <f>M36</f>
        <v>3.2391378517496627E-2</v>
      </c>
      <c r="F52" s="24">
        <f>N36</f>
        <v>2.9995625920012564E-2</v>
      </c>
      <c r="G52" s="24">
        <f>O36</f>
        <v>2.6612761343276618E-2</v>
      </c>
      <c r="H52" s="25">
        <f>P36</f>
        <v>2.5714950974051173E-2</v>
      </c>
    </row>
    <row r="53" spans="2:8" ht="19.899999999999999" customHeight="1" x14ac:dyDescent="0.25">
      <c r="B53" s="32" t="s">
        <v>47</v>
      </c>
      <c r="C53" s="23">
        <f>C37</f>
        <v>3.8245870342335474E-2</v>
      </c>
      <c r="D53" s="24">
        <f>L37</f>
        <v>3.5977461105447452E-2</v>
      </c>
      <c r="E53" s="24">
        <f>M37</f>
        <v>3.864639755020751E-2</v>
      </c>
      <c r="F53" s="24">
        <f>N37</f>
        <v>3.7315238518132482E-2</v>
      </c>
      <c r="G53" s="24">
        <f>O37</f>
        <v>3.3852462082250193E-2</v>
      </c>
      <c r="H53" s="25">
        <f>P37</f>
        <v>3.5275596000138403E-2</v>
      </c>
    </row>
    <row r="54" spans="2:8" ht="19.899999999999999" customHeight="1" x14ac:dyDescent="0.25">
      <c r="B54" s="32" t="s">
        <v>48</v>
      </c>
      <c r="C54" s="23">
        <f>C38</f>
        <v>3.2485387767128893E-2</v>
      </c>
      <c r="D54" s="24">
        <f>L38</f>
        <v>2.6096081653768116E-2</v>
      </c>
      <c r="E54" s="24">
        <f>M38</f>
        <v>2.7076889050043969E-2</v>
      </c>
      <c r="F54" s="24">
        <f>N38</f>
        <v>2.6691260239787337E-2</v>
      </c>
      <c r="G54" s="24">
        <f>O38</f>
        <v>2.421818065616814E-2</v>
      </c>
      <c r="H54" s="25">
        <f>P38</f>
        <v>2.3058294789225362E-2</v>
      </c>
    </row>
    <row r="55" spans="2:8" ht="19.899999999999999" customHeight="1" x14ac:dyDescent="0.25">
      <c r="B55" s="32" t="s">
        <v>50</v>
      </c>
      <c r="C55" s="23">
        <f t="shared" ref="C55:C57" si="0">C39</f>
        <v>4.8693283817188085E-2</v>
      </c>
      <c r="D55" s="24">
        <f t="shared" ref="D55:D57" si="1">L39</f>
        <v>4.6775971482854742E-2</v>
      </c>
      <c r="E55" s="24">
        <f t="shared" ref="E55:H56" si="2">M39</f>
        <v>4.1523638663181171E-2</v>
      </c>
      <c r="F55" s="24">
        <f t="shared" si="2"/>
        <v>3.9720632335554389E-2</v>
      </c>
      <c r="G55" s="24">
        <f t="shared" si="2"/>
        <v>4.2345829957819783E-2</v>
      </c>
      <c r="H55" s="25"/>
    </row>
    <row r="56" spans="2:8" ht="19.899999999999999" customHeight="1" x14ac:dyDescent="0.25">
      <c r="B56" s="32" t="s">
        <v>51</v>
      </c>
      <c r="C56" s="23">
        <f t="shared" si="0"/>
        <v>3.0847998846868965E-2</v>
      </c>
      <c r="D56" s="24">
        <f t="shared" si="1"/>
        <v>3.5217539174986774E-2</v>
      </c>
      <c r="E56" s="24">
        <f t="shared" si="2"/>
        <v>3.4252797195925229E-2</v>
      </c>
      <c r="F56" s="24">
        <f t="shared" si="2"/>
        <v>3.9515276308007503E-2</v>
      </c>
      <c r="G56" s="24">
        <f t="shared" si="2"/>
        <v>4.0130728734197034E-2</v>
      </c>
      <c r="H56" s="25">
        <f t="shared" si="2"/>
        <v>3.5912381550543757E-2</v>
      </c>
    </row>
    <row r="57" spans="2:8" ht="19.899999999999999" customHeight="1" x14ac:dyDescent="0.25">
      <c r="B57" s="40" t="s">
        <v>91</v>
      </c>
      <c r="C57" s="26">
        <f t="shared" si="0"/>
        <v>3.7424826252236122E-2</v>
      </c>
      <c r="D57" s="27">
        <f t="shared" si="1"/>
        <v>3.9515138722668E-2</v>
      </c>
      <c r="E57" s="41"/>
      <c r="F57" s="41"/>
      <c r="G57" s="41"/>
      <c r="H57" s="42"/>
    </row>
    <row r="58" spans="2:8" ht="20.45" customHeight="1" x14ac:dyDescent="0.25">
      <c r="B58" s="43" t="s">
        <v>78</v>
      </c>
    </row>
    <row r="59" spans="2:8" ht="17.25" customHeight="1" x14ac:dyDescent="0.25">
      <c r="B59" s="4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P59"/>
  <sheetViews>
    <sheetView topLeftCell="A38" zoomScaleNormal="100" workbookViewId="0">
      <selection activeCell="P53" sqref="P53"/>
    </sheetView>
  </sheetViews>
  <sheetFormatPr baseColWidth="10" defaultColWidth="8.85546875" defaultRowHeight="11.45" customHeight="1" x14ac:dyDescent="0.25"/>
  <cols>
    <col min="2" max="2" width="29.85546875" customWidth="1"/>
    <col min="3" max="7" width="12.7109375" customWidth="1"/>
    <col min="8" max="8" width="12.28515625" customWidth="1"/>
    <col min="9" max="15" width="10" customWidth="1"/>
  </cols>
  <sheetData>
    <row r="1" spans="2:16" ht="15" x14ac:dyDescent="0.25">
      <c r="B1" s="3" t="s">
        <v>68</v>
      </c>
    </row>
    <row r="2" spans="2:16" ht="15" x14ac:dyDescent="0.25">
      <c r="B2" s="2" t="s">
        <v>69</v>
      </c>
      <c r="C2" s="1" t="s">
        <v>0</v>
      </c>
    </row>
    <row r="3" spans="2:16" ht="15" x14ac:dyDescent="0.25">
      <c r="B3" s="2" t="s">
        <v>70</v>
      </c>
      <c r="C3" s="2" t="s">
        <v>6</v>
      </c>
    </row>
    <row r="5" spans="2:16" ht="15" x14ac:dyDescent="0.25">
      <c r="B5" s="1" t="s">
        <v>12</v>
      </c>
      <c r="D5" s="2" t="s">
        <v>16</v>
      </c>
    </row>
    <row r="6" spans="2:16" ht="15" x14ac:dyDescent="0.25">
      <c r="B6" s="1" t="s">
        <v>13</v>
      </c>
      <c r="D6" s="2" t="s">
        <v>17</v>
      </c>
    </row>
    <row r="7" spans="2:16" ht="15" x14ac:dyDescent="0.25">
      <c r="B7" s="1" t="s">
        <v>14</v>
      </c>
      <c r="D7" s="2" t="s">
        <v>24</v>
      </c>
    </row>
    <row r="9" spans="2:16" ht="15" x14ac:dyDescent="0.25">
      <c r="B9" s="121" t="s">
        <v>71</v>
      </c>
      <c r="C9" s="120" t="s">
        <v>54</v>
      </c>
      <c r="D9" s="120" t="s">
        <v>55</v>
      </c>
      <c r="E9" s="120" t="s">
        <v>56</v>
      </c>
      <c r="F9" s="120" t="s">
        <v>57</v>
      </c>
      <c r="G9" s="120" t="s">
        <v>58</v>
      </c>
      <c r="H9" s="120" t="s">
        <v>59</v>
      </c>
      <c r="I9" s="120" t="s">
        <v>60</v>
      </c>
      <c r="J9" s="120" t="s">
        <v>61</v>
      </c>
      <c r="K9" s="120" t="s">
        <v>62</v>
      </c>
      <c r="L9" s="120" t="s">
        <v>63</v>
      </c>
      <c r="M9" s="120" t="s">
        <v>64</v>
      </c>
      <c r="N9" s="120" t="s">
        <v>65</v>
      </c>
      <c r="O9" s="120" t="s">
        <v>66</v>
      </c>
      <c r="P9" s="120" t="s">
        <v>67</v>
      </c>
    </row>
    <row r="10" spans="2:16" ht="15" x14ac:dyDescent="0.25">
      <c r="B10" s="122" t="s">
        <v>79</v>
      </c>
      <c r="C10" s="124" t="s">
        <v>73</v>
      </c>
      <c r="D10" s="124" t="s">
        <v>73</v>
      </c>
      <c r="E10" s="124" t="s">
        <v>73</v>
      </c>
      <c r="F10" s="124" t="s">
        <v>73</v>
      </c>
      <c r="G10" s="124" t="s">
        <v>73</v>
      </c>
      <c r="H10" s="124" t="s">
        <v>73</v>
      </c>
      <c r="I10" s="124" t="s">
        <v>73</v>
      </c>
      <c r="J10" s="124" t="s">
        <v>73</v>
      </c>
      <c r="K10" s="124" t="s">
        <v>73</v>
      </c>
      <c r="L10" s="124" t="s">
        <v>73</v>
      </c>
      <c r="M10" s="124" t="s">
        <v>73</v>
      </c>
      <c r="N10" s="124" t="s">
        <v>73</v>
      </c>
      <c r="O10" s="124" t="s">
        <v>73</v>
      </c>
      <c r="P10" s="124" t="s">
        <v>73</v>
      </c>
    </row>
    <row r="11" spans="2:16" ht="15" x14ac:dyDescent="0.25">
      <c r="B11" s="123" t="s">
        <v>80</v>
      </c>
      <c r="C11" s="126">
        <v>451041.5</v>
      </c>
      <c r="D11" s="126">
        <v>485851.5</v>
      </c>
      <c r="E11" s="126">
        <v>494363.2</v>
      </c>
      <c r="F11" s="128">
        <v>482992</v>
      </c>
      <c r="G11" s="126">
        <v>484222.3</v>
      </c>
      <c r="H11" s="126">
        <v>469734.6</v>
      </c>
      <c r="I11" s="126">
        <v>468137.3</v>
      </c>
      <c r="J11" s="126">
        <v>498737.7</v>
      </c>
      <c r="K11" s="126">
        <v>529764.5</v>
      </c>
      <c r="L11" s="126">
        <v>539289.19999999995</v>
      </c>
      <c r="M11" s="126">
        <v>451776.2</v>
      </c>
      <c r="N11" s="126">
        <v>529841.80000000005</v>
      </c>
      <c r="O11" s="126">
        <v>629023.4</v>
      </c>
      <c r="P11" s="126">
        <v>645625.69999999995</v>
      </c>
    </row>
    <row r="12" spans="2:16" ht="15" x14ac:dyDescent="0.25">
      <c r="B12" s="123" t="s">
        <v>81</v>
      </c>
      <c r="C12" s="127">
        <v>13920.4</v>
      </c>
      <c r="D12" s="127">
        <v>14736.8</v>
      </c>
      <c r="E12" s="127">
        <v>15216.9</v>
      </c>
      <c r="F12" s="127">
        <v>15478.9</v>
      </c>
      <c r="G12" s="129">
        <v>15490</v>
      </c>
      <c r="H12" s="127">
        <v>14874.3</v>
      </c>
      <c r="I12" s="127">
        <v>14951.8</v>
      </c>
      <c r="J12" s="127">
        <v>15923.4</v>
      </c>
      <c r="K12" s="127">
        <v>16826.599999999999</v>
      </c>
      <c r="L12" s="127">
        <v>17448.7</v>
      </c>
      <c r="M12" s="127">
        <v>14847.9</v>
      </c>
      <c r="N12" s="129">
        <v>16524</v>
      </c>
      <c r="O12" s="127">
        <v>18776.900000000001</v>
      </c>
      <c r="P12" s="127">
        <v>19408.8</v>
      </c>
    </row>
    <row r="13" spans="2:16" ht="15" x14ac:dyDescent="0.25">
      <c r="B13" s="123" t="s">
        <v>82</v>
      </c>
      <c r="C13" s="126">
        <v>3444.2</v>
      </c>
      <c r="D13" s="126">
        <v>3987.6</v>
      </c>
      <c r="E13" s="126">
        <v>4110.5</v>
      </c>
      <c r="F13" s="126">
        <v>3949.4</v>
      </c>
      <c r="G13" s="126">
        <v>3945.9</v>
      </c>
      <c r="H13" s="126">
        <v>3817.7</v>
      </c>
      <c r="I13" s="126">
        <v>3777.5</v>
      </c>
      <c r="J13" s="126">
        <v>4379.3</v>
      </c>
      <c r="K13" s="126">
        <v>5091.2</v>
      </c>
      <c r="L13" s="126">
        <v>5248.5</v>
      </c>
      <c r="M13" s="126">
        <v>3990.4</v>
      </c>
      <c r="N13" s="126">
        <v>4903.3999999999996</v>
      </c>
      <c r="O13" s="126">
        <v>6605.6</v>
      </c>
      <c r="P13" s="126">
        <v>6445.3</v>
      </c>
    </row>
    <row r="14" spans="2:16" ht="15" x14ac:dyDescent="0.25">
      <c r="B14" s="123" t="s">
        <v>83</v>
      </c>
      <c r="C14" s="127">
        <v>7307.1</v>
      </c>
      <c r="D14" s="127">
        <v>7582.1</v>
      </c>
      <c r="E14" s="127">
        <v>7777.9</v>
      </c>
      <c r="F14" s="127">
        <v>8158.9</v>
      </c>
      <c r="G14" s="127">
        <v>8108.9</v>
      </c>
      <c r="H14" s="127">
        <v>8017.6</v>
      </c>
      <c r="I14" s="127">
        <v>8096.9</v>
      </c>
      <c r="J14" s="129">
        <v>8651</v>
      </c>
      <c r="K14" s="127">
        <v>9205.2999999999993</v>
      </c>
      <c r="L14" s="127">
        <v>9343.6</v>
      </c>
      <c r="M14" s="127">
        <v>8228.1</v>
      </c>
      <c r="N14" s="127">
        <v>9420.6</v>
      </c>
      <c r="O14" s="127">
        <v>10848.4</v>
      </c>
      <c r="P14" s="127">
        <v>11139.1</v>
      </c>
    </row>
    <row r="15" spans="2:16" ht="15" x14ac:dyDescent="0.25">
      <c r="B15" s="123" t="s">
        <v>84</v>
      </c>
      <c r="C15" s="128">
        <v>110878</v>
      </c>
      <c r="D15" s="128">
        <v>119728</v>
      </c>
      <c r="E15" s="128">
        <v>120311</v>
      </c>
      <c r="F15" s="128">
        <v>119638</v>
      </c>
      <c r="G15" s="128">
        <v>122675</v>
      </c>
      <c r="H15" s="128">
        <v>120827</v>
      </c>
      <c r="I15" s="128">
        <v>123350</v>
      </c>
      <c r="J15" s="128">
        <v>128608</v>
      </c>
      <c r="K15" s="128">
        <v>134438</v>
      </c>
      <c r="L15" s="128">
        <v>136174</v>
      </c>
      <c r="M15" s="128">
        <v>120364</v>
      </c>
      <c r="N15" s="128">
        <v>135240</v>
      </c>
      <c r="O15" s="128">
        <v>157955</v>
      </c>
      <c r="P15" s="128">
        <v>163115</v>
      </c>
    </row>
    <row r="16" spans="2:16" ht="15" x14ac:dyDescent="0.25">
      <c r="B16" s="123" t="s">
        <v>85</v>
      </c>
      <c r="C16" s="129">
        <v>46891</v>
      </c>
      <c r="D16" s="129">
        <v>48825</v>
      </c>
      <c r="E16" s="129">
        <v>49021</v>
      </c>
      <c r="F16" s="129">
        <v>46944</v>
      </c>
      <c r="G16" s="129">
        <v>47258</v>
      </c>
      <c r="H16" s="129">
        <v>46623</v>
      </c>
      <c r="I16" s="129">
        <v>45024</v>
      </c>
      <c r="J16" s="129">
        <v>50724</v>
      </c>
      <c r="K16" s="129">
        <v>52499</v>
      </c>
      <c r="L16" s="129">
        <v>52788</v>
      </c>
      <c r="M16" s="129">
        <v>38922</v>
      </c>
      <c r="N16" s="129">
        <v>47555</v>
      </c>
      <c r="O16" s="129">
        <v>57975</v>
      </c>
      <c r="P16" s="129">
        <v>56899</v>
      </c>
    </row>
    <row r="17" spans="2:16" ht="15" x14ac:dyDescent="0.25">
      <c r="B17" s="123" t="s">
        <v>44</v>
      </c>
      <c r="C17" s="126">
        <v>77103.100000000006</v>
      </c>
      <c r="D17" s="126">
        <v>83028.3</v>
      </c>
      <c r="E17" s="126">
        <v>84570.5</v>
      </c>
      <c r="F17" s="126">
        <v>83816.399999999994</v>
      </c>
      <c r="G17" s="126">
        <v>82720.800000000003</v>
      </c>
      <c r="H17" s="128">
        <v>80389</v>
      </c>
      <c r="I17" s="126">
        <v>80988.7</v>
      </c>
      <c r="J17" s="126">
        <v>86580.9</v>
      </c>
      <c r="K17" s="126">
        <v>94185.2</v>
      </c>
      <c r="L17" s="126">
        <v>96089.5</v>
      </c>
      <c r="M17" s="126">
        <v>77715.8</v>
      </c>
      <c r="N17" s="126">
        <v>94078.9</v>
      </c>
      <c r="O17" s="126">
        <v>110500.1</v>
      </c>
      <c r="P17" s="126">
        <v>113542.7</v>
      </c>
    </row>
    <row r="18" spans="2:16" ht="15" x14ac:dyDescent="0.25">
      <c r="B18" s="123" t="s">
        <v>86</v>
      </c>
      <c r="C18" s="127">
        <v>78499.899999999994</v>
      </c>
      <c r="D18" s="127">
        <v>84873.7</v>
      </c>
      <c r="E18" s="127">
        <v>86910.3</v>
      </c>
      <c r="F18" s="127">
        <v>82515.8</v>
      </c>
      <c r="G18" s="127">
        <v>82507.199999999997</v>
      </c>
      <c r="H18" s="127">
        <v>77676.899999999994</v>
      </c>
      <c r="I18" s="127">
        <v>75359.5</v>
      </c>
      <c r="J18" s="127">
        <v>76893.899999999994</v>
      </c>
      <c r="K18" s="127">
        <v>81695.199999999997</v>
      </c>
      <c r="L18" s="127">
        <v>81958.2</v>
      </c>
      <c r="M18" s="127">
        <v>64270.400000000001</v>
      </c>
      <c r="N18" s="127">
        <v>78304.5</v>
      </c>
      <c r="O18" s="127">
        <v>94956.2</v>
      </c>
      <c r="P18" s="127">
        <v>99740.6</v>
      </c>
    </row>
    <row r="19" spans="2:16" ht="15" x14ac:dyDescent="0.25">
      <c r="B19" s="123" t="s">
        <v>87</v>
      </c>
      <c r="C19" s="126">
        <v>4281.3999999999996</v>
      </c>
      <c r="D19" s="128">
        <v>4798</v>
      </c>
      <c r="E19" s="126">
        <v>4824.5</v>
      </c>
      <c r="F19" s="126">
        <v>4717.8999999999996</v>
      </c>
      <c r="G19" s="128">
        <v>4981</v>
      </c>
      <c r="H19" s="126">
        <v>4665.1000000000004</v>
      </c>
      <c r="I19" s="126">
        <v>4793.3999999999996</v>
      </c>
      <c r="J19" s="126">
        <v>5278.4</v>
      </c>
      <c r="K19" s="126">
        <v>5607.2</v>
      </c>
      <c r="L19" s="126">
        <v>5750.7</v>
      </c>
      <c r="M19" s="126">
        <v>4744.7</v>
      </c>
      <c r="N19" s="126">
        <v>5698.3</v>
      </c>
      <c r="O19" s="126">
        <v>6955.4</v>
      </c>
      <c r="P19" s="126">
        <v>7839.3</v>
      </c>
    </row>
    <row r="20" spans="2:16" ht="15" x14ac:dyDescent="0.25">
      <c r="B20" s="123" t="s">
        <v>88</v>
      </c>
      <c r="C20" s="129">
        <v>19678</v>
      </c>
      <c r="D20" s="129">
        <v>20950</v>
      </c>
      <c r="E20" s="129">
        <v>21426</v>
      </c>
      <c r="F20" s="129">
        <v>21062</v>
      </c>
      <c r="G20" s="129">
        <v>20847</v>
      </c>
      <c r="H20" s="129">
        <v>20616</v>
      </c>
      <c r="I20" s="129">
        <v>20939</v>
      </c>
      <c r="J20" s="129">
        <v>22441</v>
      </c>
      <c r="K20" s="129">
        <v>24059</v>
      </c>
      <c r="L20" s="129">
        <v>24952</v>
      </c>
      <c r="M20" s="129">
        <v>23345</v>
      </c>
      <c r="N20" s="129">
        <v>26515</v>
      </c>
      <c r="O20" s="129">
        <v>29627</v>
      </c>
      <c r="P20" s="129">
        <v>30777</v>
      </c>
    </row>
    <row r="21" spans="2:16" ht="15" x14ac:dyDescent="0.25">
      <c r="B21" s="123" t="s">
        <v>89</v>
      </c>
      <c r="C21" s="128">
        <v>12522</v>
      </c>
      <c r="D21" s="126">
        <v>13619.4</v>
      </c>
      <c r="E21" s="126">
        <v>13969.2</v>
      </c>
      <c r="F21" s="126">
        <v>13916.1</v>
      </c>
      <c r="G21" s="126">
        <v>13305.7</v>
      </c>
      <c r="H21" s="126">
        <v>12904.9</v>
      </c>
      <c r="I21" s="126">
        <v>13013.2</v>
      </c>
      <c r="J21" s="128">
        <v>13863</v>
      </c>
      <c r="K21" s="126">
        <v>14908.6</v>
      </c>
      <c r="L21" s="126">
        <v>14934.5</v>
      </c>
      <c r="M21" s="128">
        <v>12820</v>
      </c>
      <c r="N21" s="126">
        <v>14663.6</v>
      </c>
      <c r="O21" s="126">
        <v>17524.2</v>
      </c>
      <c r="P21" s="128">
        <v>17096</v>
      </c>
    </row>
    <row r="22" spans="2:16" ht="15" x14ac:dyDescent="0.25">
      <c r="B22" s="123" t="s">
        <v>50</v>
      </c>
      <c r="C22" s="127">
        <v>8720.7000000000007</v>
      </c>
      <c r="D22" s="127">
        <v>9101.2000000000007</v>
      </c>
      <c r="E22" s="127">
        <v>8809.2000000000007</v>
      </c>
      <c r="F22" s="127">
        <v>8179.3</v>
      </c>
      <c r="G22" s="127">
        <v>8230.6</v>
      </c>
      <c r="H22" s="127">
        <v>7864.7</v>
      </c>
      <c r="I22" s="127">
        <v>8338.9</v>
      </c>
      <c r="J22" s="127">
        <v>9069.7000000000007</v>
      </c>
      <c r="K22" s="127">
        <v>9657.4</v>
      </c>
      <c r="L22" s="127">
        <v>10386.4</v>
      </c>
      <c r="M22" s="127">
        <v>8274.1</v>
      </c>
      <c r="N22" s="129">
        <v>9596</v>
      </c>
      <c r="O22" s="127">
        <v>11590.6</v>
      </c>
      <c r="P22" s="125" t="s">
        <v>74</v>
      </c>
    </row>
    <row r="23" spans="2:16" ht="15" x14ac:dyDescent="0.25">
      <c r="B23" s="123" t="s">
        <v>90</v>
      </c>
      <c r="C23" s="126">
        <v>12714.6</v>
      </c>
      <c r="D23" s="126">
        <v>14107.4</v>
      </c>
      <c r="E23" s="128">
        <v>14616</v>
      </c>
      <c r="F23" s="126">
        <v>14541.5</v>
      </c>
      <c r="G23" s="126">
        <v>13909.5</v>
      </c>
      <c r="H23" s="126">
        <v>13439.8</v>
      </c>
      <c r="I23" s="126">
        <v>13823.8</v>
      </c>
      <c r="J23" s="126">
        <v>14273.3</v>
      </c>
      <c r="K23" s="126">
        <v>14735.9</v>
      </c>
      <c r="L23" s="126">
        <v>14849.1</v>
      </c>
      <c r="M23" s="126">
        <v>14085.7</v>
      </c>
      <c r="N23" s="126">
        <v>16505.900000000001</v>
      </c>
      <c r="O23" s="126">
        <v>17715.8</v>
      </c>
      <c r="P23" s="126">
        <v>16556.400000000001</v>
      </c>
    </row>
    <row r="24" spans="2:16" ht="15" x14ac:dyDescent="0.25">
      <c r="B24" s="7" t="s">
        <v>52</v>
      </c>
      <c r="C24" s="15">
        <v>72620.800000000003</v>
      </c>
      <c r="D24" s="15">
        <v>76496.800000000003</v>
      </c>
      <c r="E24" s="15">
        <v>82400.399999999994</v>
      </c>
      <c r="F24" s="15">
        <v>78480.100000000006</v>
      </c>
      <c r="G24" s="15">
        <v>82567.100000000006</v>
      </c>
      <c r="H24" s="15">
        <v>87351.2</v>
      </c>
      <c r="I24" s="15">
        <v>78741.399999999994</v>
      </c>
      <c r="J24" s="15">
        <v>80543.399999999994</v>
      </c>
      <c r="K24" s="15">
        <v>86580.9</v>
      </c>
      <c r="L24" s="15">
        <v>86784.7</v>
      </c>
      <c r="M24" s="9" t="s">
        <v>74</v>
      </c>
      <c r="N24" s="9" t="s">
        <v>74</v>
      </c>
      <c r="O24" s="9" t="s">
        <v>74</v>
      </c>
    </row>
    <row r="26" spans="2:16" ht="15" x14ac:dyDescent="0.25">
      <c r="B26" s="5" t="s">
        <v>71</v>
      </c>
      <c r="C26" s="4" t="s">
        <v>54</v>
      </c>
      <c r="D26" s="4" t="s">
        <v>55</v>
      </c>
      <c r="E26" s="4" t="s">
        <v>56</v>
      </c>
      <c r="F26" s="4" t="s">
        <v>57</v>
      </c>
      <c r="G26" s="4" t="s">
        <v>58</v>
      </c>
      <c r="H26" s="4" t="s">
        <v>59</v>
      </c>
      <c r="I26" s="4" t="s">
        <v>60</v>
      </c>
      <c r="J26" s="4" t="s">
        <v>61</v>
      </c>
      <c r="K26" s="4" t="s">
        <v>62</v>
      </c>
      <c r="L26" s="4" t="s">
        <v>63</v>
      </c>
      <c r="M26" s="4" t="s">
        <v>64</v>
      </c>
      <c r="N26" s="4" t="s">
        <v>65</v>
      </c>
      <c r="O26" s="4" t="s">
        <v>66</v>
      </c>
      <c r="P26" s="4" t="s">
        <v>67</v>
      </c>
    </row>
    <row r="27" spans="2:16" ht="15" x14ac:dyDescent="0.25">
      <c r="B27" s="6" t="s">
        <v>72</v>
      </c>
      <c r="C27" s="8" t="s">
        <v>73</v>
      </c>
      <c r="D27" s="8" t="s">
        <v>73</v>
      </c>
      <c r="E27" s="8" t="s">
        <v>73</v>
      </c>
      <c r="F27" s="8" t="s">
        <v>73</v>
      </c>
      <c r="G27" s="8" t="s">
        <v>73</v>
      </c>
      <c r="H27" s="8" t="s">
        <v>73</v>
      </c>
      <c r="I27" s="8" t="s">
        <v>73</v>
      </c>
      <c r="J27" s="8" t="s">
        <v>73</v>
      </c>
      <c r="K27" s="8" t="s">
        <v>73</v>
      </c>
      <c r="L27" s="8" t="s">
        <v>73</v>
      </c>
      <c r="M27" s="8" t="s">
        <v>73</v>
      </c>
      <c r="N27" s="8" t="s">
        <v>73</v>
      </c>
      <c r="O27" s="8" t="s">
        <v>73</v>
      </c>
      <c r="P27" s="8" t="s">
        <v>73</v>
      </c>
    </row>
    <row r="28" spans="2:16" ht="15" x14ac:dyDescent="0.25">
      <c r="B28" s="7" t="s">
        <v>38</v>
      </c>
      <c r="C28" s="21">
        <f>C11/'total valeur'!C11</f>
        <v>7.440188450716223E-2</v>
      </c>
      <c r="D28" s="21">
        <f>D11/'total valeur'!D11</f>
        <v>7.7898779230410539E-2</v>
      </c>
      <c r="E28" s="21">
        <f>E11/'total valeur'!E11</f>
        <v>7.8459691142273094E-2</v>
      </c>
      <c r="F28" s="21">
        <f>F11/'total valeur'!F11</f>
        <v>7.6268855674875041E-2</v>
      </c>
      <c r="G28" s="21">
        <f>G11/'total valeur'!G11</f>
        <v>7.5451046212556841E-2</v>
      </c>
      <c r="H28" s="21">
        <f>H11/'total valeur'!H11</f>
        <v>7.137077076714797E-2</v>
      </c>
      <c r="I28" s="21">
        <f>I11/'total valeur'!I11</f>
        <v>6.9466136146547536E-2</v>
      </c>
      <c r="J28" s="21">
        <f>J11/'total valeur'!J11</f>
        <v>7.122317230049309E-2</v>
      </c>
      <c r="K28" s="21">
        <f>K11/'total valeur'!K11</f>
        <v>7.3164137270864404E-2</v>
      </c>
      <c r="L28" s="21">
        <f>L11/'total valeur'!L11</f>
        <v>7.2485898636420604E-2</v>
      </c>
      <c r="M28" s="21">
        <f>M11/'total valeur'!M11</f>
        <v>6.5677284191072285E-2</v>
      </c>
      <c r="N28" s="21">
        <f>N11/'total valeur'!N11</f>
        <v>7.1518631786163259E-2</v>
      </c>
      <c r="O28" s="21">
        <f>O11/'total valeur'!O11</f>
        <v>7.5289737106277302E-2</v>
      </c>
      <c r="P28" s="21">
        <f>P11/'total valeur'!P11</f>
        <v>7.2137330154411525E-2</v>
      </c>
    </row>
    <row r="29" spans="2:16" ht="15" x14ac:dyDescent="0.25">
      <c r="B29" s="7" t="s">
        <v>39</v>
      </c>
      <c r="C29" s="21">
        <f>C12/'total valeur'!C12</f>
        <v>7.6565350664179826E-2</v>
      </c>
      <c r="D29" s="21">
        <f>D12/'total valeur'!D12</f>
        <v>7.840500028197879E-2</v>
      </c>
      <c r="E29" s="21">
        <f>E12/'total valeur'!E12</f>
        <v>7.8154781073239574E-2</v>
      </c>
      <c r="F29" s="21">
        <f>F12/'total valeur'!F12</f>
        <v>7.7781736374540653E-2</v>
      </c>
      <c r="G29" s="21">
        <f>G12/'total valeur'!G12</f>
        <v>7.6629110652138968E-2</v>
      </c>
      <c r="H29" s="21">
        <f>H12/'total valeur'!H12</f>
        <v>7.1770431892565587E-2</v>
      </c>
      <c r="I29" s="21">
        <f>I12/'total valeur'!I12</f>
        <v>7.0155237900851375E-2</v>
      </c>
      <c r="J29" s="21">
        <f>J12/'total valeur'!J12</f>
        <v>7.1772418232071089E-2</v>
      </c>
      <c r="K29" s="21">
        <f>K12/'total valeur'!K12</f>
        <v>7.3391014130297763E-2</v>
      </c>
      <c r="L29" s="21">
        <f>L12/'total valeur'!L12</f>
        <v>7.4169967724096078E-2</v>
      </c>
      <c r="M29" s="21">
        <f>M12/'total valeur'!M12</f>
        <v>6.6813692579346301E-2</v>
      </c>
      <c r="N29" s="21">
        <f>N12/'total valeur'!N12</f>
        <v>6.8882891580729799E-2</v>
      </c>
      <c r="O29" s="21">
        <f>O12/'total valeur'!O12</f>
        <v>6.8998196123189845E-2</v>
      </c>
      <c r="P29" s="21">
        <f>P12/'total valeur'!P12</f>
        <v>6.7364720778355314E-2</v>
      </c>
    </row>
    <row r="30" spans="2:16" ht="15" x14ac:dyDescent="0.25">
      <c r="B30" s="7" t="s">
        <v>40</v>
      </c>
      <c r="C30" s="21">
        <f>C13/'total valeur'!C13</f>
        <v>4.2143052918028938E-2</v>
      </c>
      <c r="D30" s="21">
        <f>D13/'total valeur'!D13</f>
        <v>4.6583459110386305E-2</v>
      </c>
      <c r="E30" s="21">
        <f>E13/'total valeur'!E13</f>
        <v>4.8574149878520316E-2</v>
      </c>
      <c r="F30" s="21">
        <f>F13/'total valeur'!F13</f>
        <v>4.7651969531890041E-2</v>
      </c>
      <c r="G30" s="21">
        <f>G13/'total valeur'!G13</f>
        <v>4.9395373291272346E-2</v>
      </c>
      <c r="H30" s="21">
        <f>H13/'total valeur'!H13</f>
        <v>4.5388993314762566E-2</v>
      </c>
      <c r="I30" s="21">
        <f>I13/'total valeur'!I13</f>
        <v>4.2566545793828049E-2</v>
      </c>
      <c r="J30" s="21">
        <f>J13/'total valeur'!J13</f>
        <v>4.4715526017262142E-2</v>
      </c>
      <c r="K30" s="21">
        <f>K13/'total valeur'!K13</f>
        <v>4.7758237057660337E-2</v>
      </c>
      <c r="L30" s="21">
        <f>L13/'total valeur'!L13</f>
        <v>4.6520800741000082E-2</v>
      </c>
      <c r="M30" s="21">
        <f>M13/'total valeur'!M13</f>
        <v>3.8651161258952321E-2</v>
      </c>
      <c r="N30" s="21">
        <f>N13/'total valeur'!N13</f>
        <v>4.2519243959733583E-2</v>
      </c>
      <c r="O30" s="21">
        <f>O13/'total valeur'!O13</f>
        <v>4.773608426225362E-2</v>
      </c>
      <c r="P30" s="21">
        <f>P13/'total valeur'!P13</f>
        <v>4.2870122544976616E-2</v>
      </c>
    </row>
    <row r="31" spans="2:16" ht="15" x14ac:dyDescent="0.25">
      <c r="B31" s="7" t="s">
        <v>41</v>
      </c>
      <c r="C31" s="21">
        <f>C14/'total valeur'!C14</f>
        <v>6.4633429009902307E-2</v>
      </c>
      <c r="D31" s="21">
        <f>D14/'total valeur'!D14</f>
        <v>6.5310401203170207E-2</v>
      </c>
      <c r="E31" s="21">
        <f>E14/'total valeur'!E14</f>
        <v>6.5283590257528529E-2</v>
      </c>
      <c r="F31" s="21">
        <f>F14/'total valeur'!F14</f>
        <v>6.6852666683054326E-2</v>
      </c>
      <c r="G31" s="21">
        <f>G14/'total valeur'!G14</f>
        <v>6.6123958059818091E-2</v>
      </c>
      <c r="H31" s="21">
        <f>H14/'total valeur'!H14</f>
        <v>6.3805235505429853E-2</v>
      </c>
      <c r="I31" s="21">
        <f>I14/'total valeur'!I14</f>
        <v>6.198180405485576E-2</v>
      </c>
      <c r="J31" s="21">
        <f>J14/'total valeur'!J14</f>
        <v>6.3588458962988439E-2</v>
      </c>
      <c r="K31" s="21">
        <f>K14/'total valeur'!K14</f>
        <v>6.5022451616184362E-2</v>
      </c>
      <c r="L31" s="21">
        <f>L14/'total valeur'!L14</f>
        <v>6.4519024743249012E-2</v>
      </c>
      <c r="M31" s="21">
        <f>M14/'total valeur'!M14</f>
        <v>5.7505903928287624E-2</v>
      </c>
      <c r="N31" s="21">
        <f>N14/'total valeur'!N14</f>
        <v>6.0688285008049389E-2</v>
      </c>
      <c r="O31" s="21">
        <f>O14/'total valeur'!O14</f>
        <v>6.5485223509583981E-2</v>
      </c>
      <c r="P31" s="21">
        <f>P14/'total valeur'!P14</f>
        <v>6.468578981110687E-2</v>
      </c>
    </row>
    <row r="32" spans="2:16" ht="15" x14ac:dyDescent="0.25">
      <c r="B32" s="7" t="s">
        <v>42</v>
      </c>
      <c r="C32" s="21">
        <f>C15/'total valeur'!C15</f>
        <v>7.9715411996206839E-2</v>
      </c>
      <c r="D32" s="21">
        <f>D15/'total valeur'!D15</f>
        <v>8.3429204541891247E-2</v>
      </c>
      <c r="E32" s="21">
        <f>E15/'total valeur'!E15</f>
        <v>8.1676142631659343E-2</v>
      </c>
      <c r="F32" s="21">
        <f>F15/'total valeur'!F15</f>
        <v>7.9889365668900994E-2</v>
      </c>
      <c r="G32" s="21">
        <f>G15/'total valeur'!G15</f>
        <v>8.0135061955654785E-2</v>
      </c>
      <c r="H32" s="21">
        <f>H15/'total valeur'!H15</f>
        <v>7.6689213419390542E-2</v>
      </c>
      <c r="I32" s="21">
        <f>I15/'total valeur'!I15</f>
        <v>7.6095848072341335E-2</v>
      </c>
      <c r="J32" s="21">
        <f>J15/'total valeur'!J15</f>
        <v>7.6993397298933119E-2</v>
      </c>
      <c r="K32" s="21">
        <f>K15/'total valeur'!K15</f>
        <v>7.8061554809096476E-2</v>
      </c>
      <c r="L32" s="21">
        <f>L15/'total valeur'!L15</f>
        <v>7.6574433651498436E-2</v>
      </c>
      <c r="M32" s="21">
        <f>M15/'total valeur'!M15</f>
        <v>7.1577963330893168E-2</v>
      </c>
      <c r="N32" s="21">
        <f>N15/'total valeur'!N15</f>
        <v>7.6545426348516007E-2</v>
      </c>
      <c r="O32" s="21">
        <f>O15/'total valeur'!O15</f>
        <v>7.9922099291526549E-2</v>
      </c>
      <c r="P32" s="21">
        <f>P15/'total valeur'!P15</f>
        <v>7.8054006874437434E-2</v>
      </c>
    </row>
    <row r="33" spans="2:16" ht="15" x14ac:dyDescent="0.25">
      <c r="B33" s="7" t="s">
        <v>43</v>
      </c>
      <c r="C33" s="21">
        <f>C16/'total valeur'!C16</f>
        <v>7.3131779439631311E-2</v>
      </c>
      <c r="D33" s="21">
        <f>D16/'total valeur'!D16</f>
        <v>7.5826049684116367E-2</v>
      </c>
      <c r="E33" s="21">
        <f>E16/'total valeur'!E16</f>
        <v>7.7027993180443274E-2</v>
      </c>
      <c r="F33" s="21">
        <f>F16/'total valeur'!F16</f>
        <v>7.5204977780056192E-2</v>
      </c>
      <c r="G33" s="21">
        <f>G16/'total valeur'!G16</f>
        <v>7.431706707218308E-2</v>
      </c>
      <c r="H33" s="21">
        <f>H16/'total valeur'!H16</f>
        <v>7.1315379697074452E-2</v>
      </c>
      <c r="I33" s="21">
        <f>I16/'total valeur'!I16</f>
        <v>6.6650975028089518E-2</v>
      </c>
      <c r="J33" s="21">
        <f>J16/'total valeur'!J16</f>
        <v>7.1466813947328373E-2</v>
      </c>
      <c r="K33" s="21">
        <f>K16/'total valeur'!K16</f>
        <v>7.1745624800133384E-2</v>
      </c>
      <c r="L33" s="21">
        <f>L16/'total valeur'!L16</f>
        <v>7.0849148274806859E-2</v>
      </c>
      <c r="M33" s="21">
        <f>M16/'total valeur'!M16</f>
        <v>6.1922489499809087E-2</v>
      </c>
      <c r="N33" s="21">
        <f>N16/'total valeur'!N16</f>
        <v>6.8338226439442609E-2</v>
      </c>
      <c r="O33" s="21">
        <f>O16/'total valeur'!O16</f>
        <v>7.244095078513621E-2</v>
      </c>
      <c r="P33" s="21">
        <f>P16/'total valeur'!P16</f>
        <v>6.5702171096541168E-2</v>
      </c>
    </row>
    <row r="34" spans="2:16" ht="15" x14ac:dyDescent="0.25">
      <c r="B34" s="7" t="s">
        <v>44</v>
      </c>
      <c r="C34" s="21">
        <f>C17/'total valeur'!C17</f>
        <v>7.1815524047825915E-2</v>
      </c>
      <c r="D34" s="21">
        <f>D17/'total valeur'!D17</f>
        <v>7.5358431844513213E-2</v>
      </c>
      <c r="E34" s="21">
        <f>E17/'total valeur'!E17</f>
        <v>7.5645841448792217E-2</v>
      </c>
      <c r="F34" s="21">
        <f>F17/'total valeur'!F17</f>
        <v>7.4101821619830005E-2</v>
      </c>
      <c r="G34" s="21">
        <f>G17/'total valeur'!G17</f>
        <v>7.2628235182560966E-2</v>
      </c>
      <c r="H34" s="21">
        <f>H17/'total valeur'!H17</f>
        <v>6.9321024925698208E-2</v>
      </c>
      <c r="I34" s="21">
        <f>I17/'total valeur'!I17</f>
        <v>6.8752734575888388E-2</v>
      </c>
      <c r="J34" s="21">
        <f>J17/'total valeur'!J17</f>
        <v>7.1778536417860486E-2</v>
      </c>
      <c r="K34" s="21">
        <f>K17/'total valeur'!K17</f>
        <v>7.577411966726233E-2</v>
      </c>
      <c r="L34" s="21">
        <f>L17/'total valeur'!L17</f>
        <v>7.5601132048068051E-2</v>
      </c>
      <c r="M34" s="21">
        <f>M17/'total valeur'!M17</f>
        <v>6.5254763426943543E-2</v>
      </c>
      <c r="N34" s="21">
        <f>N17/'total valeur'!N17</f>
        <v>7.4005319666522199E-2</v>
      </c>
      <c r="O34" s="21">
        <f>O17/'total valeur'!O17</f>
        <v>7.9792067115971421E-2</v>
      </c>
      <c r="P34" s="21">
        <f>P17/'total valeur'!P17</f>
        <v>7.5913551804585491E-2</v>
      </c>
    </row>
    <row r="35" spans="2:16" ht="15" x14ac:dyDescent="0.25">
      <c r="B35" s="7" t="s">
        <v>45</v>
      </c>
      <c r="C35" s="21">
        <f>C18/'total valeur'!C18</f>
        <v>8.0067264747796962E-2</v>
      </c>
      <c r="D35" s="21">
        <f>D18/'total valeur'!D18</f>
        <v>8.3865353311000507E-2</v>
      </c>
      <c r="E35" s="21">
        <f>E18/'total valeur'!E18</f>
        <v>8.6607373390093473E-2</v>
      </c>
      <c r="F35" s="21">
        <f>F18/'total valeur'!F18</f>
        <v>8.3101658381423194E-2</v>
      </c>
      <c r="G35" s="21">
        <f>G18/'total valeur'!G18</f>
        <v>8.268662998707195E-2</v>
      </c>
      <c r="H35" s="21">
        <f>H18/'total valeur'!H18</f>
        <v>7.6233128404460754E-2</v>
      </c>
      <c r="I35" s="21">
        <f>I18/'total valeur'!I18</f>
        <v>7.2997130368450999E-2</v>
      </c>
      <c r="J35" s="21">
        <f>J18/'total valeur'!J18</f>
        <v>7.2598541928134211E-2</v>
      </c>
      <c r="K35" s="21">
        <f>K18/'total valeur'!K18</f>
        <v>7.5642961282046672E-2</v>
      </c>
      <c r="L35" s="21">
        <f>L18/'total valeur'!L18</f>
        <v>7.516191668564251E-2</v>
      </c>
      <c r="M35" s="21">
        <f>M18/'total valeur'!M18</f>
        <v>6.6407300603944133E-2</v>
      </c>
      <c r="N35" s="21">
        <f>N18/'total valeur'!N18</f>
        <v>7.5250734877777919E-2</v>
      </c>
      <c r="O35" s="21">
        <f>O18/'total valeur'!O18</f>
        <v>8.0652249358603795E-2</v>
      </c>
      <c r="P35" s="21">
        <f>P18/'total valeur'!P18</f>
        <v>7.9749326044690705E-2</v>
      </c>
    </row>
    <row r="36" spans="2:16" ht="15" x14ac:dyDescent="0.25">
      <c r="B36" s="7" t="s">
        <v>46</v>
      </c>
      <c r="C36" s="21">
        <f>C19/'total valeur'!C19</f>
        <v>7.9871650172096964E-2</v>
      </c>
      <c r="D36" s="21">
        <f>D19/'total valeur'!D19</f>
        <v>8.7462493938874689E-2</v>
      </c>
      <c r="E36" s="21">
        <f>E19/'total valeur'!E19</f>
        <v>8.8193141975511757E-2</v>
      </c>
      <c r="F36" s="21">
        <f>F19/'total valeur'!F19</f>
        <v>8.7055120086208165E-2</v>
      </c>
      <c r="G36" s="21">
        <f>G19/'total valeur'!G19</f>
        <v>9.1662418776349966E-2</v>
      </c>
      <c r="H36" s="21">
        <f>H19/'total valeur'!H19</f>
        <v>8.2565657316505531E-2</v>
      </c>
      <c r="I36" s="21">
        <f>I19/'total valeur'!I19</f>
        <v>8.0656641376281549E-2</v>
      </c>
      <c r="J36" s="21">
        <f>J19/'total valeur'!J19</f>
        <v>8.1355597821228531E-2</v>
      </c>
      <c r="K36" s="21">
        <f>K19/'total valeur'!K19</f>
        <v>8.2112261484616395E-2</v>
      </c>
      <c r="L36" s="21">
        <f>L19/'total valeur'!L19</f>
        <v>7.7913684855152376E-2</v>
      </c>
      <c r="M36" s="21">
        <f>M19/'total valeur'!M19</f>
        <v>7.0382567160636664E-2</v>
      </c>
      <c r="N36" s="21">
        <f>N19/'total valeur'!N19</f>
        <v>7.7166625363434577E-2</v>
      </c>
      <c r="O36" s="21">
        <f>O19/'total valeur'!O19</f>
        <v>8.3244468540666569E-2</v>
      </c>
      <c r="P36" s="21">
        <f>P19/'total valeur'!P19</f>
        <v>8.1124880345639402E-2</v>
      </c>
    </row>
    <row r="37" spans="2:16" ht="15" x14ac:dyDescent="0.25">
      <c r="B37" s="7" t="s">
        <v>47</v>
      </c>
      <c r="C37" s="21">
        <f>C20/'total valeur'!C20</f>
        <v>6.9441062612703219E-2</v>
      </c>
      <c r="D37" s="21">
        <f>D20/'total valeur'!D20</f>
        <v>7.162442136356488E-2</v>
      </c>
      <c r="E37" s="21">
        <f>E20/'total valeur'!E20</f>
        <v>7.317747912361891E-2</v>
      </c>
      <c r="F37" s="21">
        <f>F20/'total valeur'!F20</f>
        <v>7.08371170080382E-2</v>
      </c>
      <c r="G37" s="21">
        <f>G20/'total valeur'!G20</f>
        <v>6.8943051789139495E-2</v>
      </c>
      <c r="H37" s="21">
        <f>H20/'total valeur'!H20</f>
        <v>6.6484996049470307E-2</v>
      </c>
      <c r="I37" s="21">
        <f>I20/'total valeur'!I20</f>
        <v>6.5958331495819922E-2</v>
      </c>
      <c r="J37" s="21">
        <f>J20/'total valeur'!J20</f>
        <v>6.7657362686396175E-2</v>
      </c>
      <c r="K37" s="21">
        <f>K20/'total valeur'!K20</f>
        <v>6.9186748720308278E-2</v>
      </c>
      <c r="L37" s="21">
        <f>L20/'total valeur'!L20</f>
        <v>6.9123709055449664E-2</v>
      </c>
      <c r="M37" s="21">
        <f>M20/'total valeur'!M20</f>
        <v>6.7187976676317707E-2</v>
      </c>
      <c r="N37" s="21">
        <f>N20/'total valeur'!N20</f>
        <v>7.0501179229605443E-2</v>
      </c>
      <c r="O37" s="21">
        <f>O20/'total valeur'!O20</f>
        <v>6.9259505152325554E-2</v>
      </c>
      <c r="P37" s="21">
        <f>P20/'total valeur'!P20</f>
        <v>6.6556953046607387E-2</v>
      </c>
    </row>
    <row r="38" spans="2:16" ht="15" x14ac:dyDescent="0.25">
      <c r="B38" s="7" t="s">
        <v>48</v>
      </c>
      <c r="C38" s="21">
        <f>C21/'total valeur'!C21</f>
        <v>7.9519504568466029E-2</v>
      </c>
      <c r="D38" s="21">
        <f>D21/'total valeur'!D21</f>
        <v>8.2771471391533596E-2</v>
      </c>
      <c r="E38" s="21">
        <f>E21/'total valeur'!E21</f>
        <v>8.2416395961188341E-2</v>
      </c>
      <c r="F38" s="21">
        <f>F21/'total valeur'!F21</f>
        <v>8.0613179430231816E-2</v>
      </c>
      <c r="G38" s="21">
        <f>G21/'total valeur'!G21</f>
        <v>7.5843396328586124E-2</v>
      </c>
      <c r="H38" s="21">
        <f>H21/'total valeur'!H21</f>
        <v>7.168413188204939E-2</v>
      </c>
      <c r="I38" s="21">
        <f>I21/'total valeur'!I21</f>
        <v>6.9995390369044799E-2</v>
      </c>
      <c r="J38" s="21">
        <f>J21/'total valeur'!J21</f>
        <v>7.1966871255456699E-2</v>
      </c>
      <c r="K38" s="21">
        <f>K21/'total valeur'!K21</f>
        <v>7.509612047536128E-2</v>
      </c>
      <c r="L38" s="21">
        <f>L21/'total valeur'!L21</f>
        <v>7.3440101654141846E-2</v>
      </c>
      <c r="M38" s="21">
        <f>M21/'total valeur'!M21</f>
        <v>6.8160092212842374E-2</v>
      </c>
      <c r="N38" s="21">
        <f>N21/'total valeur'!N21</f>
        <v>7.5047929830523399E-2</v>
      </c>
      <c r="O38" s="21">
        <f>O21/'total valeur'!O21</f>
        <v>7.7776722461345094E-2</v>
      </c>
      <c r="P38" s="21">
        <f>P21/'total valeur'!P21</f>
        <v>7.0206879502145506E-2</v>
      </c>
    </row>
    <row r="39" spans="2:16" ht="15" x14ac:dyDescent="0.25">
      <c r="B39" s="7" t="s">
        <v>50</v>
      </c>
      <c r="C39" s="21">
        <f>C22/'total valeur'!C22</f>
        <v>7.2679889122060748E-2</v>
      </c>
      <c r="D39" s="21">
        <f>D22/'total valeur'!D22</f>
        <v>7.7121820309514311E-2</v>
      </c>
      <c r="E39" s="21">
        <f>E22/'total valeur'!E22</f>
        <v>7.7143082325536599E-2</v>
      </c>
      <c r="F39" s="21">
        <f>F22/'total valeur'!F22</f>
        <v>7.1510567071374181E-2</v>
      </c>
      <c r="G39" s="21">
        <f>G22/'total valeur'!G22</f>
        <v>6.9709730531821903E-2</v>
      </c>
      <c r="H39" s="21">
        <f>H22/'total valeur'!H22</f>
        <v>6.4504038115015955E-2</v>
      </c>
      <c r="I39" s="21">
        <f>I22/'total valeur'!I22</f>
        <v>6.5588637353959506E-2</v>
      </c>
      <c r="J39" s="21">
        <f>J22/'total valeur'!J22</f>
        <v>6.7863559056343586E-2</v>
      </c>
      <c r="K39" s="21">
        <f>K22/'total valeur'!K22</f>
        <v>6.8921417708438154E-2</v>
      </c>
      <c r="L39" s="21">
        <f>L22/'total valeur'!L22</f>
        <v>7.0804761310703401E-2</v>
      </c>
      <c r="M39" s="21">
        <f>M22/'total valeur'!M22</f>
        <v>6.3653680159893894E-2</v>
      </c>
      <c r="N39" s="21">
        <f>N22/'total valeur'!N22</f>
        <v>6.8304425907564095E-2</v>
      </c>
      <c r="O39" s="21">
        <f>O22/'total valeur'!O22</f>
        <v>6.9297524490534113E-2</v>
      </c>
      <c r="P39" s="21" t="e">
        <f>P22/'total valeur'!P22</f>
        <v>#VALUE!</v>
      </c>
    </row>
    <row r="40" spans="2:16" ht="15" x14ac:dyDescent="0.25">
      <c r="B40" s="7" t="s">
        <v>51</v>
      </c>
      <c r="C40" s="21">
        <f>C23/'total valeur'!C23</f>
        <v>7.3899192866396637E-2</v>
      </c>
      <c r="D40" s="21">
        <f>D23/'total valeur'!D23</f>
        <v>7.5114836130558846E-2</v>
      </c>
      <c r="E40" s="21">
        <f>E23/'total valeur'!E23</f>
        <v>7.393984647465375E-2</v>
      </c>
      <c r="F40" s="21">
        <f>F23/'total valeur'!F23</f>
        <v>7.155704166266845E-2</v>
      </c>
      <c r="G40" s="21">
        <f>G23/'total valeur'!G23</f>
        <v>6.9343975432106769E-2</v>
      </c>
      <c r="H40" s="21">
        <f>H23/'total valeur'!H23</f>
        <v>6.549709084299031E-2</v>
      </c>
      <c r="I40" s="21">
        <f>I23/'total valeur'!I23</f>
        <v>6.5931445376123263E-2</v>
      </c>
      <c r="J40" s="21">
        <f>J23/'total valeur'!J23</f>
        <v>6.6699533631784061E-2</v>
      </c>
      <c r="K40" s="21">
        <f>K23/'total valeur'!K23</f>
        <v>7.0068252342518914E-2</v>
      </c>
      <c r="L40" s="21">
        <f>L23/'total valeur'!L23</f>
        <v>7.0830513058646918E-2</v>
      </c>
      <c r="M40" s="21">
        <f>M23/'total valeur'!M23</f>
        <v>6.7521464622859712E-2</v>
      </c>
      <c r="N40" s="21">
        <f>N23/'total valeur'!N23</f>
        <v>7.0688443487232022E-2</v>
      </c>
      <c r="O40" s="21">
        <f>O23/'total valeur'!O23</f>
        <v>7.2428199564918944E-2</v>
      </c>
      <c r="P40" s="21">
        <f>P23/'total valeur'!P23</f>
        <v>7.0451177058559966E-2</v>
      </c>
    </row>
    <row r="41" spans="2:16" ht="15" x14ac:dyDescent="0.25">
      <c r="B41" s="7" t="s">
        <v>52</v>
      </c>
      <c r="C41" s="21">
        <f>C24/'total valeur'!C24</f>
        <v>6.4017562939405165E-2</v>
      </c>
      <c r="D41" s="21">
        <f>D24/'total valeur'!D24</f>
        <v>6.5593798768671441E-2</v>
      </c>
      <c r="E41" s="21">
        <f>E24/'total valeur'!E24</f>
        <v>6.3629814655126141E-2</v>
      </c>
      <c r="F41" s="21">
        <f>F24/'total valeur'!F24</f>
        <v>6.0463449282841086E-2</v>
      </c>
      <c r="G41" s="21">
        <f>G24/'total valeur'!G24</f>
        <v>5.8048144320474698E-2</v>
      </c>
      <c r="H41" s="21">
        <f>H24/'total valeur'!H24</f>
        <v>5.3797274822081888E-2</v>
      </c>
      <c r="I41" s="21">
        <f>I24/'total valeur'!I24</f>
        <v>5.2318271489261554E-2</v>
      </c>
      <c r="J41" s="21">
        <f>J24/'total valeur'!J24</f>
        <v>5.5483163974691808E-2</v>
      </c>
      <c r="K41" s="21">
        <f>K24/'total valeur'!K24</f>
        <v>5.8082336793550224E-2</v>
      </c>
      <c r="L41" s="21">
        <f>L24/'total valeur'!L24</f>
        <v>5.6398292572101161E-2</v>
      </c>
      <c r="M41" s="21" t="e">
        <f>M24/'total valeur'!M24</f>
        <v>#VALUE!</v>
      </c>
      <c r="N41" s="21" t="e">
        <f>N24/'total valeur'!N24</f>
        <v>#VALUE!</v>
      </c>
      <c r="O41" s="21" t="e">
        <f>O24/'total valeur'!O24</f>
        <v>#VALUE!</v>
      </c>
      <c r="P41" s="21" t="e">
        <f>P24/'total valeur'!P24</f>
        <v>#DIV/0!</v>
      </c>
    </row>
    <row r="43" spans="2:16" ht="19.899999999999999" customHeight="1" x14ac:dyDescent="0.25">
      <c r="B43" s="22"/>
      <c r="C43" s="88" t="s">
        <v>54</v>
      </c>
      <c r="D43" s="89" t="s">
        <v>63</v>
      </c>
      <c r="E43" s="89" t="s">
        <v>64</v>
      </c>
      <c r="F43" s="89" t="s">
        <v>65</v>
      </c>
      <c r="G43" s="89" t="s">
        <v>66</v>
      </c>
      <c r="H43" s="90" t="s">
        <v>67</v>
      </c>
    </row>
    <row r="44" spans="2:16" ht="19.899999999999999" customHeight="1" x14ac:dyDescent="0.25">
      <c r="B44" s="31" t="s">
        <v>77</v>
      </c>
      <c r="C44" s="86">
        <f>C28</f>
        <v>7.440188450716223E-2</v>
      </c>
      <c r="D44" s="84">
        <f>L28</f>
        <v>7.2485898636420604E-2</v>
      </c>
      <c r="E44" s="84">
        <f>M28</f>
        <v>6.5677284191072285E-2</v>
      </c>
      <c r="F44" s="84">
        <f>N28</f>
        <v>7.1518631786163259E-2</v>
      </c>
      <c r="G44" s="84">
        <f>O28</f>
        <v>7.5289737106277302E-2</v>
      </c>
      <c r="H44" s="87">
        <f>P28</f>
        <v>7.2137330154411525E-2</v>
      </c>
    </row>
    <row r="45" spans="2:16" ht="19.899999999999999" customHeight="1" x14ac:dyDescent="0.25">
      <c r="B45" s="32" t="s">
        <v>39</v>
      </c>
      <c r="C45" s="23">
        <f>C29</f>
        <v>7.6565350664179826E-2</v>
      </c>
      <c r="D45" s="24">
        <f>L29</f>
        <v>7.4169967724096078E-2</v>
      </c>
      <c r="E45" s="24">
        <f>M29</f>
        <v>6.6813692579346301E-2</v>
      </c>
      <c r="F45" s="24">
        <f>N29</f>
        <v>6.8882891580729799E-2</v>
      </c>
      <c r="G45" s="24">
        <f>O29</f>
        <v>6.8998196123189845E-2</v>
      </c>
      <c r="H45" s="25">
        <f>P29</f>
        <v>6.7364720778355314E-2</v>
      </c>
    </row>
    <row r="46" spans="2:16" ht="19.899999999999999" customHeight="1" x14ac:dyDescent="0.25">
      <c r="B46" s="32" t="s">
        <v>40</v>
      </c>
      <c r="C46" s="23">
        <f>C30</f>
        <v>4.2143052918028938E-2</v>
      </c>
      <c r="D46" s="24">
        <f>L30</f>
        <v>4.6520800741000082E-2</v>
      </c>
      <c r="E46" s="24">
        <f>M30</f>
        <v>3.8651161258952321E-2</v>
      </c>
      <c r="F46" s="24">
        <f>N30</f>
        <v>4.2519243959733583E-2</v>
      </c>
      <c r="G46" s="24">
        <f>O30</f>
        <v>4.773608426225362E-2</v>
      </c>
      <c r="H46" s="25">
        <f>P30</f>
        <v>4.2870122544976616E-2</v>
      </c>
    </row>
    <row r="47" spans="2:16" ht="19.899999999999999" customHeight="1" x14ac:dyDescent="0.25">
      <c r="B47" s="32" t="s">
        <v>41</v>
      </c>
      <c r="C47" s="23">
        <f>C31</f>
        <v>6.4633429009902307E-2</v>
      </c>
      <c r="D47" s="24">
        <f>L31</f>
        <v>6.4519024743249012E-2</v>
      </c>
      <c r="E47" s="24">
        <f>M31</f>
        <v>5.7505903928287624E-2</v>
      </c>
      <c r="F47" s="24">
        <f>N31</f>
        <v>6.0688285008049389E-2</v>
      </c>
      <c r="G47" s="24">
        <f>O31</f>
        <v>6.5485223509583981E-2</v>
      </c>
      <c r="H47" s="25">
        <f>P31</f>
        <v>6.468578981110687E-2</v>
      </c>
    </row>
    <row r="48" spans="2:16" ht="19.899999999999999" customHeight="1" x14ac:dyDescent="0.25">
      <c r="B48" s="32" t="s">
        <v>42</v>
      </c>
      <c r="C48" s="23">
        <f>C32</f>
        <v>7.9715411996206839E-2</v>
      </c>
      <c r="D48" s="24">
        <f>L32</f>
        <v>7.6574433651498436E-2</v>
      </c>
      <c r="E48" s="24">
        <f>M32</f>
        <v>7.1577963330893168E-2</v>
      </c>
      <c r="F48" s="24">
        <f>N32</f>
        <v>7.6545426348516007E-2</v>
      </c>
      <c r="G48" s="24">
        <f>O32</f>
        <v>7.9922099291526549E-2</v>
      </c>
      <c r="H48" s="25">
        <f>P32</f>
        <v>7.8054006874437434E-2</v>
      </c>
    </row>
    <row r="49" spans="2:8" ht="19.899999999999999" customHeight="1" x14ac:dyDescent="0.25">
      <c r="B49" s="32" t="s">
        <v>43</v>
      </c>
      <c r="C49" s="23">
        <f>C33</f>
        <v>7.3131779439631311E-2</v>
      </c>
      <c r="D49" s="24">
        <f>L33</f>
        <v>7.0849148274806859E-2</v>
      </c>
      <c r="E49" s="24">
        <f>M33</f>
        <v>6.1922489499809087E-2</v>
      </c>
      <c r="F49" s="24">
        <f>N33</f>
        <v>6.8338226439442609E-2</v>
      </c>
      <c r="G49" s="24">
        <f>O33</f>
        <v>7.244095078513621E-2</v>
      </c>
      <c r="H49" s="25">
        <f>P33</f>
        <v>6.5702171096541168E-2</v>
      </c>
    </row>
    <row r="50" spans="2:8" ht="19.899999999999999" customHeight="1" x14ac:dyDescent="0.25">
      <c r="B50" s="33" t="s">
        <v>44</v>
      </c>
      <c r="C50" s="37">
        <f>C34</f>
        <v>7.1815524047825915E-2</v>
      </c>
      <c r="D50" s="38">
        <f>L34</f>
        <v>7.5601132048068051E-2</v>
      </c>
      <c r="E50" s="38">
        <f>M34</f>
        <v>6.5254763426943543E-2</v>
      </c>
      <c r="F50" s="38">
        <f>N34</f>
        <v>7.4005319666522199E-2</v>
      </c>
      <c r="G50" s="38">
        <f>O34</f>
        <v>7.9792067115971421E-2</v>
      </c>
      <c r="H50" s="39">
        <f>P34</f>
        <v>7.5913551804585491E-2</v>
      </c>
    </row>
    <row r="51" spans="2:8" ht="19.899999999999999" customHeight="1" x14ac:dyDescent="0.25">
      <c r="B51" s="32" t="s">
        <v>45</v>
      </c>
      <c r="C51" s="23">
        <f>C35</f>
        <v>8.0067264747796962E-2</v>
      </c>
      <c r="D51" s="24">
        <f>L35</f>
        <v>7.516191668564251E-2</v>
      </c>
      <c r="E51" s="24">
        <f>M35</f>
        <v>6.6407300603944133E-2</v>
      </c>
      <c r="F51" s="24">
        <f>N35</f>
        <v>7.5250734877777919E-2</v>
      </c>
      <c r="G51" s="24">
        <f>O35</f>
        <v>8.0652249358603795E-2</v>
      </c>
      <c r="H51" s="25">
        <f>P35</f>
        <v>7.9749326044690705E-2</v>
      </c>
    </row>
    <row r="52" spans="2:8" ht="19.899999999999999" customHeight="1" x14ac:dyDescent="0.25">
      <c r="B52" s="32" t="s">
        <v>46</v>
      </c>
      <c r="C52" s="23">
        <f>C36</f>
        <v>7.9871650172096964E-2</v>
      </c>
      <c r="D52" s="24">
        <f>L36</f>
        <v>7.7913684855152376E-2</v>
      </c>
      <c r="E52" s="24">
        <f>M36</f>
        <v>7.0382567160636664E-2</v>
      </c>
      <c r="F52" s="24">
        <f>N36</f>
        <v>7.7166625363434577E-2</v>
      </c>
      <c r="G52" s="24">
        <f>O36</f>
        <v>8.3244468540666569E-2</v>
      </c>
      <c r="H52" s="25">
        <f>P36</f>
        <v>8.1124880345639402E-2</v>
      </c>
    </row>
    <row r="53" spans="2:8" ht="19.899999999999999" customHeight="1" x14ac:dyDescent="0.25">
      <c r="B53" s="32" t="s">
        <v>47</v>
      </c>
      <c r="C53" s="23">
        <f>C37</f>
        <v>6.9441062612703219E-2</v>
      </c>
      <c r="D53" s="24">
        <f>L37</f>
        <v>6.9123709055449664E-2</v>
      </c>
      <c r="E53" s="24">
        <f>M37</f>
        <v>6.7187976676317707E-2</v>
      </c>
      <c r="F53" s="24">
        <f>N37</f>
        <v>7.0501179229605443E-2</v>
      </c>
      <c r="G53" s="24">
        <f>O37</f>
        <v>6.9259505152325554E-2</v>
      </c>
      <c r="H53" s="25">
        <f>P37</f>
        <v>6.6556953046607387E-2</v>
      </c>
    </row>
    <row r="54" spans="2:8" ht="19.899999999999999" customHeight="1" x14ac:dyDescent="0.25">
      <c r="B54" s="32" t="s">
        <v>48</v>
      </c>
      <c r="C54" s="23">
        <f>C38</f>
        <v>7.9519504568466029E-2</v>
      </c>
      <c r="D54" s="24">
        <f>L38</f>
        <v>7.3440101654141846E-2</v>
      </c>
      <c r="E54" s="24">
        <f>M38</f>
        <v>6.8160092212842374E-2</v>
      </c>
      <c r="F54" s="24">
        <f>N38</f>
        <v>7.5047929830523399E-2</v>
      </c>
      <c r="G54" s="24">
        <f>O38</f>
        <v>7.7776722461345094E-2</v>
      </c>
      <c r="H54" s="25">
        <f>P38</f>
        <v>7.0206879502145506E-2</v>
      </c>
    </row>
    <row r="55" spans="2:8" ht="19.899999999999999" customHeight="1" x14ac:dyDescent="0.25">
      <c r="B55" s="32" t="s">
        <v>50</v>
      </c>
      <c r="C55" s="23">
        <f t="shared" ref="C55:C57" si="0">C39</f>
        <v>7.2679889122060748E-2</v>
      </c>
      <c r="D55" s="24">
        <f t="shared" ref="D55:D57" si="1">L39</f>
        <v>7.0804761310703401E-2</v>
      </c>
      <c r="E55" s="24">
        <f t="shared" ref="E55:H56" si="2">M39</f>
        <v>6.3653680159893894E-2</v>
      </c>
      <c r="F55" s="24">
        <f t="shared" si="2"/>
        <v>6.8304425907564095E-2</v>
      </c>
      <c r="G55" s="24">
        <f t="shared" si="2"/>
        <v>6.9297524490534113E-2</v>
      </c>
      <c r="H55" s="25"/>
    </row>
    <row r="56" spans="2:8" ht="19.899999999999999" customHeight="1" x14ac:dyDescent="0.25">
      <c r="B56" s="32" t="s">
        <v>51</v>
      </c>
      <c r="C56" s="23">
        <f t="shared" si="0"/>
        <v>7.3899192866396637E-2</v>
      </c>
      <c r="D56" s="24">
        <f t="shared" si="1"/>
        <v>7.0830513058646918E-2</v>
      </c>
      <c r="E56" s="24">
        <f t="shared" si="2"/>
        <v>6.7521464622859712E-2</v>
      </c>
      <c r="F56" s="24">
        <f t="shared" si="2"/>
        <v>7.0688443487232022E-2</v>
      </c>
      <c r="G56" s="24">
        <f t="shared" si="2"/>
        <v>7.2428199564918944E-2</v>
      </c>
      <c r="H56" s="25">
        <f t="shared" si="2"/>
        <v>7.0451177058559966E-2</v>
      </c>
    </row>
    <row r="57" spans="2:8" ht="19.899999999999999" customHeight="1" x14ac:dyDescent="0.25">
      <c r="B57" s="40" t="s">
        <v>91</v>
      </c>
      <c r="C57" s="26">
        <f t="shared" si="0"/>
        <v>6.4017562939405165E-2</v>
      </c>
      <c r="D57" s="27">
        <f t="shared" si="1"/>
        <v>5.6398292572101161E-2</v>
      </c>
      <c r="E57" s="41"/>
      <c r="F57" s="41"/>
      <c r="G57" s="41"/>
      <c r="H57" s="42"/>
    </row>
    <row r="58" spans="2:8" ht="20.45" customHeight="1" x14ac:dyDescent="0.25">
      <c r="B58" s="43" t="s">
        <v>78</v>
      </c>
    </row>
    <row r="59" spans="2:8" ht="15.75" customHeight="1" x14ac:dyDescent="0.25">
      <c r="B59" s="43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P59"/>
  <sheetViews>
    <sheetView topLeftCell="A40" workbookViewId="0">
      <selection activeCell="B9" sqref="B9"/>
    </sheetView>
  </sheetViews>
  <sheetFormatPr baseColWidth="10" defaultColWidth="8.85546875" defaultRowHeight="11.45" customHeight="1" x14ac:dyDescent="0.25"/>
  <cols>
    <col min="2" max="2" width="29.85546875" customWidth="1"/>
    <col min="3" max="7" width="12.7109375" customWidth="1"/>
    <col min="8" max="8" width="12.5703125" customWidth="1"/>
    <col min="9" max="15" width="10" customWidth="1"/>
  </cols>
  <sheetData>
    <row r="1" spans="2:16" ht="15" x14ac:dyDescent="0.25">
      <c r="B1" s="3" t="s">
        <v>68</v>
      </c>
    </row>
    <row r="2" spans="2:16" ht="15" x14ac:dyDescent="0.25">
      <c r="B2" s="2" t="s">
        <v>69</v>
      </c>
      <c r="C2" s="1" t="s">
        <v>0</v>
      </c>
    </row>
    <row r="3" spans="2:16" ht="15" x14ac:dyDescent="0.25">
      <c r="B3" s="2" t="s">
        <v>70</v>
      </c>
      <c r="C3" s="2" t="s">
        <v>6</v>
      </c>
    </row>
    <row r="5" spans="2:16" ht="15" x14ac:dyDescent="0.25">
      <c r="B5" s="1" t="s">
        <v>12</v>
      </c>
      <c r="D5" s="2" t="s">
        <v>16</v>
      </c>
    </row>
    <row r="6" spans="2:16" ht="15" x14ac:dyDescent="0.25">
      <c r="B6" s="1" t="s">
        <v>13</v>
      </c>
      <c r="D6" s="2" t="s">
        <v>17</v>
      </c>
    </row>
    <row r="7" spans="2:16" ht="15" x14ac:dyDescent="0.25">
      <c r="B7" s="1" t="s">
        <v>14</v>
      </c>
      <c r="D7" s="2" t="s">
        <v>26</v>
      </c>
    </row>
    <row r="9" spans="2:16" ht="15" x14ac:dyDescent="0.25">
      <c r="B9" s="131" t="s">
        <v>71</v>
      </c>
      <c r="C9" s="130" t="s">
        <v>54</v>
      </c>
      <c r="D9" s="130" t="s">
        <v>55</v>
      </c>
      <c r="E9" s="130" t="s">
        <v>56</v>
      </c>
      <c r="F9" s="130" t="s">
        <v>57</v>
      </c>
      <c r="G9" s="130" t="s">
        <v>58</v>
      </c>
      <c r="H9" s="130" t="s">
        <v>59</v>
      </c>
      <c r="I9" s="130" t="s">
        <v>60</v>
      </c>
      <c r="J9" s="130" t="s">
        <v>61</v>
      </c>
      <c r="K9" s="130" t="s">
        <v>62</v>
      </c>
      <c r="L9" s="130" t="s">
        <v>63</v>
      </c>
      <c r="M9" s="130" t="s">
        <v>64</v>
      </c>
      <c r="N9" s="130" t="s">
        <v>65</v>
      </c>
      <c r="O9" s="130" t="s">
        <v>66</v>
      </c>
      <c r="P9" s="130" t="s">
        <v>67</v>
      </c>
    </row>
    <row r="10" spans="2:16" ht="15" x14ac:dyDescent="0.25">
      <c r="B10" s="132" t="s">
        <v>79</v>
      </c>
      <c r="C10" s="134" t="s">
        <v>73</v>
      </c>
      <c r="D10" s="134" t="s">
        <v>73</v>
      </c>
      <c r="E10" s="134" t="s">
        <v>73</v>
      </c>
      <c r="F10" s="134" t="s">
        <v>73</v>
      </c>
      <c r="G10" s="134" t="s">
        <v>73</v>
      </c>
      <c r="H10" s="134" t="s">
        <v>73</v>
      </c>
      <c r="I10" s="134" t="s">
        <v>73</v>
      </c>
      <c r="J10" s="134" t="s">
        <v>73</v>
      </c>
      <c r="K10" s="134" t="s">
        <v>73</v>
      </c>
      <c r="L10" s="134" t="s">
        <v>73</v>
      </c>
      <c r="M10" s="134" t="s">
        <v>73</v>
      </c>
      <c r="N10" s="134" t="s">
        <v>73</v>
      </c>
      <c r="O10" s="134" t="s">
        <v>73</v>
      </c>
      <c r="P10" s="134" t="s">
        <v>73</v>
      </c>
    </row>
    <row r="11" spans="2:16" ht="15" x14ac:dyDescent="0.25">
      <c r="B11" s="133" t="s">
        <v>80</v>
      </c>
      <c r="C11" s="136">
        <v>118817.5</v>
      </c>
      <c r="D11" s="136">
        <v>124459.7</v>
      </c>
      <c r="E11" s="136">
        <v>127640.4</v>
      </c>
      <c r="F11" s="136">
        <v>130282.3</v>
      </c>
      <c r="G11" s="136">
        <v>134402.29999999999</v>
      </c>
      <c r="H11" s="138">
        <v>139324</v>
      </c>
      <c r="I11" s="136">
        <v>140074.29999999999</v>
      </c>
      <c r="J11" s="136">
        <v>146809.20000000001</v>
      </c>
      <c r="K11" s="136">
        <v>152440.5</v>
      </c>
      <c r="L11" s="138">
        <v>156295</v>
      </c>
      <c r="M11" s="136">
        <v>81733.5</v>
      </c>
      <c r="N11" s="136">
        <v>96499.9</v>
      </c>
      <c r="O11" s="136">
        <v>146778.20000000001</v>
      </c>
      <c r="P11" s="136">
        <v>167175.29999999999</v>
      </c>
    </row>
    <row r="12" spans="2:16" ht="15" x14ac:dyDescent="0.25">
      <c r="B12" s="133" t="s">
        <v>81</v>
      </c>
      <c r="C12" s="137">
        <v>2082.6999999999998</v>
      </c>
      <c r="D12" s="139">
        <v>2178</v>
      </c>
      <c r="E12" s="137">
        <v>2182.4</v>
      </c>
      <c r="F12" s="137">
        <v>2250.6</v>
      </c>
      <c r="G12" s="137">
        <v>2275.6999999999998</v>
      </c>
      <c r="H12" s="137">
        <v>2220.6</v>
      </c>
      <c r="I12" s="137">
        <v>2380.3000000000002</v>
      </c>
      <c r="J12" s="139">
        <v>2506</v>
      </c>
      <c r="K12" s="137">
        <v>2498.1</v>
      </c>
      <c r="L12" s="137">
        <v>2484.9</v>
      </c>
      <c r="M12" s="137">
        <v>1440.8</v>
      </c>
      <c r="N12" s="137">
        <v>1549.8</v>
      </c>
      <c r="O12" s="137">
        <v>2322.8000000000002</v>
      </c>
      <c r="P12" s="139">
        <v>2506</v>
      </c>
    </row>
    <row r="13" spans="2:16" ht="15" x14ac:dyDescent="0.25">
      <c r="B13" s="133" t="s">
        <v>82</v>
      </c>
      <c r="C13" s="136">
        <v>1429.2</v>
      </c>
      <c r="D13" s="136">
        <v>1464.8</v>
      </c>
      <c r="E13" s="138">
        <v>1411</v>
      </c>
      <c r="F13" s="136">
        <v>1318.3</v>
      </c>
      <c r="G13" s="136">
        <v>1314.3</v>
      </c>
      <c r="H13" s="136">
        <v>1301.9000000000001</v>
      </c>
      <c r="I13" s="136">
        <v>1319.4</v>
      </c>
      <c r="J13" s="136">
        <v>1333.1</v>
      </c>
      <c r="K13" s="136">
        <v>1351.8</v>
      </c>
      <c r="L13" s="136">
        <v>1381.1</v>
      </c>
      <c r="M13" s="138">
        <v>591</v>
      </c>
      <c r="N13" s="136">
        <v>789.9</v>
      </c>
      <c r="O13" s="136">
        <v>1413.3</v>
      </c>
      <c r="P13" s="136">
        <v>1494.5</v>
      </c>
    </row>
    <row r="14" spans="2:16" ht="15" x14ac:dyDescent="0.25">
      <c r="B14" s="133" t="s">
        <v>83</v>
      </c>
      <c r="C14" s="137">
        <v>1393.9</v>
      </c>
      <c r="D14" s="137">
        <v>1597.6</v>
      </c>
      <c r="E14" s="139">
        <v>1605</v>
      </c>
      <c r="F14" s="137">
        <v>1684.5</v>
      </c>
      <c r="G14" s="137">
        <v>1518.8</v>
      </c>
      <c r="H14" s="137">
        <v>1519.3</v>
      </c>
      <c r="I14" s="137">
        <v>1631.5</v>
      </c>
      <c r="J14" s="137">
        <v>1673.5</v>
      </c>
      <c r="K14" s="137">
        <v>1849.9</v>
      </c>
      <c r="L14" s="137">
        <v>1855.2</v>
      </c>
      <c r="M14" s="137">
        <v>1074.7</v>
      </c>
      <c r="N14" s="137">
        <v>1243.2</v>
      </c>
      <c r="O14" s="139">
        <v>1909</v>
      </c>
      <c r="P14" s="137">
        <v>2133.1999999999998</v>
      </c>
    </row>
    <row r="15" spans="2:16" ht="15" x14ac:dyDescent="0.25">
      <c r="B15" s="133" t="s">
        <v>84</v>
      </c>
      <c r="C15" s="138">
        <v>32782</v>
      </c>
      <c r="D15" s="138">
        <v>34066</v>
      </c>
      <c r="E15" s="138">
        <v>35305</v>
      </c>
      <c r="F15" s="138">
        <v>36002</v>
      </c>
      <c r="G15" s="138">
        <v>37698</v>
      </c>
      <c r="H15" s="138">
        <v>39514</v>
      </c>
      <c r="I15" s="138">
        <v>38741</v>
      </c>
      <c r="J15" s="138">
        <v>39010</v>
      </c>
      <c r="K15" s="138">
        <v>41171</v>
      </c>
      <c r="L15" s="138">
        <v>40846</v>
      </c>
      <c r="M15" s="138">
        <v>23846</v>
      </c>
      <c r="N15" s="138">
        <v>26697</v>
      </c>
      <c r="O15" s="138">
        <v>37458</v>
      </c>
      <c r="P15" s="138">
        <v>41112</v>
      </c>
    </row>
    <row r="16" spans="2:16" ht="15" x14ac:dyDescent="0.25">
      <c r="B16" s="133" t="s">
        <v>85</v>
      </c>
      <c r="C16" s="139">
        <v>11189</v>
      </c>
      <c r="D16" s="139">
        <v>11654</v>
      </c>
      <c r="E16" s="139">
        <v>12063</v>
      </c>
      <c r="F16" s="139">
        <v>11367</v>
      </c>
      <c r="G16" s="139">
        <v>11692</v>
      </c>
      <c r="H16" s="139">
        <v>12367</v>
      </c>
      <c r="I16" s="139">
        <v>12760</v>
      </c>
      <c r="J16" s="139">
        <v>13311</v>
      </c>
      <c r="K16" s="139">
        <v>13945</v>
      </c>
      <c r="L16" s="139">
        <v>13980</v>
      </c>
      <c r="M16" s="139">
        <v>7201</v>
      </c>
      <c r="N16" s="139">
        <v>9044</v>
      </c>
      <c r="O16" s="139">
        <v>13783</v>
      </c>
      <c r="P16" s="139">
        <v>14871</v>
      </c>
    </row>
    <row r="17" spans="2:16" ht="15" x14ac:dyDescent="0.25">
      <c r="B17" s="133" t="s">
        <v>44</v>
      </c>
      <c r="C17" s="136">
        <v>21692.400000000001</v>
      </c>
      <c r="D17" s="136">
        <v>22756.2</v>
      </c>
      <c r="E17" s="136">
        <v>23396.5</v>
      </c>
      <c r="F17" s="136">
        <v>23967.9</v>
      </c>
      <c r="G17" s="136">
        <v>24550.1</v>
      </c>
      <c r="H17" s="136">
        <v>25134.5</v>
      </c>
      <c r="I17" s="136">
        <v>24715.8</v>
      </c>
      <c r="J17" s="136">
        <v>26569.200000000001</v>
      </c>
      <c r="K17" s="136">
        <v>27597.3</v>
      </c>
      <c r="L17" s="136">
        <v>28992.1</v>
      </c>
      <c r="M17" s="136">
        <v>13852.4</v>
      </c>
      <c r="N17" s="136">
        <v>17375.8</v>
      </c>
      <c r="O17" s="136">
        <v>28629.3</v>
      </c>
      <c r="P17" s="136">
        <v>34112.6</v>
      </c>
    </row>
    <row r="18" spans="2:16" ht="15" x14ac:dyDescent="0.25">
      <c r="B18" s="133" t="s">
        <v>86</v>
      </c>
      <c r="C18" s="137">
        <v>14739.9</v>
      </c>
      <c r="D18" s="137">
        <v>15508.4</v>
      </c>
      <c r="E18" s="137">
        <v>15413.9</v>
      </c>
      <c r="F18" s="137">
        <v>16135.6</v>
      </c>
      <c r="G18" s="137">
        <v>16842.8</v>
      </c>
      <c r="H18" s="137">
        <v>17409.400000000001</v>
      </c>
      <c r="I18" s="137">
        <v>18533.900000000001</v>
      </c>
      <c r="J18" s="137">
        <v>19497.099999999999</v>
      </c>
      <c r="K18" s="139">
        <v>19740</v>
      </c>
      <c r="L18" s="137">
        <v>20310.599999999999</v>
      </c>
      <c r="M18" s="137">
        <v>9100.2999999999993</v>
      </c>
      <c r="N18" s="137">
        <v>10597.7</v>
      </c>
      <c r="O18" s="137">
        <v>16542.2</v>
      </c>
      <c r="P18" s="137">
        <v>18171.099999999999</v>
      </c>
    </row>
    <row r="19" spans="2:16" ht="15" x14ac:dyDescent="0.25">
      <c r="B19" s="133" t="s">
        <v>87</v>
      </c>
      <c r="C19" s="136">
        <v>876.8</v>
      </c>
      <c r="D19" s="136">
        <v>1009.1</v>
      </c>
      <c r="E19" s="136">
        <v>895.5</v>
      </c>
      <c r="F19" s="136">
        <v>901.6</v>
      </c>
      <c r="G19" s="138">
        <v>963</v>
      </c>
      <c r="H19" s="136">
        <v>1000.4</v>
      </c>
      <c r="I19" s="136">
        <v>1032.5</v>
      </c>
      <c r="J19" s="136">
        <v>1123.0999999999999</v>
      </c>
      <c r="K19" s="136">
        <v>1144.2</v>
      </c>
      <c r="L19" s="136">
        <v>1147.5999999999999</v>
      </c>
      <c r="M19" s="136">
        <v>620.29999999999995</v>
      </c>
      <c r="N19" s="138">
        <v>631</v>
      </c>
      <c r="O19" s="136">
        <v>911.4</v>
      </c>
      <c r="P19" s="138">
        <v>1145</v>
      </c>
    </row>
    <row r="20" spans="2:16" ht="15" x14ac:dyDescent="0.25">
      <c r="B20" s="133" t="s">
        <v>88</v>
      </c>
      <c r="C20" s="139">
        <v>4084</v>
      </c>
      <c r="D20" s="139">
        <v>4322</v>
      </c>
      <c r="E20" s="139">
        <v>4527</v>
      </c>
      <c r="F20" s="139">
        <v>4971</v>
      </c>
      <c r="G20" s="139">
        <v>5118</v>
      </c>
      <c r="H20" s="139">
        <v>5443</v>
      </c>
      <c r="I20" s="139">
        <v>5667</v>
      </c>
      <c r="J20" s="139">
        <v>6007</v>
      </c>
      <c r="K20" s="139">
        <v>6369</v>
      </c>
      <c r="L20" s="139">
        <v>6932</v>
      </c>
      <c r="M20" s="139">
        <v>3551</v>
      </c>
      <c r="N20" s="139">
        <v>3972</v>
      </c>
      <c r="O20" s="139">
        <v>8195</v>
      </c>
      <c r="P20" s="139">
        <v>9965</v>
      </c>
    </row>
    <row r="21" spans="2:16" ht="15" x14ac:dyDescent="0.25">
      <c r="B21" s="133" t="s">
        <v>89</v>
      </c>
      <c r="C21" s="136">
        <v>3466.9</v>
      </c>
      <c r="D21" s="138">
        <v>3661</v>
      </c>
      <c r="E21" s="136">
        <v>3833.8</v>
      </c>
      <c r="F21" s="136">
        <v>3904.8</v>
      </c>
      <c r="G21" s="136">
        <v>4114.8</v>
      </c>
      <c r="H21" s="136">
        <v>4130.8999999999996</v>
      </c>
      <c r="I21" s="136">
        <v>4243.8999999999996</v>
      </c>
      <c r="J21" s="136">
        <v>4457.1000000000004</v>
      </c>
      <c r="K21" s="136">
        <v>4685.8999999999996</v>
      </c>
      <c r="L21" s="136">
        <v>4892.3</v>
      </c>
      <c r="M21" s="136">
        <v>2697.2</v>
      </c>
      <c r="N21" s="138">
        <v>3147</v>
      </c>
      <c r="O21" s="136">
        <v>4391.2</v>
      </c>
      <c r="P21" s="136">
        <v>5276.8</v>
      </c>
    </row>
    <row r="22" spans="2:16" ht="15" x14ac:dyDescent="0.25">
      <c r="B22" s="133" t="s">
        <v>50</v>
      </c>
      <c r="C22" s="137">
        <v>2066.9</v>
      </c>
      <c r="D22" s="139">
        <v>1907</v>
      </c>
      <c r="E22" s="139">
        <v>1939</v>
      </c>
      <c r="F22" s="137">
        <v>2072.3000000000002</v>
      </c>
      <c r="G22" s="137">
        <v>2170.3000000000002</v>
      </c>
      <c r="H22" s="137">
        <v>2199.1</v>
      </c>
      <c r="I22" s="137">
        <v>2111.6</v>
      </c>
      <c r="J22" s="137">
        <v>2265.6</v>
      </c>
      <c r="K22" s="139">
        <v>2417</v>
      </c>
      <c r="L22" s="137">
        <v>2726.5</v>
      </c>
      <c r="M22" s="137">
        <v>1150.5</v>
      </c>
      <c r="N22" s="137">
        <v>1758.2</v>
      </c>
      <c r="O22" s="137">
        <v>3077.3</v>
      </c>
      <c r="P22" s="135" t="s">
        <v>74</v>
      </c>
    </row>
    <row r="23" spans="2:16" ht="15" x14ac:dyDescent="0.25">
      <c r="B23" s="133" t="s">
        <v>90</v>
      </c>
      <c r="C23" s="138">
        <v>4414</v>
      </c>
      <c r="D23" s="136">
        <v>4962.8</v>
      </c>
      <c r="E23" s="136">
        <v>5284.3</v>
      </c>
      <c r="F23" s="136">
        <v>5352.6</v>
      </c>
      <c r="G23" s="136">
        <v>5136.1000000000004</v>
      </c>
      <c r="H23" s="136">
        <v>5332.3</v>
      </c>
      <c r="I23" s="138">
        <v>5399</v>
      </c>
      <c r="J23" s="136">
        <v>5584.9</v>
      </c>
      <c r="K23" s="136">
        <v>5451.7</v>
      </c>
      <c r="L23" s="136">
        <v>5458.8</v>
      </c>
      <c r="M23" s="136">
        <v>3333.2</v>
      </c>
      <c r="N23" s="136">
        <v>3746.1</v>
      </c>
      <c r="O23" s="136">
        <v>4458.8999999999996</v>
      </c>
      <c r="P23" s="136">
        <v>4646.3999999999996</v>
      </c>
    </row>
    <row r="24" spans="2:16" ht="15" x14ac:dyDescent="0.25">
      <c r="B24" s="7" t="s">
        <v>52</v>
      </c>
      <c r="C24" s="15">
        <v>40561.199999999997</v>
      </c>
      <c r="D24" s="15">
        <v>45153.7</v>
      </c>
      <c r="E24" s="15">
        <v>51915.8</v>
      </c>
      <c r="F24" s="15">
        <v>52950.8</v>
      </c>
      <c r="G24" s="15">
        <v>57340.1</v>
      </c>
      <c r="H24" s="15">
        <v>65879.5</v>
      </c>
      <c r="I24" s="15">
        <v>60994.8</v>
      </c>
      <c r="J24" s="15">
        <v>57608.9</v>
      </c>
      <c r="K24" s="15">
        <v>62556.1</v>
      </c>
      <c r="L24" s="15">
        <v>65150.3</v>
      </c>
      <c r="M24" s="9" t="s">
        <v>74</v>
      </c>
      <c r="N24" s="9" t="s">
        <v>74</v>
      </c>
      <c r="O24" s="9" t="s">
        <v>74</v>
      </c>
    </row>
    <row r="26" spans="2:16" ht="15" x14ac:dyDescent="0.25">
      <c r="B26" s="5" t="s">
        <v>71</v>
      </c>
      <c r="C26" s="4" t="s">
        <v>54</v>
      </c>
      <c r="D26" s="4" t="s">
        <v>55</v>
      </c>
      <c r="E26" s="4" t="s">
        <v>56</v>
      </c>
      <c r="F26" s="4" t="s">
        <v>57</v>
      </c>
      <c r="G26" s="4" t="s">
        <v>58</v>
      </c>
      <c r="H26" s="4" t="s">
        <v>59</v>
      </c>
      <c r="I26" s="4" t="s">
        <v>60</v>
      </c>
      <c r="J26" s="4" t="s">
        <v>61</v>
      </c>
      <c r="K26" s="4" t="s">
        <v>62</v>
      </c>
      <c r="L26" s="4" t="s">
        <v>63</v>
      </c>
      <c r="M26" s="4" t="s">
        <v>64</v>
      </c>
      <c r="N26" s="4" t="s">
        <v>65</v>
      </c>
      <c r="O26" s="4" t="s">
        <v>66</v>
      </c>
      <c r="P26" s="4" t="s">
        <v>67</v>
      </c>
    </row>
    <row r="27" spans="2:16" ht="15" x14ac:dyDescent="0.25">
      <c r="B27" s="6" t="s">
        <v>72</v>
      </c>
      <c r="C27" s="8" t="s">
        <v>73</v>
      </c>
      <c r="D27" s="8" t="s">
        <v>73</v>
      </c>
      <c r="E27" s="8" t="s">
        <v>73</v>
      </c>
      <c r="F27" s="8" t="s">
        <v>73</v>
      </c>
      <c r="G27" s="8" t="s">
        <v>73</v>
      </c>
      <c r="H27" s="8" t="s">
        <v>73</v>
      </c>
      <c r="I27" s="8" t="s">
        <v>73</v>
      </c>
      <c r="J27" s="8" t="s">
        <v>73</v>
      </c>
      <c r="K27" s="8" t="s">
        <v>73</v>
      </c>
      <c r="L27" s="8" t="s">
        <v>73</v>
      </c>
      <c r="M27" s="8" t="s">
        <v>73</v>
      </c>
      <c r="N27" s="8" t="s">
        <v>73</v>
      </c>
      <c r="O27" s="8" t="s">
        <v>73</v>
      </c>
      <c r="P27" s="8" t="s">
        <v>73</v>
      </c>
    </row>
    <row r="28" spans="2:16" ht="15" x14ac:dyDescent="0.25">
      <c r="B28" s="7" t="s">
        <v>38</v>
      </c>
      <c r="C28" s="21">
        <f>C11/'total valeur'!C11</f>
        <v>1.9599628664834053E-2</v>
      </c>
      <c r="D28" s="21">
        <f>D11/'total valeur'!D11</f>
        <v>1.9955189380671104E-2</v>
      </c>
      <c r="E28" s="21">
        <f>E11/'total valeur'!E11</f>
        <v>2.0257629130315917E-2</v>
      </c>
      <c r="F28" s="21">
        <f>F11/'total valeur'!F11</f>
        <v>2.0572767117655724E-2</v>
      </c>
      <c r="G28" s="21">
        <f>G11/'total valeur'!G11</f>
        <v>2.0942435216994196E-2</v>
      </c>
      <c r="H28" s="21">
        <f>H11/'total valeur'!H11</f>
        <v>2.1168679646681603E-2</v>
      </c>
      <c r="I28" s="21">
        <f>I11/'total valeur'!I11</f>
        <v>2.0785398630769954E-2</v>
      </c>
      <c r="J28" s="21">
        <f>J11/'total valeur'!J11</f>
        <v>2.0965363049349487E-2</v>
      </c>
      <c r="K28" s="21">
        <f>K11/'total valeur'!K11</f>
        <v>2.1053086168739518E-2</v>
      </c>
      <c r="L28" s="21">
        <f>L11/'total valeur'!L11</f>
        <v>2.100762174985028E-2</v>
      </c>
      <c r="M28" s="21">
        <f>M11/'total valeur'!M11</f>
        <v>1.1882065295672961E-2</v>
      </c>
      <c r="N28" s="21">
        <f>N11/'total valeur'!N11</f>
        <v>1.302566316115787E-2</v>
      </c>
      <c r="O28" s="21">
        <f>O11/'total valeur'!O11</f>
        <v>1.7568332260664059E-2</v>
      </c>
      <c r="P28" s="21">
        <f>P11/'total valeur'!P11</f>
        <v>1.8678902977007875E-2</v>
      </c>
    </row>
    <row r="29" spans="2:16" ht="15" x14ac:dyDescent="0.25">
      <c r="B29" s="7" t="s">
        <v>39</v>
      </c>
      <c r="C29" s="21">
        <f>C12/'total valeur'!C12</f>
        <v>1.1455321386475053E-2</v>
      </c>
      <c r="D29" s="21">
        <f>D12/'total valeur'!D12</f>
        <v>1.1587732113766205E-2</v>
      </c>
      <c r="E29" s="21">
        <f>E12/'total valeur'!E12</f>
        <v>1.1208918650594934E-2</v>
      </c>
      <c r="F29" s="21">
        <f>F12/'total valeur'!F12</f>
        <v>1.1309303366811673E-2</v>
      </c>
      <c r="G29" s="21">
        <f>G12/'total valeur'!G12</f>
        <v>1.1257899748939485E-2</v>
      </c>
      <c r="H29" s="21">
        <f>H12/'total valeur'!H12</f>
        <v>1.0714683787514783E-2</v>
      </c>
      <c r="I29" s="21">
        <f>I12/'total valeur'!I12</f>
        <v>1.1168589251822292E-2</v>
      </c>
      <c r="J29" s="21">
        <f>J12/'total valeur'!J12</f>
        <v>1.1295431885751168E-2</v>
      </c>
      <c r="K29" s="21">
        <f>K12/'total valeur'!K12</f>
        <v>1.0895730117724132E-2</v>
      </c>
      <c r="L29" s="21">
        <f>L12/'total valeur'!L12</f>
        <v>1.0562675316648595E-2</v>
      </c>
      <c r="M29" s="21">
        <f>M12/'total valeur'!M12</f>
        <v>6.4834197609306464E-3</v>
      </c>
      <c r="N29" s="21">
        <f>N12/'total valeur'!N12</f>
        <v>6.4605849293037426E-3</v>
      </c>
      <c r="O29" s="21">
        <f>O12/'total valeur'!O12</f>
        <v>8.5354350268119529E-3</v>
      </c>
      <c r="P29" s="21">
        <f>P12/'total valeur'!P12</f>
        <v>8.6979097249988892E-3</v>
      </c>
    </row>
    <row r="30" spans="2:16" ht="15" x14ac:dyDescent="0.25">
      <c r="B30" s="7" t="s">
        <v>40</v>
      </c>
      <c r="C30" s="21">
        <f>C13/'total valeur'!C13</f>
        <v>1.7487617220384114E-2</v>
      </c>
      <c r="D30" s="21">
        <f>D13/'total valeur'!D13</f>
        <v>1.7111909646126456E-2</v>
      </c>
      <c r="E30" s="21">
        <f>E13/'total valeur'!E13</f>
        <v>1.6673914482080564E-2</v>
      </c>
      <c r="F30" s="21">
        <f>F13/'total valeur'!F13</f>
        <v>1.590611015189412E-2</v>
      </c>
      <c r="G30" s="21">
        <f>G13/'total valeur'!G13</f>
        <v>1.6452606279104703E-2</v>
      </c>
      <c r="H30" s="21">
        <f>H13/'total valeur'!H13</f>
        <v>1.5478411189063937E-2</v>
      </c>
      <c r="I30" s="21">
        <f>I13/'total valeur'!I13</f>
        <v>1.4867584518961412E-2</v>
      </c>
      <c r="J30" s="21">
        <f>J13/'total valeur'!J13</f>
        <v>1.3611825573404917E-2</v>
      </c>
      <c r="K30" s="21">
        <f>K13/'total valeur'!K13</f>
        <v>1.2680622418004644E-2</v>
      </c>
      <c r="L30" s="21">
        <f>L13/'total valeur'!L13</f>
        <v>1.2241569572905632E-2</v>
      </c>
      <c r="M30" s="21">
        <f>M13/'total valeur'!M13</f>
        <v>5.7244477506116732E-3</v>
      </c>
      <c r="N30" s="21">
        <f>N13/'total valeur'!N13</f>
        <v>6.8495229440375159E-3</v>
      </c>
      <c r="O30" s="21">
        <f>O13/'total valeur'!O13</f>
        <v>1.0213365612184061E-2</v>
      </c>
      <c r="P30" s="21">
        <f>P13/'total valeur'!P13</f>
        <v>9.9404834753180696E-3</v>
      </c>
    </row>
    <row r="31" spans="2:16" ht="15" x14ac:dyDescent="0.25">
      <c r="B31" s="7" t="s">
        <v>41</v>
      </c>
      <c r="C31" s="21">
        <f>C14/'total valeur'!C14</f>
        <v>1.2329451724610698E-2</v>
      </c>
      <c r="D31" s="21">
        <f>D14/'total valeur'!D14</f>
        <v>1.3761345400638968E-2</v>
      </c>
      <c r="E31" s="21">
        <f>E14/'total valeur'!E14</f>
        <v>1.3471523465631248E-2</v>
      </c>
      <c r="F31" s="21">
        <f>F14/'total valeur'!F14</f>
        <v>1.3802512229296232E-2</v>
      </c>
      <c r="G31" s="21">
        <f>G14/'total valeur'!G14</f>
        <v>1.2385042052713896E-2</v>
      </c>
      <c r="H31" s="21">
        <f>H14/'total valeur'!H14</f>
        <v>1.2090812001521598E-2</v>
      </c>
      <c r="I31" s="21">
        <f>I14/'total valeur'!I14</f>
        <v>1.248913946269525E-2</v>
      </c>
      <c r="J31" s="21">
        <f>J14/'total valeur'!J14</f>
        <v>1.2300923138892746E-2</v>
      </c>
      <c r="K31" s="21">
        <f>K14/'total valeur'!K14</f>
        <v>1.3066932445958249E-2</v>
      </c>
      <c r="L31" s="21">
        <f>L14/'total valeur'!L14</f>
        <v>1.281044722630202E-2</v>
      </c>
      <c r="M31" s="21">
        <f>M14/'total valeur'!M14</f>
        <v>7.511040817653007E-3</v>
      </c>
      <c r="N31" s="21">
        <f>N14/'total valeur'!N14</f>
        <v>8.0087973082401329E-3</v>
      </c>
      <c r="O31" s="21">
        <f>O14/'total valeur'!O14</f>
        <v>1.1523477349636428E-2</v>
      </c>
      <c r="P31" s="21">
        <f>P14/'total valeur'!P14</f>
        <v>1.2387690821076493E-2</v>
      </c>
    </row>
    <row r="32" spans="2:16" ht="15" x14ac:dyDescent="0.25">
      <c r="B32" s="7" t="s">
        <v>42</v>
      </c>
      <c r="C32" s="21">
        <f>C15/'total valeur'!C15</f>
        <v>2.3568522484709795E-2</v>
      </c>
      <c r="D32" s="21">
        <f>D15/'total valeur'!D15</f>
        <v>2.3737966740646023E-2</v>
      </c>
      <c r="E32" s="21">
        <f>E15/'total valeur'!E15</f>
        <v>2.396768554505185E-2</v>
      </c>
      <c r="F32" s="21">
        <f>F15/'total valeur'!F15</f>
        <v>2.4040663859407323E-2</v>
      </c>
      <c r="G32" s="21">
        <f>G15/'total valeur'!G15</f>
        <v>2.4625486575131642E-2</v>
      </c>
      <c r="H32" s="21">
        <f>H15/'total valeur'!H15</f>
        <v>2.5079639311195331E-2</v>
      </c>
      <c r="I32" s="21">
        <f>I15/'total valeur'!I15</f>
        <v>2.3899710175683628E-2</v>
      </c>
      <c r="J32" s="21">
        <f>J15/'total valeur'!J15</f>
        <v>2.3354009304486351E-2</v>
      </c>
      <c r="K32" s="21">
        <f>K15/'total valeur'!K15</f>
        <v>2.3905980995293823E-2</v>
      </c>
      <c r="L32" s="21">
        <f>L15/'total valeur'!L15</f>
        <v>2.2968843662733746E-2</v>
      </c>
      <c r="M32" s="21">
        <f>M15/'total valeur'!M15</f>
        <v>1.4180719430963398E-2</v>
      </c>
      <c r="N32" s="21">
        <f>N15/'total valeur'!N15</f>
        <v>1.5110420343288465E-2</v>
      </c>
      <c r="O32" s="21">
        <f>O15/'total valeur'!O15</f>
        <v>1.8953005572865701E-2</v>
      </c>
      <c r="P32" s="21">
        <f>P15/'total valeur'!P15</f>
        <v>1.9672968952100495E-2</v>
      </c>
    </row>
    <row r="33" spans="2:16" ht="15" x14ac:dyDescent="0.25">
      <c r="B33" s="7" t="s">
        <v>43</v>
      </c>
      <c r="C33" s="21">
        <f>C16/'total valeur'!C16</f>
        <v>1.7450501805251213E-2</v>
      </c>
      <c r="D33" s="21">
        <f>D16/'total valeur'!D16</f>
        <v>1.8098858843188778E-2</v>
      </c>
      <c r="E33" s="21">
        <f>E16/'total valeur'!E16</f>
        <v>1.8954910787941641E-2</v>
      </c>
      <c r="F33" s="21">
        <f>F16/'total valeur'!F16</f>
        <v>1.8210101023046585E-2</v>
      </c>
      <c r="G33" s="21">
        <f>G16/'total valeur'!G16</f>
        <v>1.8386625506961032E-2</v>
      </c>
      <c r="H33" s="21">
        <f>H16/'total valeur'!H16</f>
        <v>1.8916785721933803E-2</v>
      </c>
      <c r="I33" s="21">
        <f>I16/'total valeur'!I16</f>
        <v>1.8889180023063747E-2</v>
      </c>
      <c r="J33" s="21">
        <f>J16/'total valeur'!J16</f>
        <v>1.8754332474822333E-2</v>
      </c>
      <c r="K33" s="21">
        <f>K16/'total valeur'!K16</f>
        <v>1.9057367527721671E-2</v>
      </c>
      <c r="L33" s="21">
        <f>L16/'total valeur'!L16</f>
        <v>1.8763186574255512E-2</v>
      </c>
      <c r="M33" s="21">
        <f>M16/'total valeur'!M16</f>
        <v>1.1456344660812015E-2</v>
      </c>
      <c r="N33" s="21">
        <f>N16/'total valeur'!N16</f>
        <v>1.299654967760107E-2</v>
      </c>
      <c r="O33" s="21">
        <f>O16/'total valeur'!O16</f>
        <v>1.7222141003389948E-2</v>
      </c>
      <c r="P33" s="21">
        <f>P16/'total valeur'!P16</f>
        <v>1.7171777823453201E-2</v>
      </c>
    </row>
    <row r="34" spans="2:16" ht="15" x14ac:dyDescent="0.25">
      <c r="B34" s="7" t="s">
        <v>44</v>
      </c>
      <c r="C34" s="21">
        <f>C17/'total valeur'!C17</f>
        <v>2.0204778716485575E-2</v>
      </c>
      <c r="D34" s="21">
        <f>D17/'total valeur'!D17</f>
        <v>2.065406068461129E-2</v>
      </c>
      <c r="E34" s="21">
        <f>E17/'total valeur'!E17</f>
        <v>2.0927485700766427E-2</v>
      </c>
      <c r="F34" s="21">
        <f>F17/'total valeur'!F17</f>
        <v>2.1189946721666929E-2</v>
      </c>
      <c r="G34" s="21">
        <f>G17/'total valeur'!G17</f>
        <v>2.1554801652732925E-2</v>
      </c>
      <c r="H34" s="21">
        <f>H17/'total valeur'!H17</f>
        <v>2.167397655145557E-2</v>
      </c>
      <c r="I34" s="21">
        <f>I17/'total valeur'!I17</f>
        <v>2.0981678150541277E-2</v>
      </c>
      <c r="J34" s="21">
        <f>J17/'total valeur'!J17</f>
        <v>2.2026778305531809E-2</v>
      </c>
      <c r="K34" s="21">
        <f>K17/'total valeur'!K17</f>
        <v>2.2202650869704996E-2</v>
      </c>
      <c r="L34" s="21">
        <f>L17/'total valeur'!L17</f>
        <v>2.2810354726070941E-2</v>
      </c>
      <c r="M34" s="21">
        <f>M17/'total valeur'!M17</f>
        <v>1.1631290997395545E-2</v>
      </c>
      <c r="N34" s="21">
        <f>N17/'total valeur'!N17</f>
        <v>1.3668331936933325E-2</v>
      </c>
      <c r="O34" s="21">
        <f>O17/'total valeur'!O17</f>
        <v>2.0673203255773348E-2</v>
      </c>
      <c r="P34" s="21">
        <f>P17/'total valeur'!P17</f>
        <v>2.2807354654144237E-2</v>
      </c>
    </row>
    <row r="35" spans="2:16" ht="15" x14ac:dyDescent="0.25">
      <c r="B35" s="7" t="s">
        <v>45</v>
      </c>
      <c r="C35" s="21">
        <f>C18/'total valeur'!C18</f>
        <v>1.5034203555113479E-2</v>
      </c>
      <c r="D35" s="21">
        <f>D18/'total valeur'!D18</f>
        <v>1.5324151595704209E-2</v>
      </c>
      <c r="E35" s="21">
        <f>E18/'total valeur'!E18</f>
        <v>1.5360174716892725E-2</v>
      </c>
      <c r="F35" s="21">
        <f>F18/'total valeur'!F18</f>
        <v>1.6250162017205094E-2</v>
      </c>
      <c r="G35" s="21">
        <f>G18/'total valeur'!G18</f>
        <v>1.6879428359540202E-2</v>
      </c>
      <c r="H35" s="21">
        <f>H18/'total valeur'!H18</f>
        <v>1.7085813486951967E-2</v>
      </c>
      <c r="I35" s="21">
        <f>I18/'total valeur'!I18</f>
        <v>1.7952899296516486E-2</v>
      </c>
      <c r="J35" s="21">
        <f>J18/'total valeur'!J18</f>
        <v>1.8407975558880813E-2</v>
      </c>
      <c r="K35" s="21">
        <f>K18/'total valeur'!K18</f>
        <v>1.8277598386534352E-2</v>
      </c>
      <c r="L35" s="21">
        <f>L18/'total valeur'!L18</f>
        <v>1.8626368380899174E-2</v>
      </c>
      <c r="M35" s="21">
        <f>M18/'total valeur'!M18</f>
        <v>9.4028722037838991E-3</v>
      </c>
      <c r="N35" s="21">
        <f>N18/'total valeur'!N18</f>
        <v>1.0184404638484724E-2</v>
      </c>
      <c r="O35" s="21">
        <f>O18/'total valeur'!O18</f>
        <v>1.4050326775291092E-2</v>
      </c>
      <c r="P35" s="21">
        <f>P18/'total valeur'!P18</f>
        <v>1.4529018057748592E-2</v>
      </c>
    </row>
    <row r="36" spans="2:16" ht="15" x14ac:dyDescent="0.25">
      <c r="B36" s="7" t="s">
        <v>46</v>
      </c>
      <c r="C36" s="21">
        <f>C19/'total valeur'!C19</f>
        <v>1.6357140858339472E-2</v>
      </c>
      <c r="D36" s="21">
        <f>D19/'total valeur'!D19</f>
        <v>1.839483172857825E-2</v>
      </c>
      <c r="E36" s="21">
        <f>E19/'total valeur'!E19</f>
        <v>1.636997795399954E-2</v>
      </c>
      <c r="F36" s="21">
        <f>F19/'total valeur'!F19</f>
        <v>1.6636405237441507E-2</v>
      </c>
      <c r="G36" s="21">
        <f>G19/'total valeur'!G19</f>
        <v>1.7721523646180487E-2</v>
      </c>
      <c r="H36" s="21">
        <f>H19/'total valeur'!H19</f>
        <v>1.7705661953534142E-2</v>
      </c>
      <c r="I36" s="21">
        <f>I19/'total valeur'!I19</f>
        <v>1.7373468148080842E-2</v>
      </c>
      <c r="J36" s="21">
        <f>J19/'total valeur'!J19</f>
        <v>1.731025915296714E-2</v>
      </c>
      <c r="K36" s="21">
        <f>K19/'total valeur'!K19</f>
        <v>1.6755751460746555E-2</v>
      </c>
      <c r="L36" s="21">
        <f>L19/'total valeur'!L19</f>
        <v>1.554832363708294E-2</v>
      </c>
      <c r="M36" s="21">
        <f>M19/'total valeur'!M19</f>
        <v>9.2014893269844085E-3</v>
      </c>
      <c r="N36" s="21">
        <f>N19/'total valeur'!N19</f>
        <v>8.5450293252947764E-3</v>
      </c>
      <c r="O36" s="21">
        <f>O19/'total valeur'!O19</f>
        <v>1.0907928893803881E-2</v>
      </c>
      <c r="P36" s="21">
        <f>P19/'total valeur'!P19</f>
        <v>1.18490156003415E-2</v>
      </c>
    </row>
    <row r="37" spans="2:16" ht="15" x14ac:dyDescent="0.25">
      <c r="B37" s="7" t="s">
        <v>47</v>
      </c>
      <c r="C37" s="21">
        <f>C20/'total valeur'!C20</f>
        <v>1.4411896519477586E-2</v>
      </c>
      <c r="D37" s="21">
        <f>D20/'total valeur'!D20</f>
        <v>1.4776169409705366E-2</v>
      </c>
      <c r="E37" s="21">
        <f>E20/'total valeur'!E20</f>
        <v>1.5461329599207636E-2</v>
      </c>
      <c r="F37" s="21">
        <f>F20/'total valeur'!F20</f>
        <v>1.6718797295933809E-2</v>
      </c>
      <c r="G37" s="21">
        <f>G20/'total valeur'!G20</f>
        <v>1.6925722600701104E-2</v>
      </c>
      <c r="H37" s="21">
        <f>H20/'total valeur'!H20</f>
        <v>1.7553251527806891E-2</v>
      </c>
      <c r="I37" s="21">
        <f>I20/'total valeur'!I20</f>
        <v>1.785118031361629E-2</v>
      </c>
      <c r="J37" s="21">
        <f>J20/'total valeur'!J20</f>
        <v>1.8110502101385043E-2</v>
      </c>
      <c r="K37" s="21">
        <f>K20/'total valeur'!K20</f>
        <v>1.8315408063495714E-2</v>
      </c>
      <c r="L37" s="21">
        <f>L20/'total valeur'!L20</f>
        <v>1.9203492752980809E-2</v>
      </c>
      <c r="M37" s="21">
        <f>M20/'total valeur'!M20</f>
        <v>1.0219940251771437E-2</v>
      </c>
      <c r="N37" s="21">
        <f>N20/'total valeur'!N20</f>
        <v>1.056121757118585E-2</v>
      </c>
      <c r="O37" s="21">
        <f>O20/'total valeur'!O20</f>
        <v>1.9157580744702737E-2</v>
      </c>
      <c r="P37" s="21">
        <f>P20/'total valeur'!P20</f>
        <v>2.1549859866440608E-2</v>
      </c>
    </row>
    <row r="38" spans="2:16" ht="15" x14ac:dyDescent="0.25">
      <c r="B38" s="7" t="s">
        <v>48</v>
      </c>
      <c r="C38" s="21">
        <f>C21/'total valeur'!C21</f>
        <v>2.2016145215493922E-2</v>
      </c>
      <c r="D38" s="21">
        <f>D21/'total valeur'!D21</f>
        <v>2.2249611345903968E-2</v>
      </c>
      <c r="E38" s="21">
        <f>E21/'total valeur'!E21</f>
        <v>2.261890293187898E-2</v>
      </c>
      <c r="F38" s="21">
        <f>F21/'total valeur'!F21</f>
        <v>2.2619724135294311E-2</v>
      </c>
      <c r="G38" s="21">
        <f>G21/'total valeur'!G21</f>
        <v>2.3454640282951383E-2</v>
      </c>
      <c r="H38" s="21">
        <f>H21/'total valeur'!H21</f>
        <v>2.2946321195170656E-2</v>
      </c>
      <c r="I38" s="21">
        <f>I21/'total valeur'!I21</f>
        <v>2.2827086126947189E-2</v>
      </c>
      <c r="J38" s="21">
        <f>J21/'total valeur'!J21</f>
        <v>2.31381044415131E-2</v>
      </c>
      <c r="K38" s="21">
        <f>K21/'total valeur'!K21</f>
        <v>2.3603350477945303E-2</v>
      </c>
      <c r="L38" s="21">
        <f>L21/'total valeur'!L21</f>
        <v>2.4057786288296103E-2</v>
      </c>
      <c r="M38" s="21">
        <f>M21/'total valeur'!M21</f>
        <v>1.434020286399988E-2</v>
      </c>
      <c r="N38" s="21">
        <f>N21/'total valeur'!N21</f>
        <v>1.6106265526654923E-2</v>
      </c>
      <c r="O38" s="21">
        <f>O21/'total valeur'!O21</f>
        <v>1.9489228819133456E-2</v>
      </c>
      <c r="P38" s="21">
        <f>P21/'total valeur'!P21</f>
        <v>2.166984451081665E-2</v>
      </c>
    </row>
    <row r="39" spans="2:16" ht="15" x14ac:dyDescent="0.25">
      <c r="B39" s="7" t="s">
        <v>50</v>
      </c>
      <c r="C39" s="21">
        <f>C22/'total valeur'!C22</f>
        <v>1.722591796832678E-2</v>
      </c>
      <c r="D39" s="21">
        <f>D22/'total valeur'!D22</f>
        <v>1.6159551633877268E-2</v>
      </c>
      <c r="E39" s="21">
        <f>E22/'total valeur'!E22</f>
        <v>1.6980025045318013E-2</v>
      </c>
      <c r="F39" s="21">
        <f>F22/'total valeur'!F22</f>
        <v>1.8117852156298062E-2</v>
      </c>
      <c r="G39" s="21">
        <f>G22/'total valeur'!G22</f>
        <v>1.8381530893642396E-2</v>
      </c>
      <c r="H39" s="21">
        <f>H22/'total valeur'!H22</f>
        <v>1.8036394295870353E-2</v>
      </c>
      <c r="I39" s="21">
        <f>I22/'total valeur'!I22</f>
        <v>1.6608541490678735E-2</v>
      </c>
      <c r="J39" s="21">
        <f>J22/'total valeur'!J22</f>
        <v>1.6952234296399221E-2</v>
      </c>
      <c r="K39" s="21">
        <f>K22/'total valeur'!K22</f>
        <v>1.7249266531498646E-2</v>
      </c>
      <c r="L39" s="21">
        <f>L22/'total valeur'!L22</f>
        <v>1.8586727038592085E-2</v>
      </c>
      <c r="M39" s="21">
        <f>M22/'total valeur'!M22</f>
        <v>8.8509395612765048E-3</v>
      </c>
      <c r="N39" s="21">
        <f>N22/'total valeur'!N22</f>
        <v>1.251488553883693E-2</v>
      </c>
      <c r="O39" s="21">
        <f>O22/'total valeur'!O22</f>
        <v>1.8398467043528433E-2</v>
      </c>
      <c r="P39" s="21" t="e">
        <f>P22/'total valeur'!P22</f>
        <v>#VALUE!</v>
      </c>
    </row>
    <row r="40" spans="2:16" ht="15" x14ac:dyDescent="0.25">
      <c r="B40" s="7" t="s">
        <v>51</v>
      </c>
      <c r="C40" s="21">
        <f>C23/'total valeur'!C23</f>
        <v>2.5654840680184574E-2</v>
      </c>
      <c r="D40" s="21">
        <f>D23/'total valeur'!D23</f>
        <v>2.6424423263587724E-2</v>
      </c>
      <c r="E40" s="21">
        <f>E23/'total valeur'!E23</f>
        <v>2.6732370739327639E-2</v>
      </c>
      <c r="F40" s="21">
        <f>F23/'total valeur'!F23</f>
        <v>2.6339526266451134E-2</v>
      </c>
      <c r="G40" s="21">
        <f>G23/'total valeur'!G23</f>
        <v>2.5605348302731486E-2</v>
      </c>
      <c r="H40" s="21">
        <f>H23/'total valeur'!H23</f>
        <v>2.598626002634543E-2</v>
      </c>
      <c r="I40" s="21">
        <f>I23/'total valeur'!I23</f>
        <v>2.5750074045174952E-2</v>
      </c>
      <c r="J40" s="21">
        <f>J23/'total valeur'!J23</f>
        <v>2.6098395282110713E-2</v>
      </c>
      <c r="K40" s="21">
        <f>K23/'total valeur'!K23</f>
        <v>2.592248123940244E-2</v>
      </c>
      <c r="L40" s="21">
        <f>L23/'total valeur'!L23</f>
        <v>2.6038588512740962E-2</v>
      </c>
      <c r="M40" s="21">
        <f>M23/'total valeur'!M23</f>
        <v>1.5978087413541106E-2</v>
      </c>
      <c r="N40" s="21">
        <f>N23/'total valeur'!N23</f>
        <v>1.6043110533053021E-2</v>
      </c>
      <c r="O40" s="21">
        <f>O23/'total valeur'!O23</f>
        <v>1.8229495650211508E-2</v>
      </c>
      <c r="P40" s="21">
        <f>P23/'total valeur'!P23</f>
        <v>1.9771468983891E-2</v>
      </c>
    </row>
    <row r="41" spans="2:16" ht="15" x14ac:dyDescent="0.25">
      <c r="B41" s="7" t="s">
        <v>52</v>
      </c>
      <c r="C41" s="21">
        <f>C24/'total valeur'!C24</f>
        <v>3.575599792205264E-2</v>
      </c>
      <c r="D41" s="21">
        <f>D24/'total valeur'!D24</f>
        <v>3.8717994889471967E-2</v>
      </c>
      <c r="E41" s="21">
        <f>E24/'total valeur'!E24</f>
        <v>4.0089523008050909E-2</v>
      </c>
      <c r="F41" s="21">
        <f>F24/'total valeur'!F24</f>
        <v>4.0794902278231827E-2</v>
      </c>
      <c r="G41" s="21">
        <f>G24/'total valeur'!G24</f>
        <v>4.0312502197006446E-2</v>
      </c>
      <c r="H41" s="21">
        <f>H24/'total valeur'!H24</f>
        <v>4.0573427344344944E-2</v>
      </c>
      <c r="I41" s="21">
        <f>I24/'total valeur'!I24</f>
        <v>4.052687031006829E-2</v>
      </c>
      <c r="J41" s="21">
        <f>J24/'total valeur'!J24</f>
        <v>3.9684493640715732E-2</v>
      </c>
      <c r="K41" s="21">
        <f>K24/'total valeur'!K24</f>
        <v>4.1965427348191198E-2</v>
      </c>
      <c r="L41" s="21">
        <f>L24/'total valeur'!L24</f>
        <v>4.2338864806355993E-2</v>
      </c>
      <c r="M41" s="21" t="e">
        <f>M24/'total valeur'!M24</f>
        <v>#VALUE!</v>
      </c>
      <c r="N41" s="21" t="e">
        <f>N24/'total valeur'!N24</f>
        <v>#VALUE!</v>
      </c>
      <c r="O41" s="21" t="e">
        <f>O24/'total valeur'!O24</f>
        <v>#VALUE!</v>
      </c>
      <c r="P41" s="21" t="e">
        <f>P24/'total valeur'!P24</f>
        <v>#DIV/0!</v>
      </c>
    </row>
    <row r="43" spans="2:16" ht="19.899999999999999" customHeight="1" x14ac:dyDescent="0.25">
      <c r="B43" s="22"/>
      <c r="C43" s="88" t="s">
        <v>54</v>
      </c>
      <c r="D43" s="89" t="s">
        <v>63</v>
      </c>
      <c r="E43" s="89" t="s">
        <v>64</v>
      </c>
      <c r="F43" s="89" t="s">
        <v>65</v>
      </c>
      <c r="G43" s="89" t="s">
        <v>66</v>
      </c>
      <c r="H43" s="90" t="s">
        <v>67</v>
      </c>
    </row>
    <row r="44" spans="2:16" ht="19.899999999999999" customHeight="1" x14ac:dyDescent="0.25">
      <c r="B44" s="31" t="s">
        <v>77</v>
      </c>
      <c r="C44" s="86">
        <f>C28</f>
        <v>1.9599628664834053E-2</v>
      </c>
      <c r="D44" s="84">
        <f>L28</f>
        <v>2.100762174985028E-2</v>
      </c>
      <c r="E44" s="84">
        <f>M28</f>
        <v>1.1882065295672961E-2</v>
      </c>
      <c r="F44" s="84">
        <f>N28</f>
        <v>1.302566316115787E-2</v>
      </c>
      <c r="G44" s="84">
        <f>O28</f>
        <v>1.7568332260664059E-2</v>
      </c>
      <c r="H44" s="87">
        <f>P28</f>
        <v>1.8678902977007875E-2</v>
      </c>
    </row>
    <row r="45" spans="2:16" ht="19.899999999999999" customHeight="1" x14ac:dyDescent="0.25">
      <c r="B45" s="32" t="s">
        <v>39</v>
      </c>
      <c r="C45" s="23">
        <f>C29</f>
        <v>1.1455321386475053E-2</v>
      </c>
      <c r="D45" s="24">
        <f>L29</f>
        <v>1.0562675316648595E-2</v>
      </c>
      <c r="E45" s="24">
        <f>M29</f>
        <v>6.4834197609306464E-3</v>
      </c>
      <c r="F45" s="24">
        <f>N29</f>
        <v>6.4605849293037426E-3</v>
      </c>
      <c r="G45" s="24">
        <f>O29</f>
        <v>8.5354350268119529E-3</v>
      </c>
      <c r="H45" s="25">
        <f>P29</f>
        <v>8.6979097249988892E-3</v>
      </c>
    </row>
    <row r="46" spans="2:16" ht="19.899999999999999" customHeight="1" x14ac:dyDescent="0.25">
      <c r="B46" s="32" t="s">
        <v>40</v>
      </c>
      <c r="C46" s="23">
        <f>C30</f>
        <v>1.7487617220384114E-2</v>
      </c>
      <c r="D46" s="24">
        <f>L30</f>
        <v>1.2241569572905632E-2</v>
      </c>
      <c r="E46" s="24">
        <f>M30</f>
        <v>5.7244477506116732E-3</v>
      </c>
      <c r="F46" s="24">
        <f>N30</f>
        <v>6.8495229440375159E-3</v>
      </c>
      <c r="G46" s="24">
        <f>O30</f>
        <v>1.0213365612184061E-2</v>
      </c>
      <c r="H46" s="25">
        <f>P30</f>
        <v>9.9404834753180696E-3</v>
      </c>
    </row>
    <row r="47" spans="2:16" ht="19.899999999999999" customHeight="1" x14ac:dyDescent="0.25">
      <c r="B47" s="32" t="s">
        <v>41</v>
      </c>
      <c r="C47" s="23">
        <f>C31</f>
        <v>1.2329451724610698E-2</v>
      </c>
      <c r="D47" s="24">
        <f>L31</f>
        <v>1.281044722630202E-2</v>
      </c>
      <c r="E47" s="24">
        <f>M31</f>
        <v>7.511040817653007E-3</v>
      </c>
      <c r="F47" s="24">
        <f>N31</f>
        <v>8.0087973082401329E-3</v>
      </c>
      <c r="G47" s="24">
        <f>O31</f>
        <v>1.1523477349636428E-2</v>
      </c>
      <c r="H47" s="25">
        <f>P31</f>
        <v>1.2387690821076493E-2</v>
      </c>
    </row>
    <row r="48" spans="2:16" ht="19.899999999999999" customHeight="1" x14ac:dyDescent="0.25">
      <c r="B48" s="32" t="s">
        <v>42</v>
      </c>
      <c r="C48" s="23">
        <f>C32</f>
        <v>2.3568522484709795E-2</v>
      </c>
      <c r="D48" s="24">
        <f>L32</f>
        <v>2.2968843662733746E-2</v>
      </c>
      <c r="E48" s="24">
        <f>M32</f>
        <v>1.4180719430963398E-2</v>
      </c>
      <c r="F48" s="24">
        <f>N32</f>
        <v>1.5110420343288465E-2</v>
      </c>
      <c r="G48" s="24">
        <f>O32</f>
        <v>1.8953005572865701E-2</v>
      </c>
      <c r="H48" s="25">
        <f>P32</f>
        <v>1.9672968952100495E-2</v>
      </c>
    </row>
    <row r="49" spans="2:10" ht="19.899999999999999" customHeight="1" x14ac:dyDescent="0.25">
      <c r="B49" s="32" t="s">
        <v>43</v>
      </c>
      <c r="C49" s="23">
        <f>C33</f>
        <v>1.7450501805251213E-2</v>
      </c>
      <c r="D49" s="24">
        <f>L33</f>
        <v>1.8763186574255512E-2</v>
      </c>
      <c r="E49" s="24">
        <f>M33</f>
        <v>1.1456344660812015E-2</v>
      </c>
      <c r="F49" s="24">
        <f>N33</f>
        <v>1.299654967760107E-2</v>
      </c>
      <c r="G49" s="24">
        <f>O33</f>
        <v>1.7222141003389948E-2</v>
      </c>
      <c r="H49" s="25">
        <f>P33</f>
        <v>1.7171777823453201E-2</v>
      </c>
    </row>
    <row r="50" spans="2:10" ht="19.899999999999999" customHeight="1" x14ac:dyDescent="0.25">
      <c r="B50" s="33" t="s">
        <v>44</v>
      </c>
      <c r="C50" s="37">
        <f>C34</f>
        <v>2.0204778716485575E-2</v>
      </c>
      <c r="D50" s="38">
        <f>L34</f>
        <v>2.2810354726070941E-2</v>
      </c>
      <c r="E50" s="38">
        <f>M34</f>
        <v>1.1631290997395545E-2</v>
      </c>
      <c r="F50" s="38">
        <f>N34</f>
        <v>1.3668331936933325E-2</v>
      </c>
      <c r="G50" s="38">
        <f>O34</f>
        <v>2.0673203255773348E-2</v>
      </c>
      <c r="H50" s="39">
        <f>P34</f>
        <v>2.2807354654144237E-2</v>
      </c>
      <c r="J50" t="s">
        <v>94</v>
      </c>
    </row>
    <row r="51" spans="2:10" ht="19.899999999999999" customHeight="1" x14ac:dyDescent="0.25">
      <c r="B51" s="32" t="s">
        <v>45</v>
      </c>
      <c r="C51" s="23">
        <f>C35</f>
        <v>1.5034203555113479E-2</v>
      </c>
      <c r="D51" s="24">
        <f>L35</f>
        <v>1.8626368380899174E-2</v>
      </c>
      <c r="E51" s="24">
        <f>M35</f>
        <v>9.4028722037838991E-3</v>
      </c>
      <c r="F51" s="24">
        <f>N35</f>
        <v>1.0184404638484724E-2</v>
      </c>
      <c r="G51" s="24">
        <f>O35</f>
        <v>1.4050326775291092E-2</v>
      </c>
      <c r="H51" s="25">
        <f>P35</f>
        <v>1.4529018057748592E-2</v>
      </c>
    </row>
    <row r="52" spans="2:10" ht="19.899999999999999" customHeight="1" x14ac:dyDescent="0.25">
      <c r="B52" s="32" t="s">
        <v>46</v>
      </c>
      <c r="C52" s="23">
        <f>C36</f>
        <v>1.6357140858339472E-2</v>
      </c>
      <c r="D52" s="24">
        <f>L36</f>
        <v>1.554832363708294E-2</v>
      </c>
      <c r="E52" s="24">
        <f>M36</f>
        <v>9.2014893269844085E-3</v>
      </c>
      <c r="F52" s="24">
        <f>N36</f>
        <v>8.5450293252947764E-3</v>
      </c>
      <c r="G52" s="24">
        <f>O36</f>
        <v>1.0907928893803881E-2</v>
      </c>
      <c r="H52" s="25">
        <f>P36</f>
        <v>1.18490156003415E-2</v>
      </c>
    </row>
    <row r="53" spans="2:10" ht="19.899999999999999" customHeight="1" x14ac:dyDescent="0.25">
      <c r="B53" s="32" t="s">
        <v>47</v>
      </c>
      <c r="C53" s="23">
        <f>C37</f>
        <v>1.4411896519477586E-2</v>
      </c>
      <c r="D53" s="24">
        <f>L37</f>
        <v>1.9203492752980809E-2</v>
      </c>
      <c r="E53" s="24">
        <f>M37</f>
        <v>1.0219940251771437E-2</v>
      </c>
      <c r="F53" s="24">
        <f>N37</f>
        <v>1.056121757118585E-2</v>
      </c>
      <c r="G53" s="24">
        <f>O37</f>
        <v>1.9157580744702737E-2</v>
      </c>
      <c r="H53" s="25">
        <f>P37</f>
        <v>2.1549859866440608E-2</v>
      </c>
    </row>
    <row r="54" spans="2:10" ht="19.899999999999999" customHeight="1" x14ac:dyDescent="0.25">
      <c r="B54" s="32" t="s">
        <v>48</v>
      </c>
      <c r="C54" s="23">
        <f>C38</f>
        <v>2.2016145215493922E-2</v>
      </c>
      <c r="D54" s="24">
        <f>L38</f>
        <v>2.4057786288296103E-2</v>
      </c>
      <c r="E54" s="24">
        <f>M38</f>
        <v>1.434020286399988E-2</v>
      </c>
      <c r="F54" s="24">
        <f>N38</f>
        <v>1.6106265526654923E-2</v>
      </c>
      <c r="G54" s="24">
        <f>O38</f>
        <v>1.9489228819133456E-2</v>
      </c>
      <c r="H54" s="25">
        <f>P38</f>
        <v>2.166984451081665E-2</v>
      </c>
    </row>
    <row r="55" spans="2:10" ht="19.899999999999999" customHeight="1" x14ac:dyDescent="0.25">
      <c r="B55" s="32" t="s">
        <v>50</v>
      </c>
      <c r="C55" s="23">
        <f>C39</f>
        <v>1.722591796832678E-2</v>
      </c>
      <c r="D55" s="24">
        <f>L39</f>
        <v>1.8586727038592085E-2</v>
      </c>
      <c r="E55" s="24">
        <f>M39</f>
        <v>8.8509395612765048E-3</v>
      </c>
      <c r="F55" s="24">
        <f>N39</f>
        <v>1.251488553883693E-2</v>
      </c>
      <c r="G55" s="24">
        <f>O39</f>
        <v>1.8398467043528433E-2</v>
      </c>
      <c r="H55" s="25"/>
    </row>
    <row r="56" spans="2:10" ht="19.899999999999999" customHeight="1" x14ac:dyDescent="0.25">
      <c r="B56" s="32" t="s">
        <v>51</v>
      </c>
      <c r="C56" s="23">
        <f>C40</f>
        <v>2.5654840680184574E-2</v>
      </c>
      <c r="D56" s="24">
        <f>L40</f>
        <v>2.6038588512740962E-2</v>
      </c>
      <c r="E56" s="24">
        <f>M40</f>
        <v>1.5978087413541106E-2</v>
      </c>
      <c r="F56" s="24">
        <f>N40</f>
        <v>1.6043110533053021E-2</v>
      </c>
      <c r="G56" s="24">
        <f>O40</f>
        <v>1.8229495650211508E-2</v>
      </c>
      <c r="H56" s="25">
        <f>P40</f>
        <v>1.9771468983891E-2</v>
      </c>
    </row>
    <row r="57" spans="2:10" ht="19.899999999999999" customHeight="1" x14ac:dyDescent="0.25">
      <c r="B57" s="40" t="s">
        <v>91</v>
      </c>
      <c r="C57" s="26">
        <f>C41</f>
        <v>3.575599792205264E-2</v>
      </c>
      <c r="D57" s="27">
        <f>L41</f>
        <v>4.2338864806355993E-2</v>
      </c>
      <c r="E57" s="41"/>
      <c r="F57" s="41"/>
      <c r="G57" s="41"/>
      <c r="H57" s="42"/>
    </row>
    <row r="58" spans="2:10" ht="20.45" customHeight="1" x14ac:dyDescent="0.25">
      <c r="B58" s="43" t="s">
        <v>78</v>
      </c>
    </row>
    <row r="59" spans="2:10" ht="18.75" customHeight="1" x14ac:dyDescent="0.25">
      <c r="B59" s="43" t="s">
        <v>95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E310A-5FBF-44E7-B6C3-B600DDECE772}">
  <dimension ref="B1:P59"/>
  <sheetViews>
    <sheetView workbookViewId="0">
      <selection activeCell="M53" sqref="M53"/>
    </sheetView>
  </sheetViews>
  <sheetFormatPr baseColWidth="10" defaultColWidth="8.85546875" defaultRowHeight="11.45" customHeight="1" x14ac:dyDescent="0.25"/>
  <cols>
    <col min="1" max="1" width="8.85546875" style="70"/>
    <col min="2" max="2" width="29.85546875" style="70" customWidth="1"/>
    <col min="3" max="7" width="12.7109375" style="70" customWidth="1"/>
    <col min="8" max="8" width="12.5703125" style="70" customWidth="1"/>
    <col min="9" max="15" width="10" style="70" customWidth="1"/>
    <col min="16" max="16384" width="8.85546875" style="70"/>
  </cols>
  <sheetData>
    <row r="1" spans="2:16" ht="15" x14ac:dyDescent="0.25">
      <c r="B1" s="3" t="s">
        <v>68</v>
      </c>
    </row>
    <row r="2" spans="2:16" ht="15" x14ac:dyDescent="0.25">
      <c r="B2" s="3" t="s">
        <v>69</v>
      </c>
      <c r="C2" s="1" t="s">
        <v>0</v>
      </c>
    </row>
    <row r="3" spans="2:16" ht="15" x14ac:dyDescent="0.25">
      <c r="B3" s="3" t="s">
        <v>70</v>
      </c>
      <c r="C3" s="3" t="s">
        <v>6</v>
      </c>
    </row>
    <row r="5" spans="2:16" ht="15" x14ac:dyDescent="0.25">
      <c r="B5" s="1" t="s">
        <v>12</v>
      </c>
      <c r="D5" s="3" t="s">
        <v>16</v>
      </c>
    </row>
    <row r="6" spans="2:16" ht="15" x14ac:dyDescent="0.25">
      <c r="B6" s="1" t="s">
        <v>13</v>
      </c>
      <c r="D6" s="3" t="s">
        <v>17</v>
      </c>
    </row>
    <row r="7" spans="2:16" ht="15" x14ac:dyDescent="0.25">
      <c r="B7" s="1" t="s">
        <v>14</v>
      </c>
      <c r="D7" s="3" t="s">
        <v>93</v>
      </c>
    </row>
    <row r="9" spans="2:16" ht="15" x14ac:dyDescent="0.25">
      <c r="B9" s="5" t="s">
        <v>71</v>
      </c>
      <c r="C9" s="4" t="s">
        <v>54</v>
      </c>
      <c r="D9" s="4" t="s">
        <v>55</v>
      </c>
      <c r="E9" s="4" t="s">
        <v>56</v>
      </c>
      <c r="F9" s="4" t="s">
        <v>57</v>
      </c>
      <c r="G9" s="4" t="s">
        <v>58</v>
      </c>
      <c r="H9" s="4" t="s">
        <v>59</v>
      </c>
      <c r="I9" s="4" t="s">
        <v>60</v>
      </c>
      <c r="J9" s="4" t="s">
        <v>61</v>
      </c>
      <c r="K9" s="4" t="s">
        <v>62</v>
      </c>
      <c r="L9" s="4" t="s">
        <v>63</v>
      </c>
      <c r="M9" s="4" t="s">
        <v>64</v>
      </c>
      <c r="N9" s="4" t="s">
        <v>65</v>
      </c>
      <c r="O9" s="4" t="s">
        <v>66</v>
      </c>
      <c r="P9" s="4" t="s">
        <v>67</v>
      </c>
    </row>
    <row r="10" spans="2:16" ht="15" x14ac:dyDescent="0.25">
      <c r="B10" s="6" t="s">
        <v>79</v>
      </c>
      <c r="C10" s="8" t="s">
        <v>73</v>
      </c>
      <c r="D10" s="8" t="s">
        <v>73</v>
      </c>
      <c r="E10" s="8" t="s">
        <v>73</v>
      </c>
      <c r="F10" s="8" t="s">
        <v>73</v>
      </c>
      <c r="G10" s="8" t="s">
        <v>73</v>
      </c>
      <c r="H10" s="8" t="s">
        <v>73</v>
      </c>
      <c r="I10" s="8" t="s">
        <v>73</v>
      </c>
      <c r="J10" s="8" t="s">
        <v>73</v>
      </c>
      <c r="K10" s="8" t="s">
        <v>73</v>
      </c>
      <c r="L10" s="8" t="s">
        <v>73</v>
      </c>
      <c r="M10" s="8" t="s">
        <v>73</v>
      </c>
      <c r="N10" s="8" t="s">
        <v>73</v>
      </c>
      <c r="O10" s="8" t="s">
        <v>73</v>
      </c>
      <c r="P10" s="8" t="s">
        <v>73</v>
      </c>
    </row>
    <row r="11" spans="2:16" ht="15" x14ac:dyDescent="0.25">
      <c r="B11" s="7" t="s">
        <v>80</v>
      </c>
      <c r="C11" s="15">
        <v>15382.6</v>
      </c>
      <c r="D11" s="15">
        <v>15725.6</v>
      </c>
      <c r="E11" s="15">
        <v>15691.8</v>
      </c>
      <c r="F11" s="19">
        <v>16064</v>
      </c>
      <c r="G11" s="15">
        <v>16184.7</v>
      </c>
      <c r="H11" s="15">
        <v>16662.7</v>
      </c>
      <c r="I11" s="15">
        <v>16622.599999999999</v>
      </c>
      <c r="J11" s="15">
        <v>17693.7</v>
      </c>
      <c r="K11" s="15">
        <v>18347.8</v>
      </c>
      <c r="L11" s="15">
        <v>18396.5</v>
      </c>
      <c r="M11" s="15">
        <v>18331.900000000001</v>
      </c>
      <c r="N11" s="15">
        <v>18968.5</v>
      </c>
      <c r="O11" s="15">
        <v>20262.400000000001</v>
      </c>
      <c r="P11" s="15">
        <v>20767.5</v>
      </c>
    </row>
    <row r="12" spans="2:16" ht="15" x14ac:dyDescent="0.25">
      <c r="B12" s="7" t="s">
        <v>81</v>
      </c>
      <c r="C12" s="16">
        <v>235.4</v>
      </c>
      <c r="D12" s="16">
        <v>267.60000000000002</v>
      </c>
      <c r="E12" s="16">
        <v>299.8</v>
      </c>
      <c r="F12" s="16">
        <v>322.7</v>
      </c>
      <c r="G12" s="16">
        <v>361.1</v>
      </c>
      <c r="H12" s="16">
        <v>398.1</v>
      </c>
      <c r="I12" s="16">
        <v>444.9</v>
      </c>
      <c r="J12" s="16">
        <v>495.3</v>
      </c>
      <c r="K12" s="16">
        <v>563.9</v>
      </c>
      <c r="L12" s="16">
        <v>746.9</v>
      </c>
      <c r="M12" s="16">
        <v>1672.1</v>
      </c>
      <c r="N12" s="16">
        <v>1473.3</v>
      </c>
      <c r="O12" s="20">
        <v>1299</v>
      </c>
      <c r="P12" s="16">
        <v>1316.5</v>
      </c>
    </row>
    <row r="13" spans="2:16" ht="15" x14ac:dyDescent="0.25">
      <c r="B13" s="7" t="s">
        <v>82</v>
      </c>
      <c r="C13" s="15">
        <v>88.6</v>
      </c>
      <c r="D13" s="15">
        <v>96.1</v>
      </c>
      <c r="E13" s="15">
        <v>98.8</v>
      </c>
      <c r="F13" s="15">
        <v>93.3</v>
      </c>
      <c r="G13" s="15">
        <v>91.4</v>
      </c>
      <c r="H13" s="19">
        <v>94</v>
      </c>
      <c r="I13" s="15">
        <v>105.3</v>
      </c>
      <c r="J13" s="15">
        <v>119.7</v>
      </c>
      <c r="K13" s="19">
        <v>138</v>
      </c>
      <c r="L13" s="15">
        <v>146.19999999999999</v>
      </c>
      <c r="M13" s="15">
        <v>134.30000000000001</v>
      </c>
      <c r="N13" s="15">
        <v>161.4</v>
      </c>
      <c r="O13" s="15">
        <v>158.5</v>
      </c>
      <c r="P13" s="15">
        <v>164.2</v>
      </c>
    </row>
    <row r="14" spans="2:16" ht="15" x14ac:dyDescent="0.25">
      <c r="B14" s="7" t="s">
        <v>83</v>
      </c>
      <c r="C14" s="16">
        <v>133.5</v>
      </c>
      <c r="D14" s="16">
        <v>135.6</v>
      </c>
      <c r="E14" s="16">
        <v>108.1</v>
      </c>
      <c r="F14" s="16">
        <v>109.4</v>
      </c>
      <c r="G14" s="16">
        <v>67.2</v>
      </c>
      <c r="H14" s="20">
        <v>94</v>
      </c>
      <c r="I14" s="16">
        <v>66.900000000000006</v>
      </c>
      <c r="J14" s="16">
        <v>95.3</v>
      </c>
      <c r="K14" s="16">
        <v>257.89999999999998</v>
      </c>
      <c r="L14" s="16">
        <v>184.9</v>
      </c>
      <c r="M14" s="16">
        <v>271.2</v>
      </c>
      <c r="N14" s="16">
        <v>353.6</v>
      </c>
      <c r="O14" s="16">
        <v>568.1</v>
      </c>
      <c r="P14" s="16">
        <v>650.20000000000005</v>
      </c>
    </row>
    <row r="15" spans="2:16" ht="15" x14ac:dyDescent="0.25">
      <c r="B15" s="7" t="s">
        <v>84</v>
      </c>
      <c r="C15" s="19">
        <v>3360</v>
      </c>
      <c r="D15" s="19">
        <v>3241</v>
      </c>
      <c r="E15" s="19">
        <v>3146</v>
      </c>
      <c r="F15" s="19">
        <v>3365</v>
      </c>
      <c r="G15" s="19">
        <v>3356</v>
      </c>
      <c r="H15" s="19">
        <v>3577</v>
      </c>
      <c r="I15" s="19">
        <v>3584</v>
      </c>
      <c r="J15" s="19">
        <v>3897</v>
      </c>
      <c r="K15" s="19">
        <v>3961</v>
      </c>
      <c r="L15" s="19">
        <v>3660</v>
      </c>
      <c r="M15" s="19">
        <v>4318</v>
      </c>
      <c r="N15" s="19">
        <v>4264</v>
      </c>
      <c r="O15" s="19">
        <v>4320</v>
      </c>
      <c r="P15" s="19">
        <v>4324</v>
      </c>
    </row>
    <row r="16" spans="2:16" ht="15" x14ac:dyDescent="0.25">
      <c r="B16" s="7" t="s">
        <v>85</v>
      </c>
      <c r="C16" s="20">
        <v>710</v>
      </c>
      <c r="D16" s="20">
        <v>685</v>
      </c>
      <c r="E16" s="20">
        <v>646</v>
      </c>
      <c r="F16" s="20">
        <v>602</v>
      </c>
      <c r="G16" s="20">
        <v>615</v>
      </c>
      <c r="H16" s="20">
        <v>646</v>
      </c>
      <c r="I16" s="20">
        <v>661</v>
      </c>
      <c r="J16" s="20">
        <v>839</v>
      </c>
      <c r="K16" s="20">
        <v>845</v>
      </c>
      <c r="L16" s="20">
        <v>946</v>
      </c>
      <c r="M16" s="20">
        <v>750</v>
      </c>
      <c r="N16" s="20">
        <v>970</v>
      </c>
      <c r="O16" s="20">
        <v>1272</v>
      </c>
      <c r="P16" s="20">
        <v>1448</v>
      </c>
    </row>
    <row r="17" spans="2:16" ht="15" x14ac:dyDescent="0.25">
      <c r="B17" s="7" t="s">
        <v>44</v>
      </c>
      <c r="C17" s="15">
        <v>3778.2</v>
      </c>
      <c r="D17" s="15">
        <v>3902.1</v>
      </c>
      <c r="E17" s="15">
        <v>3755.7</v>
      </c>
      <c r="F17" s="15">
        <v>3727.8</v>
      </c>
      <c r="G17" s="15">
        <v>3709.9</v>
      </c>
      <c r="H17" s="19">
        <v>3745</v>
      </c>
      <c r="I17" s="15">
        <v>3583.4</v>
      </c>
      <c r="J17" s="15">
        <v>3545.5</v>
      </c>
      <c r="K17" s="15">
        <v>3658.7</v>
      </c>
      <c r="L17" s="15">
        <v>3604.1</v>
      </c>
      <c r="M17" s="15">
        <v>3446.8</v>
      </c>
      <c r="N17" s="15">
        <v>3650.3</v>
      </c>
      <c r="O17" s="19">
        <v>3611</v>
      </c>
      <c r="P17" s="15">
        <v>3335.4</v>
      </c>
    </row>
    <row r="18" spans="2:16" ht="15" x14ac:dyDescent="0.25">
      <c r="B18" s="7" t="s">
        <v>86</v>
      </c>
      <c r="C18" s="20">
        <v>3086</v>
      </c>
      <c r="D18" s="16">
        <v>3298.6</v>
      </c>
      <c r="E18" s="16">
        <v>3505.2</v>
      </c>
      <c r="F18" s="16">
        <v>3566.5</v>
      </c>
      <c r="G18" s="16">
        <v>3634.4</v>
      </c>
      <c r="H18" s="20">
        <v>3669</v>
      </c>
      <c r="I18" s="16">
        <v>3772.7</v>
      </c>
      <c r="J18" s="16">
        <v>3923.6</v>
      </c>
      <c r="K18" s="16">
        <v>4011.3</v>
      </c>
      <c r="L18" s="16">
        <v>4085.6</v>
      </c>
      <c r="M18" s="16">
        <v>2754.8</v>
      </c>
      <c r="N18" s="16">
        <v>2594.3000000000002</v>
      </c>
      <c r="O18" s="16">
        <v>3537.3</v>
      </c>
      <c r="P18" s="16">
        <v>3842.6</v>
      </c>
    </row>
    <row r="19" spans="2:16" ht="15" x14ac:dyDescent="0.25">
      <c r="B19" s="7" t="s">
        <v>87</v>
      </c>
      <c r="C19" s="15">
        <v>57.8</v>
      </c>
      <c r="D19" s="15">
        <v>47.5</v>
      </c>
      <c r="E19" s="15">
        <v>54.1</v>
      </c>
      <c r="F19" s="15">
        <v>55.1</v>
      </c>
      <c r="G19" s="15">
        <v>48.6</v>
      </c>
      <c r="H19" s="15">
        <v>51.1</v>
      </c>
      <c r="I19" s="15">
        <v>43.2</v>
      </c>
      <c r="J19" s="15">
        <v>44.3</v>
      </c>
      <c r="K19" s="15">
        <v>39.6</v>
      </c>
      <c r="L19" s="15">
        <v>41.7</v>
      </c>
      <c r="M19" s="15">
        <v>48.4</v>
      </c>
      <c r="N19" s="15">
        <v>42.3</v>
      </c>
      <c r="O19" s="19">
        <v>42</v>
      </c>
      <c r="P19" s="15">
        <v>44.5</v>
      </c>
    </row>
    <row r="20" spans="2:16" ht="15" x14ac:dyDescent="0.25">
      <c r="B20" s="7" t="s">
        <v>88</v>
      </c>
      <c r="C20" s="20">
        <v>812</v>
      </c>
      <c r="D20" s="20">
        <v>867</v>
      </c>
      <c r="E20" s="20">
        <v>915</v>
      </c>
      <c r="F20" s="20">
        <v>991</v>
      </c>
      <c r="G20" s="20">
        <v>1083</v>
      </c>
      <c r="H20" s="20">
        <v>1145</v>
      </c>
      <c r="I20" s="20">
        <v>1188</v>
      </c>
      <c r="J20" s="20">
        <v>1327</v>
      </c>
      <c r="K20" s="20">
        <v>1420</v>
      </c>
      <c r="L20" s="20">
        <v>1535</v>
      </c>
      <c r="M20" s="20">
        <v>1491</v>
      </c>
      <c r="N20" s="20">
        <v>1615</v>
      </c>
      <c r="O20" s="20">
        <v>1556</v>
      </c>
      <c r="P20" s="20">
        <v>1514</v>
      </c>
    </row>
    <row r="21" spans="2:16" ht="15" x14ac:dyDescent="0.25">
      <c r="B21" s="7" t="s">
        <v>89</v>
      </c>
      <c r="C21" s="15">
        <v>202.7</v>
      </c>
      <c r="D21" s="15">
        <v>219.4</v>
      </c>
      <c r="E21" s="15">
        <v>226.3</v>
      </c>
      <c r="F21" s="15">
        <v>228.3</v>
      </c>
      <c r="G21" s="15">
        <v>229.7</v>
      </c>
      <c r="H21" s="15">
        <v>219.5</v>
      </c>
      <c r="I21" s="15">
        <v>222.2</v>
      </c>
      <c r="J21" s="15">
        <v>224.5</v>
      </c>
      <c r="K21" s="19">
        <v>235</v>
      </c>
      <c r="L21" s="15">
        <v>234.2</v>
      </c>
      <c r="M21" s="15">
        <v>226.1</v>
      </c>
      <c r="N21" s="15">
        <v>241.6</v>
      </c>
      <c r="O21" s="15">
        <v>238.5</v>
      </c>
      <c r="P21" s="15">
        <v>252.9</v>
      </c>
    </row>
    <row r="22" spans="2:16" ht="15" x14ac:dyDescent="0.25">
      <c r="B22" s="7" t="s">
        <v>50</v>
      </c>
      <c r="C22" s="16">
        <v>137.1</v>
      </c>
      <c r="D22" s="16">
        <v>129.4</v>
      </c>
      <c r="E22" s="20">
        <v>124</v>
      </c>
      <c r="F22" s="16">
        <v>127.6</v>
      </c>
      <c r="G22" s="16">
        <v>132.80000000000001</v>
      </c>
      <c r="H22" s="20">
        <v>133</v>
      </c>
      <c r="I22" s="16">
        <v>130.69999999999999</v>
      </c>
      <c r="J22" s="20">
        <v>130</v>
      </c>
      <c r="K22" s="16">
        <v>134.30000000000001</v>
      </c>
      <c r="L22" s="16">
        <v>120.8</v>
      </c>
      <c r="M22" s="16">
        <v>99.1</v>
      </c>
      <c r="N22" s="20">
        <v>175</v>
      </c>
      <c r="O22" s="16">
        <v>176.6</v>
      </c>
      <c r="P22" s="140" t="s">
        <v>74</v>
      </c>
    </row>
    <row r="23" spans="2:16" ht="15" x14ac:dyDescent="0.25">
      <c r="B23" s="7" t="s">
        <v>90</v>
      </c>
      <c r="C23" s="15">
        <v>673.6</v>
      </c>
      <c r="D23" s="15">
        <v>711.6</v>
      </c>
      <c r="E23" s="15">
        <v>712.2</v>
      </c>
      <c r="F23" s="15">
        <v>706.8</v>
      </c>
      <c r="G23" s="15">
        <v>664.4</v>
      </c>
      <c r="H23" s="15">
        <v>641.9</v>
      </c>
      <c r="I23" s="15">
        <v>619.1</v>
      </c>
      <c r="J23" s="15">
        <v>593.4</v>
      </c>
      <c r="K23" s="15">
        <v>555.29999999999995</v>
      </c>
      <c r="L23" s="15">
        <v>508.9</v>
      </c>
      <c r="M23" s="15">
        <v>497.6</v>
      </c>
      <c r="N23" s="19">
        <v>540</v>
      </c>
      <c r="O23" s="15">
        <v>505.9</v>
      </c>
      <c r="P23" s="15">
        <v>453.4</v>
      </c>
    </row>
    <row r="24" spans="2:16" ht="15" x14ac:dyDescent="0.25">
      <c r="B24" s="7" t="s">
        <v>52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9" t="s">
        <v>74</v>
      </c>
      <c r="N24" s="9" t="s">
        <v>74</v>
      </c>
      <c r="O24" s="9" t="s">
        <v>74</v>
      </c>
    </row>
    <row r="26" spans="2:16" ht="15" x14ac:dyDescent="0.25">
      <c r="B26" s="5" t="s">
        <v>71</v>
      </c>
      <c r="C26" s="4" t="s">
        <v>54</v>
      </c>
      <c r="D26" s="4" t="s">
        <v>55</v>
      </c>
      <c r="E26" s="4" t="s">
        <v>56</v>
      </c>
      <c r="F26" s="4" t="s">
        <v>57</v>
      </c>
      <c r="G26" s="4" t="s">
        <v>58</v>
      </c>
      <c r="H26" s="4" t="s">
        <v>59</v>
      </c>
      <c r="I26" s="4" t="s">
        <v>60</v>
      </c>
      <c r="J26" s="4" t="s">
        <v>61</v>
      </c>
      <c r="K26" s="4" t="s">
        <v>62</v>
      </c>
      <c r="L26" s="4" t="s">
        <v>63</v>
      </c>
      <c r="M26" s="4" t="s">
        <v>64</v>
      </c>
      <c r="N26" s="4" t="s">
        <v>65</v>
      </c>
      <c r="O26" s="4" t="s">
        <v>66</v>
      </c>
      <c r="P26" s="4" t="s">
        <v>67</v>
      </c>
    </row>
    <row r="27" spans="2:16" ht="15" x14ac:dyDescent="0.25">
      <c r="B27" s="6" t="s">
        <v>72</v>
      </c>
      <c r="C27" s="8" t="s">
        <v>73</v>
      </c>
      <c r="D27" s="8" t="s">
        <v>73</v>
      </c>
      <c r="E27" s="8" t="s">
        <v>73</v>
      </c>
      <c r="F27" s="8" t="s">
        <v>73</v>
      </c>
      <c r="G27" s="8" t="s">
        <v>73</v>
      </c>
      <c r="H27" s="8" t="s">
        <v>73</v>
      </c>
      <c r="I27" s="8" t="s">
        <v>73</v>
      </c>
      <c r="J27" s="8" t="s">
        <v>73</v>
      </c>
      <c r="K27" s="8" t="s">
        <v>73</v>
      </c>
      <c r="L27" s="8" t="s">
        <v>73</v>
      </c>
      <c r="M27" s="8" t="s">
        <v>73</v>
      </c>
      <c r="N27" s="8" t="s">
        <v>73</v>
      </c>
      <c r="O27" s="8" t="s">
        <v>73</v>
      </c>
      <c r="P27" s="8" t="s">
        <v>73</v>
      </c>
    </row>
    <row r="28" spans="2:16" ht="15" x14ac:dyDescent="0.25">
      <c r="B28" s="7" t="s">
        <v>38</v>
      </c>
      <c r="C28" s="21">
        <f>C11/'total valeur'!C11</f>
        <v>2.5374481696692516E-3</v>
      </c>
      <c r="D28" s="21">
        <f>D11/'total valeur'!D11</f>
        <v>2.521356922157787E-3</v>
      </c>
      <c r="E28" s="21">
        <f>E11/'total valeur'!E11</f>
        <v>2.4904236024573044E-3</v>
      </c>
      <c r="F28" s="21">
        <f>F11/'total valeur'!F11</f>
        <v>2.5366525689063022E-3</v>
      </c>
      <c r="G28" s="21">
        <f>G11/'total valeur'!G11</f>
        <v>2.5218841586526868E-3</v>
      </c>
      <c r="H28" s="21">
        <f>H11/'total valeur'!H11</f>
        <v>2.5317056526424847E-3</v>
      </c>
      <c r="I28" s="21">
        <f>I11/'total valeur'!I11</f>
        <v>2.4666007060526922E-3</v>
      </c>
      <c r="J28" s="21">
        <f>J11/'total valeur'!J11</f>
        <v>2.5267820013069684E-3</v>
      </c>
      <c r="K28" s="21">
        <f>K11/'total valeur'!K11</f>
        <v>2.5339579337958014E-3</v>
      </c>
      <c r="L28" s="21">
        <f>L11/'total valeur'!L11</f>
        <v>2.4726748361823519E-3</v>
      </c>
      <c r="M28" s="21">
        <f>M11/'total valeur'!M11</f>
        <v>2.6650129113979844E-3</v>
      </c>
      <c r="N28" s="21">
        <f>N11/'total valeur'!N11</f>
        <v>2.5603890954542237E-3</v>
      </c>
      <c r="O28" s="21">
        <f>O11/'total valeur'!O11</f>
        <v>2.4252687088305988E-3</v>
      </c>
      <c r="P28" s="21">
        <f>P11/'total valeur'!P11</f>
        <v>2.3204032986632061E-3</v>
      </c>
    </row>
    <row r="29" spans="2:16" ht="15" x14ac:dyDescent="0.25">
      <c r="B29" s="7" t="s">
        <v>39</v>
      </c>
      <c r="C29" s="21">
        <f>C12/'total valeur'!C12</f>
        <v>1.2947532790974349E-3</v>
      </c>
      <c r="D29" s="21">
        <f>D12/'total valeur'!D12</f>
        <v>1.42372686576852E-3</v>
      </c>
      <c r="E29" s="21">
        <f>E12/'total valeur'!E12</f>
        <v>1.539788220055151E-3</v>
      </c>
      <c r="F29" s="21">
        <f>F12/'total valeur'!F12</f>
        <v>1.6215730011864065E-3</v>
      </c>
      <c r="G29" s="21">
        <f>G12/'total valeur'!G12</f>
        <v>1.7863635801476682E-3</v>
      </c>
      <c r="H29" s="21">
        <f>H12/'total valeur'!H12</f>
        <v>1.9208842726333585E-3</v>
      </c>
      <c r="I29" s="21">
        <f>I12/'total valeur'!I12</f>
        <v>2.087512228767692E-3</v>
      </c>
      <c r="J29" s="21">
        <f>J12/'total valeur'!J12</f>
        <v>2.232492982048106E-3</v>
      </c>
      <c r="K29" s="21">
        <f>K12/'total valeur'!K12</f>
        <v>2.4595101130397653E-3</v>
      </c>
      <c r="L29" s="21">
        <f>L12/'total valeur'!L12</f>
        <v>3.1748811598071693E-3</v>
      </c>
      <c r="M29" s="21">
        <f>M12/'total valeur'!M12</f>
        <v>7.524240826105034E-3</v>
      </c>
      <c r="N29" s="21">
        <f>N12/'total valeur'!N12</f>
        <v>6.1416826534670304E-3</v>
      </c>
      <c r="O29" s="21">
        <f>O12/'total valeur'!O12</f>
        <v>4.7733468657778222E-3</v>
      </c>
      <c r="P29" s="21">
        <f>P12/'total valeur'!P12</f>
        <v>4.5693528144297836E-3</v>
      </c>
    </row>
    <row r="30" spans="2:16" ht="15" x14ac:dyDescent="0.25">
      <c r="B30" s="7" t="s">
        <v>40</v>
      </c>
      <c r="C30" s="21">
        <f>C13/'total valeur'!C13</f>
        <v>1.0841050138021497E-3</v>
      </c>
      <c r="D30" s="21">
        <f>D13/'total valeur'!D13</f>
        <v>1.122647813348411E-3</v>
      </c>
      <c r="E30" s="21">
        <f>E13/'total valeur'!E13</f>
        <v>1.1675285264561019E-3</v>
      </c>
      <c r="F30" s="21">
        <f>F13/'total valeur'!F13</f>
        <v>1.1257225799679294E-3</v>
      </c>
      <c r="G30" s="21">
        <f>G13/'total valeur'!G13</f>
        <v>1.144159030594362E-3</v>
      </c>
      <c r="H30" s="21">
        <f>H13/'total valeur'!H13</f>
        <v>1.1175748150948691E-3</v>
      </c>
      <c r="I30" s="21">
        <f>I13/'total valeur'!I13</f>
        <v>1.1865671137233867E-3</v>
      </c>
      <c r="J30" s="21">
        <f>J13/'total valeur'!J13</f>
        <v>1.2222155285699263E-3</v>
      </c>
      <c r="K30" s="21">
        <f>K13/'total valeur'!K13</f>
        <v>1.2945153822197374E-3</v>
      </c>
      <c r="L30" s="21">
        <f>L13/'total valeur'!L13</f>
        <v>1.2958637836208845E-3</v>
      </c>
      <c r="M30" s="21">
        <f>M13/'total valeur'!M13</f>
        <v>1.3008347426516885E-3</v>
      </c>
      <c r="N30" s="21">
        <f>N13/'total valeur'!N13</f>
        <v>1.3995607078967655E-3</v>
      </c>
      <c r="O30" s="21">
        <f>O13/'total valeur'!O13</f>
        <v>1.1454174269660891E-3</v>
      </c>
      <c r="P30" s="21">
        <f>P13/'total valeur'!P13</f>
        <v>1.0921561636983786E-3</v>
      </c>
    </row>
    <row r="31" spans="2:16" ht="15" x14ac:dyDescent="0.25">
      <c r="B31" s="7" t="s">
        <v>41</v>
      </c>
      <c r="C31" s="21">
        <f>C14/'total valeur'!C14</f>
        <v>1.1808464059369595E-3</v>
      </c>
      <c r="D31" s="21">
        <f>D14/'total valeur'!D14</f>
        <v>1.1680260617968478E-3</v>
      </c>
      <c r="E31" s="21">
        <f>E14/'total valeur'!E14</f>
        <v>9.0733438419609831E-4</v>
      </c>
      <c r="F31" s="21">
        <f>F14/'total valeur'!F14</f>
        <v>8.964053653220587E-4</v>
      </c>
      <c r="G31" s="21">
        <f>G14/'total valeur'!G14</f>
        <v>5.4798184483959304E-4</v>
      </c>
      <c r="H31" s="21">
        <f>H14/'total valeur'!H14</f>
        <v>7.4806577248932415E-4</v>
      </c>
      <c r="I31" s="21">
        <f>I14/'total valeur'!I14</f>
        <v>5.121197855067805E-4</v>
      </c>
      <c r="J31" s="21">
        <f>J14/'total valeur'!J14</f>
        <v>7.0049475657990958E-4</v>
      </c>
      <c r="K31" s="21">
        <f>K14/'total valeur'!K14</f>
        <v>1.8216994852763026E-3</v>
      </c>
      <c r="L31" s="21">
        <f>L14/'total valeur'!L14</f>
        <v>1.2767635253036027E-3</v>
      </c>
      <c r="M31" s="21">
        <f>M14/'total valeur'!M14</f>
        <v>1.8954073413487442E-3</v>
      </c>
      <c r="N31" s="21">
        <f>N14/'total valeur'!N14</f>
        <v>2.2779204699112862E-3</v>
      </c>
      <c r="O31" s="21">
        <f>O14/'total valeur'!O14</f>
        <v>3.4292757895906002E-3</v>
      </c>
      <c r="P31" s="21">
        <f>P14/'total valeur'!P14</f>
        <v>3.775771878803646E-3</v>
      </c>
    </row>
    <row r="32" spans="2:16" ht="15" x14ac:dyDescent="0.25">
      <c r="B32" s="7" t="s">
        <v>42</v>
      </c>
      <c r="C32" s="21">
        <f>C15/'total valeur'!C15</f>
        <v>2.4156621178886249E-3</v>
      </c>
      <c r="D32" s="21">
        <f>D15/'total valeur'!D15</f>
        <v>2.2584028123769674E-3</v>
      </c>
      <c r="E32" s="21">
        <f>E15/'total valeur'!E15</f>
        <v>2.1357410770353525E-3</v>
      </c>
      <c r="F32" s="21">
        <f>F15/'total valeur'!F15</f>
        <v>2.2470094407784471E-3</v>
      </c>
      <c r="G32" s="21">
        <f>G15/'total valeur'!G15</f>
        <v>2.1922418416399224E-3</v>
      </c>
      <c r="H32" s="21">
        <f>H15/'total valeur'!H15</f>
        <v>2.2703312703382522E-3</v>
      </c>
      <c r="I32" s="21">
        <f>I15/'total valeur'!I15</f>
        <v>2.2110054275741495E-3</v>
      </c>
      <c r="J32" s="21">
        <f>J15/'total valeur'!J15</f>
        <v>2.3330062614607362E-3</v>
      </c>
      <c r="K32" s="21">
        <f>K15/'total valeur'!K15</f>
        <v>2.2999584834558023E-3</v>
      </c>
      <c r="L32" s="21">
        <f>L15/'total valeur'!L15</f>
        <v>2.0581199580278486E-3</v>
      </c>
      <c r="M32" s="21">
        <f>M15/'total valeur'!M15</f>
        <v>2.5678246457644868E-3</v>
      </c>
      <c r="N32" s="21">
        <f>N15/'total valeur'!N15</f>
        <v>2.4134109579271833E-3</v>
      </c>
      <c r="O32" s="21">
        <f>O15/'total valeur'!O15</f>
        <v>2.1858343764958039E-3</v>
      </c>
      <c r="P32" s="21">
        <f>P15/'total valeur'!P15</f>
        <v>2.0691262344055879E-3</v>
      </c>
    </row>
    <row r="33" spans="2:16" ht="15" x14ac:dyDescent="0.25">
      <c r="B33" s="7" t="s">
        <v>43</v>
      </c>
      <c r="C33" s="21">
        <f>C16/'total valeur'!C16</f>
        <v>1.1073247190748379E-3</v>
      </c>
      <c r="D33" s="21">
        <f>D16/'total valeur'!D16</f>
        <v>1.0638165700690161E-3</v>
      </c>
      <c r="E33" s="21">
        <f>E16/'total valeur'!E16</f>
        <v>1.0150768771458427E-3</v>
      </c>
      <c r="F33" s="21">
        <f>F16/'total valeur'!F16</f>
        <v>9.6441284559461982E-4</v>
      </c>
      <c r="G33" s="21">
        <f>G16/'total valeur'!G16</f>
        <v>9.6713775973152885E-4</v>
      </c>
      <c r="H33" s="21">
        <f>H16/'total valeur'!H16</f>
        <v>9.8813322360873589E-4</v>
      </c>
      <c r="I33" s="21">
        <f>I16/'total valeur'!I16</f>
        <v>9.785068961790861E-4</v>
      </c>
      <c r="J33" s="21">
        <f>J16/'total valeur'!J16</f>
        <v>1.1820963824187467E-3</v>
      </c>
      <c r="K33" s="21">
        <f>K16/'total valeur'!K16</f>
        <v>1.1547849093528012E-3</v>
      </c>
      <c r="L33" s="21">
        <f>L16/'total valeur'!L16</f>
        <v>1.2696691344238709E-3</v>
      </c>
      <c r="M33" s="21">
        <f>M16/'total valeur'!M16</f>
        <v>1.1932035127911417E-3</v>
      </c>
      <c r="N33" s="21">
        <f>N16/'total valeur'!N16</f>
        <v>1.3939245010253249E-3</v>
      </c>
      <c r="O33" s="21">
        <f>O16/'total valeur'!O16</f>
        <v>1.5893900715600389E-3</v>
      </c>
      <c r="P33" s="21">
        <f>P16/'total valeur'!P16</f>
        <v>1.6720283967695672E-3</v>
      </c>
    </row>
    <row r="34" spans="2:16" ht="15" x14ac:dyDescent="0.25">
      <c r="B34" s="7" t="s">
        <v>44</v>
      </c>
      <c r="C34" s="21">
        <f>C17/'total valeur'!C17</f>
        <v>3.519098621942514E-3</v>
      </c>
      <c r="D34" s="21">
        <f>D17/'total valeur'!D17</f>
        <v>3.5416374525369665E-3</v>
      </c>
      <c r="E34" s="21">
        <f>E17/'total valeur'!E17</f>
        <v>3.3593639239359934E-3</v>
      </c>
      <c r="F34" s="21">
        <f>F17/'total valeur'!F17</f>
        <v>3.2957365221412795E-3</v>
      </c>
      <c r="G34" s="21">
        <f>G17/'total valeur'!G17</f>
        <v>3.257264070267489E-3</v>
      </c>
      <c r="H34" s="21">
        <f>H17/'total valeur'!H17</f>
        <v>3.2293875822157233E-3</v>
      </c>
      <c r="I34" s="21">
        <f>I17/'total valeur'!I17</f>
        <v>3.0420114050384618E-3</v>
      </c>
      <c r="J34" s="21">
        <f>J17/'total valeur'!J17</f>
        <v>2.9393411349330437E-3</v>
      </c>
      <c r="K34" s="21">
        <f>K17/'total valeur'!K17</f>
        <v>2.9435067465654126E-3</v>
      </c>
      <c r="L34" s="21">
        <f>L17/'total valeur'!L17</f>
        <v>2.8356276181522649E-3</v>
      </c>
      <c r="M34" s="21">
        <f>M17/'total valeur'!M17</f>
        <v>2.8941363092188335E-3</v>
      </c>
      <c r="N34" s="21">
        <f>N17/'total valeur'!N17</f>
        <v>2.8714368299236708E-3</v>
      </c>
      <c r="O34" s="21">
        <f>O17/'total valeur'!O17</f>
        <v>2.6075012995985776E-3</v>
      </c>
      <c r="P34" s="21">
        <f>P17/'total valeur'!P17</f>
        <v>2.2300162026181731E-3</v>
      </c>
    </row>
    <row r="35" spans="2:16" ht="15" x14ac:dyDescent="0.25">
      <c r="B35" s="7" t="s">
        <v>45</v>
      </c>
      <c r="C35" s="21">
        <f>C18/'total valeur'!C18</f>
        <v>3.1476164811891664E-3</v>
      </c>
      <c r="D35" s="21">
        <f>D18/'total valeur'!D18</f>
        <v>3.2594108001850548E-3</v>
      </c>
      <c r="E35" s="21">
        <f>E18/'total valeur'!E18</f>
        <v>3.492982594778244E-3</v>
      </c>
      <c r="F35" s="21">
        <f>F18/'total valeur'!F18</f>
        <v>3.591821985817817E-3</v>
      </c>
      <c r="G35" s="21">
        <f>G18/'total valeur'!G18</f>
        <v>3.6423037992443603E-3</v>
      </c>
      <c r="H35" s="21">
        <f>H18/'total valeur'!H18</f>
        <v>3.6008047194979009E-3</v>
      </c>
      <c r="I35" s="21">
        <f>I18/'total valeur'!I18</f>
        <v>3.654433399120948E-3</v>
      </c>
      <c r="J35" s="21">
        <f>J18/'total valeur'!J18</f>
        <v>3.7044243965935839E-3</v>
      </c>
      <c r="K35" s="21">
        <f>K18/'total valeur'!K18</f>
        <v>3.7141302131664263E-3</v>
      </c>
      <c r="L35" s="21">
        <f>L18/'total valeur'!L18</f>
        <v>3.7468066259490939E-3</v>
      </c>
      <c r="M35" s="21">
        <f>M18/'total valeur'!M18</f>
        <v>2.84639323395755E-3</v>
      </c>
      <c r="N35" s="21">
        <f>N18/'total valeur'!N18</f>
        <v>2.4931259569171537E-3</v>
      </c>
      <c r="O35" s="21">
        <f>O18/'total valeur'!O18</f>
        <v>3.0044504903965117E-3</v>
      </c>
      <c r="P35" s="21">
        <f>P18/'total valeur'!P18</f>
        <v>3.0724174534675799E-3</v>
      </c>
    </row>
    <row r="36" spans="2:16" ht="15" x14ac:dyDescent="0.25">
      <c r="B36" s="7" t="s">
        <v>46</v>
      </c>
      <c r="C36" s="21">
        <f>C19/'total valeur'!C19</f>
        <v>1.0782877983713749E-3</v>
      </c>
      <c r="D36" s="21">
        <f>D19/'total valeur'!D19</f>
        <v>8.6587504420519961E-4</v>
      </c>
      <c r="E36" s="21">
        <f>E19/'total valeur'!E19</f>
        <v>9.8896237555709098E-4</v>
      </c>
      <c r="F36" s="21">
        <f>F19/'total valeur'!F19</f>
        <v>1.0167102136014053E-3</v>
      </c>
      <c r="G36" s="21">
        <f>G19/'total valeur'!G19</f>
        <v>8.9435726812499663E-4</v>
      </c>
      <c r="H36" s="21">
        <f>H19/'total valeur'!H19</f>
        <v>9.0439756679887512E-4</v>
      </c>
      <c r="I36" s="21">
        <f>I19/'total valeur'!I19</f>
        <v>7.2690927263640919E-4</v>
      </c>
      <c r="J36" s="21">
        <f>J19/'total valeur'!J19</f>
        <v>6.8279269920438459E-4</v>
      </c>
      <c r="K36" s="21">
        <f>K19/'total valeur'!K19</f>
        <v>5.7990539927072501E-4</v>
      </c>
      <c r="L36" s="21">
        <f>L19/'total valeur'!L19</f>
        <v>5.6497481323314629E-4</v>
      </c>
      <c r="M36" s="21">
        <f>M19/'total valeur'!M19</f>
        <v>7.1796241081097112E-4</v>
      </c>
      <c r="N36" s="21">
        <f>N19/'total valeur'!N19</f>
        <v>5.7282843179075912E-4</v>
      </c>
      <c r="O36" s="21">
        <f>O19/'total valeur'!O19</f>
        <v>5.0266953427667658E-4</v>
      </c>
      <c r="P36" s="21">
        <f>P19/'total valeur'!P19</f>
        <v>4.6050759320104517E-4</v>
      </c>
    </row>
    <row r="37" spans="2:16" ht="15" x14ac:dyDescent="0.25">
      <c r="B37" s="7" t="s">
        <v>47</v>
      </c>
      <c r="C37" s="21">
        <f>C20/'total valeur'!C20</f>
        <v>2.8654407379568561E-3</v>
      </c>
      <c r="D37" s="21">
        <f>D20/'total valeur'!D20</f>
        <v>2.964122831609105E-3</v>
      </c>
      <c r="E37" s="21">
        <f>E20/'total valeur'!E20</f>
        <v>3.1250533649823256E-3</v>
      </c>
      <c r="F37" s="21">
        <f>F20/'total valeur'!F20</f>
        <v>3.3329970066929E-3</v>
      </c>
      <c r="G37" s="21">
        <f>G20/'total valeur'!G20</f>
        <v>3.5815860837356966E-3</v>
      </c>
      <c r="H37" s="21">
        <f>H20/'total valeur'!H20</f>
        <v>3.6925359175709886E-3</v>
      </c>
      <c r="I37" s="21">
        <f>I20/'total valeur'!I20</f>
        <v>3.7422273182594235E-3</v>
      </c>
      <c r="J37" s="21">
        <f>J20/'total valeur'!J20</f>
        <v>4.0007718143063014E-3</v>
      </c>
      <c r="K37" s="21">
        <f>K20/'total valeur'!K20</f>
        <v>4.08351066889055E-3</v>
      </c>
      <c r="L37" s="21">
        <f>L20/'total valeur'!L20</f>
        <v>4.2523602677186296E-3</v>
      </c>
      <c r="M37" s="21">
        <f>M20/'total valeur'!M20</f>
        <v>4.2911661265534248E-3</v>
      </c>
      <c r="N37" s="21">
        <f>N20/'total valeur'!N20</f>
        <v>4.2941506489086474E-3</v>
      </c>
      <c r="O37" s="21">
        <f>O20/'total valeur'!O20</f>
        <v>3.6374857399337959E-3</v>
      </c>
      <c r="P37" s="21">
        <f>P20/'total valeur'!P20</f>
        <v>3.2741081623473235E-3</v>
      </c>
    </row>
    <row r="38" spans="2:16" ht="15" x14ac:dyDescent="0.25">
      <c r="B38" s="7" t="s">
        <v>48</v>
      </c>
      <c r="C38" s="21">
        <f>C21/'total valeur'!C21</f>
        <v>1.2872227740000051E-3</v>
      </c>
      <c r="D38" s="21">
        <f>D21/'total valeur'!D21</f>
        <v>1.3333965390033681E-3</v>
      </c>
      <c r="E38" s="21">
        <f>E21/'total valeur'!E21</f>
        <v>1.3351394787115168E-3</v>
      </c>
      <c r="F38" s="21">
        <f>F21/'total valeur'!F21</f>
        <v>1.3224961637184212E-3</v>
      </c>
      <c r="G38" s="21">
        <f>G21/'total valeur'!G21</f>
        <v>1.3093056462024721E-3</v>
      </c>
      <c r="H38" s="21">
        <f>H21/'total valeur'!H21</f>
        <v>1.219278487094812E-3</v>
      </c>
      <c r="I38" s="21">
        <f>I21/'total valeur'!I21</f>
        <v>1.1951691928197331E-3</v>
      </c>
      <c r="J38" s="21">
        <f>J21/'total valeur'!J21</f>
        <v>1.1654448962598305E-3</v>
      </c>
      <c r="K38" s="21">
        <f>K21/'total valeur'!K21</f>
        <v>1.1837186799370765E-3</v>
      </c>
      <c r="L38" s="21">
        <f>L21/'total valeur'!L21</f>
        <v>1.1516737625899775E-3</v>
      </c>
      <c r="M38" s="21">
        <f>M21/'total valeur'!M21</f>
        <v>1.2021058384807848E-3</v>
      </c>
      <c r="N38" s="21">
        <f>N21/'total valeur'!N21</f>
        <v>1.2365026219382997E-3</v>
      </c>
      <c r="O38" s="21">
        <f>O21/'total valeur'!O21</f>
        <v>1.0585218330668906E-3</v>
      </c>
      <c r="P38" s="21">
        <f>P21/'total valeur'!P21</f>
        <v>1.0385657362010177E-3</v>
      </c>
    </row>
    <row r="39" spans="2:16" ht="15" x14ac:dyDescent="0.25">
      <c r="B39" s="7" t="s">
        <v>50</v>
      </c>
      <c r="C39" s="21">
        <f>C22/'total valeur'!C22</f>
        <v>1.1426161659768743E-3</v>
      </c>
      <c r="D39" s="21">
        <f>D22/'total valeur'!D22</f>
        <v>1.0965107401278021E-3</v>
      </c>
      <c r="E39" s="21">
        <f>E22/'total valeur'!E22</f>
        <v>1.0858809208970778E-3</v>
      </c>
      <c r="F39" s="21">
        <f>F22/'total valeur'!F22</f>
        <v>1.1155903754975786E-3</v>
      </c>
      <c r="G39" s="21">
        <f>G22/'total valeur'!G22</f>
        <v>1.1247603108674885E-3</v>
      </c>
      <c r="H39" s="21">
        <f>H22/'total valeur'!H22</f>
        <v>1.0908282667230944E-3</v>
      </c>
      <c r="I39" s="21">
        <f>I22/'total valeur'!I22</f>
        <v>1.0280054805984612E-3</v>
      </c>
      <c r="J39" s="21">
        <f>J22/'total valeur'!J22</f>
        <v>9.7271824617403723E-4</v>
      </c>
      <c r="K39" s="21">
        <f>K22/'total valeur'!K22</f>
        <v>9.5845117715360713E-4</v>
      </c>
      <c r="L39" s="21">
        <f>L22/'total valeur'!L22</f>
        <v>8.2350142169885338E-4</v>
      </c>
      <c r="M39" s="21">
        <f>M22/'total valeur'!M22</f>
        <v>7.6238862279226559E-4</v>
      </c>
      <c r="N39" s="21">
        <f>N22/'total valeur'!N22</f>
        <v>1.2456517855172692E-3</v>
      </c>
      <c r="O39" s="21">
        <f>O22/'total valeur'!O22</f>
        <v>1.055850674255718E-3</v>
      </c>
      <c r="P39" s="21" t="e">
        <f>P22/'total valeur'!P22</f>
        <v>#VALUE!</v>
      </c>
    </row>
    <row r="40" spans="2:16" ht="15" x14ac:dyDescent="0.25">
      <c r="B40" s="7" t="s">
        <v>51</v>
      </c>
      <c r="C40" s="21">
        <f>C23/'total valeur'!C23</f>
        <v>3.9150658545927339E-3</v>
      </c>
      <c r="D40" s="21">
        <f>D23/'total valeur'!D23</f>
        <v>3.7889134348289316E-3</v>
      </c>
      <c r="E40" s="21">
        <f>E23/'total valeur'!E23</f>
        <v>3.6028981020284892E-3</v>
      </c>
      <c r="F40" s="21">
        <f>F23/'total valeur'!F23</f>
        <v>3.4780811503059557E-3</v>
      </c>
      <c r="G40" s="21">
        <f>G23/'total valeur'!G23</f>
        <v>3.3122784627119405E-3</v>
      </c>
      <c r="H40" s="21">
        <f>H23/'total valeur'!H23</f>
        <v>3.1282148999326989E-3</v>
      </c>
      <c r="I40" s="21">
        <f>I23/'total valeur'!I23</f>
        <v>2.9527451086067444E-3</v>
      </c>
      <c r="J40" s="21">
        <f>J23/'total valeur'!J23</f>
        <v>2.7729749432227071E-3</v>
      </c>
      <c r="K40" s="21">
        <f>K23/'total valeur'!K23</f>
        <v>2.6404156193921479E-3</v>
      </c>
      <c r="L40" s="21">
        <f>L23/'total valeur'!L23</f>
        <v>2.427463489069736E-3</v>
      </c>
      <c r="M40" s="21">
        <f>M23/'total valeur'!M23</f>
        <v>2.385304301265467E-3</v>
      </c>
      <c r="N40" s="21">
        <f>N23/'total valeur'!N23</f>
        <v>2.312613034315323E-3</v>
      </c>
      <c r="O40" s="21">
        <f>O23/'total valeur'!O23</f>
        <v>2.0682908002964862E-3</v>
      </c>
      <c r="P40" s="21">
        <f>P23/'total valeur'!P23</f>
        <v>1.9293181898450802E-3</v>
      </c>
    </row>
    <row r="41" spans="2:16" ht="15" x14ac:dyDescent="0.25">
      <c r="B41" s="7" t="s">
        <v>52</v>
      </c>
      <c r="C41" s="21">
        <f>C24/'total valeur'!C24</f>
        <v>0</v>
      </c>
      <c r="D41" s="21">
        <f>D24/'total valeur'!D24</f>
        <v>0</v>
      </c>
      <c r="E41" s="21">
        <f>E24/'total valeur'!E24</f>
        <v>0</v>
      </c>
      <c r="F41" s="21">
        <f>F24/'total valeur'!F24</f>
        <v>0</v>
      </c>
      <c r="G41" s="21">
        <f>G24/'total valeur'!G24</f>
        <v>0</v>
      </c>
      <c r="H41" s="21">
        <f>H24/'total valeur'!H24</f>
        <v>0</v>
      </c>
      <c r="I41" s="21">
        <f>I24/'total valeur'!I24</f>
        <v>0</v>
      </c>
      <c r="J41" s="21">
        <f>J24/'total valeur'!J24</f>
        <v>0</v>
      </c>
      <c r="K41" s="21">
        <f>K24/'total valeur'!K24</f>
        <v>0</v>
      </c>
      <c r="L41" s="21">
        <f>L24/'total valeur'!L24</f>
        <v>0</v>
      </c>
      <c r="M41" s="21" t="e">
        <f>M24/'total valeur'!M24</f>
        <v>#VALUE!</v>
      </c>
      <c r="N41" s="21" t="e">
        <f>N24/'total valeur'!N24</f>
        <v>#VALUE!</v>
      </c>
      <c r="O41" s="21" t="e">
        <f>O24/'total valeur'!O24</f>
        <v>#VALUE!</v>
      </c>
      <c r="P41" s="21" t="e">
        <f>P24/'total valeur'!P24</f>
        <v>#DIV/0!</v>
      </c>
    </row>
    <row r="43" spans="2:16" ht="19.899999999999999" customHeight="1" x14ac:dyDescent="0.25">
      <c r="B43" s="22"/>
      <c r="C43" s="88" t="s">
        <v>54</v>
      </c>
      <c r="D43" s="89" t="s">
        <v>63</v>
      </c>
      <c r="E43" s="89" t="s">
        <v>64</v>
      </c>
      <c r="F43" s="89" t="s">
        <v>65</v>
      </c>
      <c r="G43" s="89" t="s">
        <v>66</v>
      </c>
      <c r="H43" s="90" t="s">
        <v>67</v>
      </c>
    </row>
    <row r="44" spans="2:16" ht="19.899999999999999" customHeight="1" x14ac:dyDescent="0.25">
      <c r="B44" s="31" t="s">
        <v>77</v>
      </c>
      <c r="C44" s="86">
        <f>C28</f>
        <v>2.5374481696692516E-3</v>
      </c>
      <c r="D44" s="84">
        <f>L28</f>
        <v>2.4726748361823519E-3</v>
      </c>
      <c r="E44" s="84">
        <f>M28</f>
        <v>2.6650129113979844E-3</v>
      </c>
      <c r="F44" s="84">
        <f>N28</f>
        <v>2.5603890954542237E-3</v>
      </c>
      <c r="G44" s="84">
        <f>O28</f>
        <v>2.4252687088305988E-3</v>
      </c>
      <c r="H44" s="87">
        <f>P28</f>
        <v>2.3204032986632061E-3</v>
      </c>
    </row>
    <row r="45" spans="2:16" ht="19.899999999999999" customHeight="1" x14ac:dyDescent="0.25">
      <c r="B45" s="32" t="s">
        <v>39</v>
      </c>
      <c r="C45" s="23">
        <f>C29</f>
        <v>1.2947532790974349E-3</v>
      </c>
      <c r="D45" s="24">
        <f>L29</f>
        <v>3.1748811598071693E-3</v>
      </c>
      <c r="E45" s="24">
        <f>M29</f>
        <v>7.524240826105034E-3</v>
      </c>
      <c r="F45" s="24">
        <f>N29</f>
        <v>6.1416826534670304E-3</v>
      </c>
      <c r="G45" s="24">
        <f>O29</f>
        <v>4.7733468657778222E-3</v>
      </c>
      <c r="H45" s="25">
        <f>P29</f>
        <v>4.5693528144297836E-3</v>
      </c>
    </row>
    <row r="46" spans="2:16" ht="19.899999999999999" customHeight="1" x14ac:dyDescent="0.25">
      <c r="B46" s="32" t="s">
        <v>40</v>
      </c>
      <c r="C46" s="23">
        <f>C30</f>
        <v>1.0841050138021497E-3</v>
      </c>
      <c r="D46" s="24">
        <f>L30</f>
        <v>1.2958637836208845E-3</v>
      </c>
      <c r="E46" s="24">
        <f>M30</f>
        <v>1.3008347426516885E-3</v>
      </c>
      <c r="F46" s="24">
        <f>N30</f>
        <v>1.3995607078967655E-3</v>
      </c>
      <c r="G46" s="24">
        <f>O30</f>
        <v>1.1454174269660891E-3</v>
      </c>
      <c r="H46" s="25">
        <f>P30</f>
        <v>1.0921561636983786E-3</v>
      </c>
    </row>
    <row r="47" spans="2:16" ht="19.899999999999999" customHeight="1" x14ac:dyDescent="0.25">
      <c r="B47" s="32" t="s">
        <v>41</v>
      </c>
      <c r="C47" s="23">
        <f>C31</f>
        <v>1.1808464059369595E-3</v>
      </c>
      <c r="D47" s="24">
        <f>L31</f>
        <v>1.2767635253036027E-3</v>
      </c>
      <c r="E47" s="24">
        <f>M31</f>
        <v>1.8954073413487442E-3</v>
      </c>
      <c r="F47" s="24">
        <f>N31</f>
        <v>2.2779204699112862E-3</v>
      </c>
      <c r="G47" s="24">
        <f>O31</f>
        <v>3.4292757895906002E-3</v>
      </c>
      <c r="H47" s="25">
        <f>P31</f>
        <v>3.775771878803646E-3</v>
      </c>
    </row>
    <row r="48" spans="2:16" ht="19.899999999999999" customHeight="1" x14ac:dyDescent="0.25">
      <c r="B48" s="32" t="s">
        <v>42</v>
      </c>
      <c r="C48" s="23">
        <f>C32</f>
        <v>2.4156621178886249E-3</v>
      </c>
      <c r="D48" s="24">
        <f>L32</f>
        <v>2.0581199580278486E-3</v>
      </c>
      <c r="E48" s="24">
        <f>M32</f>
        <v>2.5678246457644868E-3</v>
      </c>
      <c r="F48" s="24">
        <f>N32</f>
        <v>2.4134109579271833E-3</v>
      </c>
      <c r="G48" s="24">
        <f>O32</f>
        <v>2.1858343764958039E-3</v>
      </c>
      <c r="H48" s="25">
        <f>P32</f>
        <v>2.0691262344055879E-3</v>
      </c>
    </row>
    <row r="49" spans="2:8" ht="19.899999999999999" customHeight="1" x14ac:dyDescent="0.25">
      <c r="B49" s="32" t="s">
        <v>43</v>
      </c>
      <c r="C49" s="23">
        <f>C33</f>
        <v>1.1073247190748379E-3</v>
      </c>
      <c r="D49" s="24">
        <f>L33</f>
        <v>1.2696691344238709E-3</v>
      </c>
      <c r="E49" s="24">
        <f>M33</f>
        <v>1.1932035127911417E-3</v>
      </c>
      <c r="F49" s="24">
        <f>N33</f>
        <v>1.3939245010253249E-3</v>
      </c>
      <c r="G49" s="24">
        <f>O33</f>
        <v>1.5893900715600389E-3</v>
      </c>
      <c r="H49" s="25">
        <f>P33</f>
        <v>1.6720283967695672E-3</v>
      </c>
    </row>
    <row r="50" spans="2:8" ht="19.899999999999999" customHeight="1" x14ac:dyDescent="0.25">
      <c r="B50" s="33" t="s">
        <v>44</v>
      </c>
      <c r="C50" s="37">
        <f>C34</f>
        <v>3.519098621942514E-3</v>
      </c>
      <c r="D50" s="38">
        <f>L34</f>
        <v>2.8356276181522649E-3</v>
      </c>
      <c r="E50" s="38">
        <f>M34</f>
        <v>2.8941363092188335E-3</v>
      </c>
      <c r="F50" s="38">
        <f>N34</f>
        <v>2.8714368299236708E-3</v>
      </c>
      <c r="G50" s="38">
        <f>O34</f>
        <v>2.6075012995985776E-3</v>
      </c>
      <c r="H50" s="39">
        <f>P34</f>
        <v>2.2300162026181731E-3</v>
      </c>
    </row>
    <row r="51" spans="2:8" ht="19.899999999999999" customHeight="1" x14ac:dyDescent="0.25">
      <c r="B51" s="32" t="s">
        <v>45</v>
      </c>
      <c r="C51" s="23">
        <f>C35</f>
        <v>3.1476164811891664E-3</v>
      </c>
      <c r="D51" s="24">
        <f>L35</f>
        <v>3.7468066259490939E-3</v>
      </c>
      <c r="E51" s="24">
        <f>M35</f>
        <v>2.84639323395755E-3</v>
      </c>
      <c r="F51" s="24">
        <f>N35</f>
        <v>2.4931259569171537E-3</v>
      </c>
      <c r="G51" s="24">
        <f>O35</f>
        <v>3.0044504903965117E-3</v>
      </c>
      <c r="H51" s="25">
        <f>P35</f>
        <v>3.0724174534675799E-3</v>
      </c>
    </row>
    <row r="52" spans="2:8" ht="19.899999999999999" customHeight="1" x14ac:dyDescent="0.25">
      <c r="B52" s="32" t="s">
        <v>46</v>
      </c>
      <c r="C52" s="23">
        <f>C36</f>
        <v>1.0782877983713749E-3</v>
      </c>
      <c r="D52" s="24">
        <f>L36</f>
        <v>5.6497481323314629E-4</v>
      </c>
      <c r="E52" s="24">
        <f>M36</f>
        <v>7.1796241081097112E-4</v>
      </c>
      <c r="F52" s="24">
        <f>N36</f>
        <v>5.7282843179075912E-4</v>
      </c>
      <c r="G52" s="24">
        <f>O36</f>
        <v>5.0266953427667658E-4</v>
      </c>
      <c r="H52" s="25">
        <f>P36</f>
        <v>4.6050759320104517E-4</v>
      </c>
    </row>
    <row r="53" spans="2:8" ht="19.899999999999999" customHeight="1" x14ac:dyDescent="0.25">
      <c r="B53" s="32" t="s">
        <v>47</v>
      </c>
      <c r="C53" s="23">
        <f>C37</f>
        <v>2.8654407379568561E-3</v>
      </c>
      <c r="D53" s="24">
        <f>L37</f>
        <v>4.2523602677186296E-3</v>
      </c>
      <c r="E53" s="24">
        <f>M37</f>
        <v>4.2911661265534248E-3</v>
      </c>
      <c r="F53" s="24">
        <f>N37</f>
        <v>4.2941506489086474E-3</v>
      </c>
      <c r="G53" s="24">
        <f>O37</f>
        <v>3.6374857399337959E-3</v>
      </c>
      <c r="H53" s="25">
        <f>P37</f>
        <v>3.2741081623473235E-3</v>
      </c>
    </row>
    <row r="54" spans="2:8" ht="19.899999999999999" customHeight="1" x14ac:dyDescent="0.25">
      <c r="B54" s="32" t="s">
        <v>48</v>
      </c>
      <c r="C54" s="23">
        <f>C38</f>
        <v>1.2872227740000051E-3</v>
      </c>
      <c r="D54" s="24">
        <f>L38</f>
        <v>1.1516737625899775E-3</v>
      </c>
      <c r="E54" s="24">
        <f>M38</f>
        <v>1.2021058384807848E-3</v>
      </c>
      <c r="F54" s="24">
        <f>N38</f>
        <v>1.2365026219382997E-3</v>
      </c>
      <c r="G54" s="24">
        <f>O38</f>
        <v>1.0585218330668906E-3</v>
      </c>
      <c r="H54" s="25">
        <f>P38</f>
        <v>1.0385657362010177E-3</v>
      </c>
    </row>
    <row r="55" spans="2:8" ht="19.899999999999999" customHeight="1" x14ac:dyDescent="0.25">
      <c r="B55" s="32" t="s">
        <v>50</v>
      </c>
      <c r="C55" s="23">
        <f>C39</f>
        <v>1.1426161659768743E-3</v>
      </c>
      <c r="D55" s="24">
        <f>L39</f>
        <v>8.2350142169885338E-4</v>
      </c>
      <c r="E55" s="24">
        <f>M39</f>
        <v>7.6238862279226559E-4</v>
      </c>
      <c r="F55" s="24">
        <f>N39</f>
        <v>1.2456517855172692E-3</v>
      </c>
      <c r="G55" s="24">
        <f>O39</f>
        <v>1.055850674255718E-3</v>
      </c>
      <c r="H55" s="25"/>
    </row>
    <row r="56" spans="2:8" ht="19.899999999999999" customHeight="1" x14ac:dyDescent="0.25">
      <c r="B56" s="32" t="s">
        <v>51</v>
      </c>
      <c r="C56" s="23">
        <f>C40</f>
        <v>3.9150658545927339E-3</v>
      </c>
      <c r="D56" s="24">
        <f>L40</f>
        <v>2.427463489069736E-3</v>
      </c>
      <c r="E56" s="24">
        <f>M40</f>
        <v>2.385304301265467E-3</v>
      </c>
      <c r="F56" s="24">
        <f>N40</f>
        <v>2.312613034315323E-3</v>
      </c>
      <c r="G56" s="24">
        <f>O40</f>
        <v>2.0682908002964862E-3</v>
      </c>
      <c r="H56" s="25">
        <f>P40</f>
        <v>1.9293181898450802E-3</v>
      </c>
    </row>
    <row r="57" spans="2:8" ht="19.899999999999999" customHeight="1" x14ac:dyDescent="0.25">
      <c r="B57" s="40" t="s">
        <v>91</v>
      </c>
      <c r="C57" s="26"/>
      <c r="D57" s="27"/>
      <c r="E57" s="41"/>
      <c r="F57" s="41"/>
      <c r="G57" s="41"/>
      <c r="H57" s="42"/>
    </row>
    <row r="58" spans="2:8" ht="20.45" customHeight="1" x14ac:dyDescent="0.25">
      <c r="B58" s="43" t="s">
        <v>78</v>
      </c>
    </row>
    <row r="59" spans="2:8" ht="18.75" customHeight="1" x14ac:dyDescent="0.25">
      <c r="B59" s="43" t="s">
        <v>92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E2CFF-504B-4333-9E4E-D9083840A16F}">
  <dimension ref="B1:P59"/>
  <sheetViews>
    <sheetView topLeftCell="A40" workbookViewId="0">
      <selection activeCell="L47" sqref="L47"/>
    </sheetView>
  </sheetViews>
  <sheetFormatPr baseColWidth="10" defaultColWidth="8.85546875" defaultRowHeight="11.45" customHeight="1" x14ac:dyDescent="0.25"/>
  <cols>
    <col min="1" max="1" width="8.85546875" style="70"/>
    <col min="2" max="2" width="29.85546875" style="70" customWidth="1"/>
    <col min="3" max="7" width="12.7109375" style="70" customWidth="1"/>
    <col min="8" max="8" width="12.5703125" style="70" customWidth="1"/>
    <col min="9" max="15" width="10" style="70" customWidth="1"/>
    <col min="16" max="16384" width="8.85546875" style="70"/>
  </cols>
  <sheetData>
    <row r="1" spans="2:16" ht="15" x14ac:dyDescent="0.25">
      <c r="B1" s="3" t="s">
        <v>68</v>
      </c>
    </row>
    <row r="2" spans="2:16" ht="15" x14ac:dyDescent="0.25">
      <c r="B2" s="3" t="s">
        <v>69</v>
      </c>
      <c r="C2" s="1" t="s">
        <v>0</v>
      </c>
    </row>
    <row r="3" spans="2:16" ht="15" x14ac:dyDescent="0.25">
      <c r="B3" s="3" t="s">
        <v>70</v>
      </c>
      <c r="C3" s="3" t="s">
        <v>6</v>
      </c>
    </row>
    <row r="5" spans="2:16" ht="15" x14ac:dyDescent="0.25">
      <c r="B5" s="1" t="s">
        <v>12</v>
      </c>
      <c r="D5" s="3" t="s">
        <v>16</v>
      </c>
    </row>
    <row r="6" spans="2:16" ht="15" x14ac:dyDescent="0.25">
      <c r="B6" s="1" t="s">
        <v>13</v>
      </c>
      <c r="D6" s="3" t="s">
        <v>17</v>
      </c>
    </row>
    <row r="7" spans="2:16" ht="15" x14ac:dyDescent="0.25">
      <c r="B7" s="1" t="s">
        <v>14</v>
      </c>
      <c r="D7" s="3" t="s">
        <v>93</v>
      </c>
    </row>
    <row r="9" spans="2:16" ht="15" x14ac:dyDescent="0.25">
      <c r="B9" s="5" t="s">
        <v>71</v>
      </c>
      <c r="C9" s="4" t="s">
        <v>54</v>
      </c>
      <c r="D9" s="4" t="s">
        <v>55</v>
      </c>
      <c r="E9" s="4" t="s">
        <v>56</v>
      </c>
      <c r="F9" s="4" t="s">
        <v>57</v>
      </c>
      <c r="G9" s="4" t="s">
        <v>58</v>
      </c>
      <c r="H9" s="4" t="s">
        <v>59</v>
      </c>
      <c r="I9" s="4" t="s">
        <v>60</v>
      </c>
      <c r="J9" s="4" t="s">
        <v>61</v>
      </c>
      <c r="K9" s="4" t="s">
        <v>62</v>
      </c>
      <c r="L9" s="4" t="s">
        <v>63</v>
      </c>
      <c r="M9" s="4" t="s">
        <v>64</v>
      </c>
      <c r="N9" s="4" t="s">
        <v>65</v>
      </c>
      <c r="O9" s="4" t="s">
        <v>66</v>
      </c>
      <c r="P9" s="4" t="s">
        <v>67</v>
      </c>
    </row>
    <row r="10" spans="2:16" ht="15" x14ac:dyDescent="0.25">
      <c r="B10" s="6" t="s">
        <v>79</v>
      </c>
      <c r="C10" s="8" t="s">
        <v>73</v>
      </c>
      <c r="D10" s="8" t="s">
        <v>73</v>
      </c>
      <c r="E10" s="8" t="s">
        <v>73</v>
      </c>
      <c r="F10" s="8" t="s">
        <v>73</v>
      </c>
      <c r="G10" s="8" t="s">
        <v>73</v>
      </c>
      <c r="H10" s="8" t="s">
        <v>73</v>
      </c>
      <c r="I10" s="8" t="s">
        <v>73</v>
      </c>
      <c r="J10" s="8" t="s">
        <v>73</v>
      </c>
      <c r="K10" s="8" t="s">
        <v>73</v>
      </c>
      <c r="L10" s="8" t="s">
        <v>73</v>
      </c>
      <c r="M10" s="8" t="s">
        <v>73</v>
      </c>
      <c r="N10" s="8" t="s">
        <v>73</v>
      </c>
      <c r="O10" s="8" t="s">
        <v>73</v>
      </c>
      <c r="P10" s="8" t="s">
        <v>73</v>
      </c>
    </row>
    <row r="11" spans="2:16" ht="15" x14ac:dyDescent="0.25">
      <c r="B11" s="7" t="s">
        <v>80</v>
      </c>
      <c r="C11" s="15">
        <f>'transports de passagers'!C11+'services transport de marchandi'!C11</f>
        <v>134200.1</v>
      </c>
      <c r="D11" s="15">
        <f>'transports de passagers'!D11+'services transport de marchandi'!D11</f>
        <v>140185.29999999999</v>
      </c>
      <c r="E11" s="15">
        <f>'transports de passagers'!E11+'services transport de marchandi'!E11</f>
        <v>143332.19999999998</v>
      </c>
      <c r="F11" s="15">
        <f>'transports de passagers'!F11+'services transport de marchandi'!F11</f>
        <v>146346.29999999999</v>
      </c>
      <c r="G11" s="15">
        <f>'transports de passagers'!G11+'services transport de marchandi'!G11</f>
        <v>150587</v>
      </c>
      <c r="H11" s="15">
        <f>'transports de passagers'!H11+'services transport de marchandi'!H11</f>
        <v>155986.70000000001</v>
      </c>
      <c r="I11" s="15">
        <f>'transports de passagers'!I11+'services transport de marchandi'!I11</f>
        <v>156696.9</v>
      </c>
      <c r="J11" s="15">
        <f>'transports de passagers'!J11+'services transport de marchandi'!J11</f>
        <v>164502.90000000002</v>
      </c>
      <c r="K11" s="15">
        <f>'transports de passagers'!K11+'services transport de marchandi'!K11</f>
        <v>170788.3</v>
      </c>
      <c r="L11" s="15">
        <f>'transports de passagers'!L11+'services transport de marchandi'!L11</f>
        <v>174691.5</v>
      </c>
      <c r="M11" s="15">
        <f>'transports de passagers'!M11+'services transport de marchandi'!M11</f>
        <v>100065.4</v>
      </c>
      <c r="N11" s="15">
        <f>'transports de passagers'!N11+'services transport de marchandi'!N11</f>
        <v>115468.4</v>
      </c>
      <c r="O11" s="15">
        <f>'transports de passagers'!O11+'services transport de marchandi'!O11</f>
        <v>167040.6</v>
      </c>
      <c r="P11" s="15">
        <f>'transports de passagers'!P11+'services transport de marchandi'!P11</f>
        <v>187942.8</v>
      </c>
    </row>
    <row r="12" spans="2:16" ht="15" x14ac:dyDescent="0.25">
      <c r="B12" s="7" t="s">
        <v>81</v>
      </c>
      <c r="C12" s="15">
        <f>'transports de passagers'!C12+'services transport de marchandi'!C12</f>
        <v>2318.1</v>
      </c>
      <c r="D12" s="15">
        <f>'transports de passagers'!D12+'services transport de marchandi'!D12</f>
        <v>2445.6</v>
      </c>
      <c r="E12" s="15">
        <f>'transports de passagers'!E12+'services transport de marchandi'!E12</f>
        <v>2482.2000000000003</v>
      </c>
      <c r="F12" s="15">
        <f>'transports de passagers'!F12+'services transport de marchandi'!F12</f>
        <v>2573.2999999999997</v>
      </c>
      <c r="G12" s="15">
        <f>'transports de passagers'!G12+'services transport de marchandi'!G12</f>
        <v>2636.7999999999997</v>
      </c>
      <c r="H12" s="15">
        <f>'transports de passagers'!H12+'services transport de marchandi'!H12</f>
        <v>2618.6999999999998</v>
      </c>
      <c r="I12" s="15">
        <f>'transports de passagers'!I12+'services transport de marchandi'!I12</f>
        <v>2825.2000000000003</v>
      </c>
      <c r="J12" s="15">
        <f>'transports de passagers'!J12+'services transport de marchandi'!J12</f>
        <v>3001.3</v>
      </c>
      <c r="K12" s="15">
        <f>'transports de passagers'!K12+'services transport de marchandi'!K12</f>
        <v>3062</v>
      </c>
      <c r="L12" s="15">
        <f>'transports de passagers'!L12+'services transport de marchandi'!L12</f>
        <v>3231.8</v>
      </c>
      <c r="M12" s="15">
        <f>'transports de passagers'!M12+'services transport de marchandi'!M12</f>
        <v>3112.8999999999996</v>
      </c>
      <c r="N12" s="15">
        <f>'transports de passagers'!N12+'services transport de marchandi'!N12</f>
        <v>3023.1</v>
      </c>
      <c r="O12" s="15">
        <f>'transports de passagers'!O12+'services transport de marchandi'!O12</f>
        <v>3621.8</v>
      </c>
      <c r="P12" s="15">
        <f>'transports de passagers'!P12+'services transport de marchandi'!P12</f>
        <v>3822.5</v>
      </c>
    </row>
    <row r="13" spans="2:16" ht="15" x14ac:dyDescent="0.25">
      <c r="B13" s="7" t="s">
        <v>82</v>
      </c>
      <c r="C13" s="15">
        <f>'transports de passagers'!C13+'services transport de marchandi'!C13</f>
        <v>1517.8</v>
      </c>
      <c r="D13" s="15">
        <f>'transports de passagers'!D13+'services transport de marchandi'!D13</f>
        <v>1560.8999999999999</v>
      </c>
      <c r="E13" s="15">
        <f>'transports de passagers'!E13+'services transport de marchandi'!E13</f>
        <v>1509.8</v>
      </c>
      <c r="F13" s="15">
        <f>'transports de passagers'!F13+'services transport de marchandi'!F13</f>
        <v>1411.6</v>
      </c>
      <c r="G13" s="15">
        <f>'transports de passagers'!G13+'services transport de marchandi'!G13</f>
        <v>1405.7</v>
      </c>
      <c r="H13" s="15">
        <f>'transports de passagers'!H13+'services transport de marchandi'!H13</f>
        <v>1395.9</v>
      </c>
      <c r="I13" s="15">
        <f>'transports de passagers'!I13+'services transport de marchandi'!I13</f>
        <v>1424.7</v>
      </c>
      <c r="J13" s="15">
        <f>'transports de passagers'!J13+'services transport de marchandi'!J13</f>
        <v>1452.8</v>
      </c>
      <c r="K13" s="15">
        <f>'transports de passagers'!K13+'services transport de marchandi'!K13</f>
        <v>1489.8</v>
      </c>
      <c r="L13" s="15">
        <f>'transports de passagers'!L13+'services transport de marchandi'!L13</f>
        <v>1527.3</v>
      </c>
      <c r="M13" s="15">
        <f>'transports de passagers'!M13+'services transport de marchandi'!M13</f>
        <v>725.3</v>
      </c>
      <c r="N13" s="15">
        <f>'transports de passagers'!N13+'services transport de marchandi'!N13</f>
        <v>951.3</v>
      </c>
      <c r="O13" s="15">
        <f>'transports de passagers'!O13+'services transport de marchandi'!O13</f>
        <v>1571.8</v>
      </c>
      <c r="P13" s="15">
        <f>'transports de passagers'!P13+'services transport de marchandi'!P13</f>
        <v>1658.7</v>
      </c>
    </row>
    <row r="14" spans="2:16" ht="15" x14ac:dyDescent="0.25">
      <c r="B14" s="7" t="s">
        <v>83</v>
      </c>
      <c r="C14" s="15">
        <f>'transports de passagers'!C14+'services transport de marchandi'!C14</f>
        <v>1527.4</v>
      </c>
      <c r="D14" s="15">
        <f>'transports de passagers'!D14+'services transport de marchandi'!D14</f>
        <v>1733.1999999999998</v>
      </c>
      <c r="E14" s="15">
        <f>'transports de passagers'!E14+'services transport de marchandi'!E14</f>
        <v>1713.1</v>
      </c>
      <c r="F14" s="15">
        <f>'transports de passagers'!F14+'services transport de marchandi'!F14</f>
        <v>1793.9</v>
      </c>
      <c r="G14" s="15">
        <f>'transports de passagers'!G14+'services transport de marchandi'!G14</f>
        <v>1586</v>
      </c>
      <c r="H14" s="15">
        <f>'transports de passagers'!H14+'services transport de marchandi'!H14</f>
        <v>1613.3</v>
      </c>
      <c r="I14" s="15">
        <f>'transports de passagers'!I14+'services transport de marchandi'!I14</f>
        <v>1698.4</v>
      </c>
      <c r="J14" s="15">
        <f>'transports de passagers'!J14+'services transport de marchandi'!J14</f>
        <v>1768.8</v>
      </c>
      <c r="K14" s="15">
        <f>'transports de passagers'!K14+'services transport de marchandi'!K14</f>
        <v>2107.8000000000002</v>
      </c>
      <c r="L14" s="15">
        <f>'transports de passagers'!L14+'services transport de marchandi'!L14</f>
        <v>2040.1000000000001</v>
      </c>
      <c r="M14" s="15">
        <f>'transports de passagers'!M14+'services transport de marchandi'!M14</f>
        <v>1345.9</v>
      </c>
      <c r="N14" s="15">
        <f>'transports de passagers'!N14+'services transport de marchandi'!N14</f>
        <v>1596.8000000000002</v>
      </c>
      <c r="O14" s="15">
        <f>'transports de passagers'!O14+'services transport de marchandi'!O14</f>
        <v>2477.1</v>
      </c>
      <c r="P14" s="15">
        <f>'transports de passagers'!P14+'services transport de marchandi'!P14</f>
        <v>2783.3999999999996</v>
      </c>
    </row>
    <row r="15" spans="2:16" ht="15" x14ac:dyDescent="0.25">
      <c r="B15" s="7" t="s">
        <v>84</v>
      </c>
      <c r="C15" s="15">
        <f>'transports de passagers'!C15+'services transport de marchandi'!C15</f>
        <v>36142</v>
      </c>
      <c r="D15" s="15">
        <f>'transports de passagers'!D15+'services transport de marchandi'!D15</f>
        <v>37307</v>
      </c>
      <c r="E15" s="15">
        <f>'transports de passagers'!E15+'services transport de marchandi'!E15</f>
        <v>38451</v>
      </c>
      <c r="F15" s="15">
        <f>'transports de passagers'!F15+'services transport de marchandi'!F15</f>
        <v>39367</v>
      </c>
      <c r="G15" s="15">
        <f>'transports de passagers'!G15+'services transport de marchandi'!G15</f>
        <v>41054</v>
      </c>
      <c r="H15" s="15">
        <f>'transports de passagers'!H15+'services transport de marchandi'!H15</f>
        <v>43091</v>
      </c>
      <c r="I15" s="15">
        <f>'transports de passagers'!I15+'services transport de marchandi'!I15</f>
        <v>42325</v>
      </c>
      <c r="J15" s="15">
        <f>'transports de passagers'!J15+'services transport de marchandi'!J15</f>
        <v>42907</v>
      </c>
      <c r="K15" s="15">
        <f>'transports de passagers'!K15+'services transport de marchandi'!K15</f>
        <v>45132</v>
      </c>
      <c r="L15" s="15">
        <f>'transports de passagers'!L15+'services transport de marchandi'!L15</f>
        <v>44506</v>
      </c>
      <c r="M15" s="15">
        <f>'transports de passagers'!M15+'services transport de marchandi'!M15</f>
        <v>28164</v>
      </c>
      <c r="N15" s="15">
        <f>'transports de passagers'!N15+'services transport de marchandi'!N15</f>
        <v>30961</v>
      </c>
      <c r="O15" s="15">
        <f>'transports de passagers'!O15+'services transport de marchandi'!O15</f>
        <v>41778</v>
      </c>
      <c r="P15" s="15">
        <f>'transports de passagers'!P15+'services transport de marchandi'!P15</f>
        <v>45436</v>
      </c>
    </row>
    <row r="16" spans="2:16" ht="15" x14ac:dyDescent="0.25">
      <c r="B16" s="7" t="s">
        <v>85</v>
      </c>
      <c r="C16" s="15">
        <f>'transports de passagers'!C16+'services transport de marchandi'!C16</f>
        <v>11899</v>
      </c>
      <c r="D16" s="15">
        <f>'transports de passagers'!D16+'services transport de marchandi'!D16</f>
        <v>12339</v>
      </c>
      <c r="E16" s="15">
        <f>'transports de passagers'!E16+'services transport de marchandi'!E16</f>
        <v>12709</v>
      </c>
      <c r="F16" s="15">
        <f>'transports de passagers'!F16+'services transport de marchandi'!F16</f>
        <v>11969</v>
      </c>
      <c r="G16" s="15">
        <f>'transports de passagers'!G16+'services transport de marchandi'!G16</f>
        <v>12307</v>
      </c>
      <c r="H16" s="15">
        <f>'transports de passagers'!H16+'services transport de marchandi'!H16</f>
        <v>13013</v>
      </c>
      <c r="I16" s="15">
        <f>'transports de passagers'!I16+'services transport de marchandi'!I16</f>
        <v>13421</v>
      </c>
      <c r="J16" s="15">
        <f>'transports de passagers'!J16+'services transport de marchandi'!J16</f>
        <v>14150</v>
      </c>
      <c r="K16" s="15">
        <f>'transports de passagers'!K16+'services transport de marchandi'!K16</f>
        <v>14790</v>
      </c>
      <c r="L16" s="15">
        <f>'transports de passagers'!L16+'services transport de marchandi'!L16</f>
        <v>14926</v>
      </c>
      <c r="M16" s="15">
        <f>'transports de passagers'!M16+'services transport de marchandi'!M16</f>
        <v>7951</v>
      </c>
      <c r="N16" s="15">
        <f>'transports de passagers'!N16+'services transport de marchandi'!N16</f>
        <v>10014</v>
      </c>
      <c r="O16" s="15">
        <f>'transports de passagers'!O16+'services transport de marchandi'!O16</f>
        <v>15055</v>
      </c>
      <c r="P16" s="15">
        <f>'transports de passagers'!P16+'services transport de marchandi'!P16</f>
        <v>16319</v>
      </c>
    </row>
    <row r="17" spans="2:16" ht="15" x14ac:dyDescent="0.25">
      <c r="B17" s="7" t="s">
        <v>44</v>
      </c>
      <c r="C17" s="15">
        <f>'transports de passagers'!C17+'services transport de marchandi'!C17</f>
        <v>25470.600000000002</v>
      </c>
      <c r="D17" s="15">
        <f>'transports de passagers'!D17+'services transport de marchandi'!D17</f>
        <v>26658.3</v>
      </c>
      <c r="E17" s="15">
        <f>'transports de passagers'!E17+'services transport de marchandi'!E17</f>
        <v>27152.2</v>
      </c>
      <c r="F17" s="15">
        <f>'transports de passagers'!F17+'services transport de marchandi'!F17</f>
        <v>27695.7</v>
      </c>
      <c r="G17" s="15">
        <f>'transports de passagers'!G17+'services transport de marchandi'!G17</f>
        <v>28260</v>
      </c>
      <c r="H17" s="15">
        <f>'transports de passagers'!H17+'services transport de marchandi'!H17</f>
        <v>28879.5</v>
      </c>
      <c r="I17" s="15">
        <f>'transports de passagers'!I17+'services transport de marchandi'!I17</f>
        <v>28299.200000000001</v>
      </c>
      <c r="J17" s="15">
        <f>'transports de passagers'!J17+'services transport de marchandi'!J17</f>
        <v>30114.7</v>
      </c>
      <c r="K17" s="15">
        <f>'transports de passagers'!K17+'services transport de marchandi'!K17</f>
        <v>31256</v>
      </c>
      <c r="L17" s="15">
        <f>'transports de passagers'!L17+'services transport de marchandi'!L17</f>
        <v>32596.199999999997</v>
      </c>
      <c r="M17" s="15">
        <f>'transports de passagers'!M17+'services transport de marchandi'!M17</f>
        <v>17299.2</v>
      </c>
      <c r="N17" s="15">
        <f>'transports de passagers'!N17+'services transport de marchandi'!N17</f>
        <v>21026.1</v>
      </c>
      <c r="O17" s="15">
        <f>'transports de passagers'!O17+'services transport de marchandi'!O17</f>
        <v>32240.3</v>
      </c>
      <c r="P17" s="15">
        <f>'transports de passagers'!P17+'services transport de marchandi'!P17</f>
        <v>37448</v>
      </c>
    </row>
    <row r="18" spans="2:16" ht="15" x14ac:dyDescent="0.25">
      <c r="B18" s="7" t="s">
        <v>86</v>
      </c>
      <c r="C18" s="15">
        <f>'transports de passagers'!C18+'services transport de marchandi'!C18</f>
        <v>17825.900000000001</v>
      </c>
      <c r="D18" s="15">
        <f>'transports de passagers'!D18+'services transport de marchandi'!D18</f>
        <v>18807</v>
      </c>
      <c r="E18" s="15">
        <f>'transports de passagers'!E18+'services transport de marchandi'!E18</f>
        <v>18919.099999999999</v>
      </c>
      <c r="F18" s="15">
        <f>'transports de passagers'!F18+'services transport de marchandi'!F18</f>
        <v>19702.099999999999</v>
      </c>
      <c r="G18" s="15">
        <f>'transports de passagers'!G18+'services transport de marchandi'!G18</f>
        <v>20477.2</v>
      </c>
      <c r="H18" s="15">
        <f>'transports de passagers'!H18+'services transport de marchandi'!H18</f>
        <v>21078.400000000001</v>
      </c>
      <c r="I18" s="15">
        <f>'transports de passagers'!I18+'services transport de marchandi'!I18</f>
        <v>22306.600000000002</v>
      </c>
      <c r="J18" s="15">
        <f>'transports de passagers'!J18+'services transport de marchandi'!J18</f>
        <v>23420.699999999997</v>
      </c>
      <c r="K18" s="15">
        <f>'transports de passagers'!K18+'services transport de marchandi'!K18</f>
        <v>23751.3</v>
      </c>
      <c r="L18" s="15">
        <f>'transports de passagers'!L18+'services transport de marchandi'!L18</f>
        <v>24396.199999999997</v>
      </c>
      <c r="M18" s="15">
        <f>'transports de passagers'!M18+'services transport de marchandi'!M18</f>
        <v>11855.099999999999</v>
      </c>
      <c r="N18" s="15">
        <f>'transports de passagers'!N18+'services transport de marchandi'!N18</f>
        <v>13192</v>
      </c>
      <c r="O18" s="15">
        <f>'transports de passagers'!O18+'services transport de marchandi'!O18</f>
        <v>20079.5</v>
      </c>
      <c r="P18" s="15">
        <f>'transports de passagers'!P18+'services transport de marchandi'!P18</f>
        <v>22013.699999999997</v>
      </c>
    </row>
    <row r="19" spans="2:16" ht="15" x14ac:dyDescent="0.25">
      <c r="B19" s="7" t="s">
        <v>87</v>
      </c>
      <c r="C19" s="15">
        <f>'transports de passagers'!C19+'services transport de marchandi'!C19</f>
        <v>934.59999999999991</v>
      </c>
      <c r="D19" s="15">
        <f>'transports de passagers'!D19+'services transport de marchandi'!D19</f>
        <v>1056.5999999999999</v>
      </c>
      <c r="E19" s="15">
        <f>'transports de passagers'!E19+'services transport de marchandi'!E19</f>
        <v>949.6</v>
      </c>
      <c r="F19" s="15">
        <f>'transports de passagers'!F19+'services transport de marchandi'!F19</f>
        <v>956.7</v>
      </c>
      <c r="G19" s="15">
        <f>'transports de passagers'!G19+'services transport de marchandi'!G19</f>
        <v>1011.6</v>
      </c>
      <c r="H19" s="15">
        <f>'transports de passagers'!H19+'services transport de marchandi'!H19</f>
        <v>1051.5</v>
      </c>
      <c r="I19" s="15">
        <f>'transports de passagers'!I19+'services transport de marchandi'!I19</f>
        <v>1075.7</v>
      </c>
      <c r="J19" s="15">
        <f>'transports de passagers'!J19+'services transport de marchandi'!J19</f>
        <v>1167.3999999999999</v>
      </c>
      <c r="K19" s="15">
        <f>'transports de passagers'!K19+'services transport de marchandi'!K19</f>
        <v>1183.8</v>
      </c>
      <c r="L19" s="15">
        <f>'transports de passagers'!L19+'services transport de marchandi'!L19</f>
        <v>1189.3</v>
      </c>
      <c r="M19" s="15">
        <f>'transports de passagers'!M19+'services transport de marchandi'!M19</f>
        <v>668.69999999999993</v>
      </c>
      <c r="N19" s="15">
        <f>'transports de passagers'!N19+'services transport de marchandi'!N19</f>
        <v>673.3</v>
      </c>
      <c r="O19" s="15">
        <f>'transports de passagers'!O19+'services transport de marchandi'!O19</f>
        <v>953.4</v>
      </c>
      <c r="P19" s="15">
        <f>'transports de passagers'!P19+'services transport de marchandi'!P19</f>
        <v>1189.5</v>
      </c>
    </row>
    <row r="20" spans="2:16" ht="15" x14ac:dyDescent="0.25">
      <c r="B20" s="7" t="s">
        <v>88</v>
      </c>
      <c r="C20" s="15">
        <f>'transports de passagers'!C20+'services transport de marchandi'!C20</f>
        <v>4896</v>
      </c>
      <c r="D20" s="15">
        <f>'transports de passagers'!D20+'services transport de marchandi'!D20</f>
        <v>5189</v>
      </c>
      <c r="E20" s="15">
        <f>'transports de passagers'!E20+'services transport de marchandi'!E20</f>
        <v>5442</v>
      </c>
      <c r="F20" s="15">
        <f>'transports de passagers'!F20+'services transport de marchandi'!F20</f>
        <v>5962</v>
      </c>
      <c r="G20" s="15">
        <f>'transports de passagers'!G20+'services transport de marchandi'!G20</f>
        <v>6201</v>
      </c>
      <c r="H20" s="15">
        <f>'transports de passagers'!H20+'services transport de marchandi'!H20</f>
        <v>6588</v>
      </c>
      <c r="I20" s="15">
        <f>'transports de passagers'!I20+'services transport de marchandi'!I20</f>
        <v>6855</v>
      </c>
      <c r="J20" s="15">
        <f>'transports de passagers'!J20+'services transport de marchandi'!J20</f>
        <v>7334</v>
      </c>
      <c r="K20" s="15">
        <f>'transports de passagers'!K20+'services transport de marchandi'!K20</f>
        <v>7789</v>
      </c>
      <c r="L20" s="15">
        <f>'transports de passagers'!L20+'services transport de marchandi'!L20</f>
        <v>8467</v>
      </c>
      <c r="M20" s="15">
        <f>'transports de passagers'!M20+'services transport de marchandi'!M20</f>
        <v>5042</v>
      </c>
      <c r="N20" s="15">
        <f>'transports de passagers'!N20+'services transport de marchandi'!N20</f>
        <v>5587</v>
      </c>
      <c r="O20" s="15">
        <f>'transports de passagers'!O20+'services transport de marchandi'!O20</f>
        <v>9751</v>
      </c>
      <c r="P20" s="15">
        <f>'transports de passagers'!P20+'services transport de marchandi'!P20</f>
        <v>11479</v>
      </c>
    </row>
    <row r="21" spans="2:16" ht="15" x14ac:dyDescent="0.25">
      <c r="B21" s="7" t="s">
        <v>89</v>
      </c>
      <c r="C21" s="15">
        <f>'transports de passagers'!C21+'services transport de marchandi'!C21</f>
        <v>3669.6</v>
      </c>
      <c r="D21" s="15">
        <f>'transports de passagers'!D21+'services transport de marchandi'!D21</f>
        <v>3880.4</v>
      </c>
      <c r="E21" s="15">
        <f>'transports de passagers'!E21+'services transport de marchandi'!E21</f>
        <v>4060.1000000000004</v>
      </c>
      <c r="F21" s="15">
        <f>'transports de passagers'!F21+'services transport de marchandi'!F21</f>
        <v>4133.1000000000004</v>
      </c>
      <c r="G21" s="15">
        <f>'transports de passagers'!G21+'services transport de marchandi'!G21</f>
        <v>4344.5</v>
      </c>
      <c r="H21" s="15">
        <f>'transports de passagers'!H21+'services transport de marchandi'!H21</f>
        <v>4350.3999999999996</v>
      </c>
      <c r="I21" s="15">
        <f>'transports de passagers'!I21+'services transport de marchandi'!I21</f>
        <v>4466.0999999999995</v>
      </c>
      <c r="J21" s="15">
        <f>'transports de passagers'!J21+'services transport de marchandi'!J21</f>
        <v>4681.6000000000004</v>
      </c>
      <c r="K21" s="15">
        <f>'transports de passagers'!K21+'services transport de marchandi'!K21</f>
        <v>4920.8999999999996</v>
      </c>
      <c r="L21" s="15">
        <f>'transports de passagers'!L21+'services transport de marchandi'!L21</f>
        <v>5126.5</v>
      </c>
      <c r="M21" s="15">
        <f>'transports de passagers'!M21+'services transport de marchandi'!M21</f>
        <v>2923.2999999999997</v>
      </c>
      <c r="N21" s="15">
        <f>'transports de passagers'!N21+'services transport de marchandi'!N21</f>
        <v>3388.6</v>
      </c>
      <c r="O21" s="15">
        <f>'transports de passagers'!O21+'services transport de marchandi'!O21</f>
        <v>4629.7</v>
      </c>
      <c r="P21" s="15">
        <f>'transports de passagers'!P21+'services transport de marchandi'!P21</f>
        <v>5529.7</v>
      </c>
    </row>
    <row r="22" spans="2:16" ht="15" x14ac:dyDescent="0.25">
      <c r="B22" s="7" t="s">
        <v>50</v>
      </c>
      <c r="C22" s="15">
        <f>'transports de passagers'!C22+'services transport de marchandi'!C22</f>
        <v>2204</v>
      </c>
      <c r="D22" s="15">
        <f>'transports de passagers'!D22+'services transport de marchandi'!D22</f>
        <v>2036.4</v>
      </c>
      <c r="E22" s="15">
        <f>'transports de passagers'!E22+'services transport de marchandi'!E22</f>
        <v>2063</v>
      </c>
      <c r="F22" s="15">
        <f>'transports de passagers'!F22+'services transport de marchandi'!F22</f>
        <v>2199.9</v>
      </c>
      <c r="G22" s="15">
        <f>'transports de passagers'!G22+'services transport de marchandi'!G22</f>
        <v>2303.1000000000004</v>
      </c>
      <c r="H22" s="15">
        <f>'transports de passagers'!H22+'services transport de marchandi'!H22</f>
        <v>2332.1</v>
      </c>
      <c r="I22" s="15">
        <f>'transports de passagers'!I22+'services transport de marchandi'!I22</f>
        <v>2242.2999999999997</v>
      </c>
      <c r="J22" s="15">
        <f>'transports de passagers'!J22+'services transport de marchandi'!J22</f>
        <v>2395.6</v>
      </c>
      <c r="K22" s="15">
        <f>'transports de passagers'!K22+'services transport de marchandi'!K22</f>
        <v>2551.3000000000002</v>
      </c>
      <c r="L22" s="15">
        <f>'transports de passagers'!L22+'services transport de marchandi'!L22</f>
        <v>2847.3</v>
      </c>
      <c r="M22" s="15">
        <f>'transports de passagers'!M22+'services transport de marchandi'!M22</f>
        <v>1249.5999999999999</v>
      </c>
      <c r="N22" s="15">
        <f>'transports de passagers'!N22+'services transport de marchandi'!N22</f>
        <v>1933.2</v>
      </c>
      <c r="O22" s="15">
        <f>'transports de passagers'!O22+'services transport de marchandi'!O22</f>
        <v>3253.9</v>
      </c>
      <c r="P22" s="15" t="e">
        <f>'transports de passagers'!P22+'services transport de marchandi'!P22</f>
        <v>#VALUE!</v>
      </c>
    </row>
    <row r="23" spans="2:16" ht="15" x14ac:dyDescent="0.25">
      <c r="B23" s="7" t="s">
        <v>90</v>
      </c>
      <c r="C23" s="15">
        <f>'transports de passagers'!C23+'services transport de marchandi'!C23</f>
        <v>5087.6000000000004</v>
      </c>
      <c r="D23" s="15">
        <f>'transports de passagers'!D23+'services transport de marchandi'!D23</f>
        <v>5674.4000000000005</v>
      </c>
      <c r="E23" s="15">
        <f>'transports de passagers'!E23+'services transport de marchandi'!E23</f>
        <v>5996.5</v>
      </c>
      <c r="F23" s="15">
        <f>'transports de passagers'!F23+'services transport de marchandi'!F23</f>
        <v>6059.4000000000005</v>
      </c>
      <c r="G23" s="15">
        <f>'transports de passagers'!G23+'services transport de marchandi'!G23</f>
        <v>5800.5</v>
      </c>
      <c r="H23" s="15">
        <f>'transports de passagers'!H23+'services transport de marchandi'!H23</f>
        <v>5974.2</v>
      </c>
      <c r="I23" s="15">
        <f>'transports de passagers'!I23+'services transport de marchandi'!I23</f>
        <v>6018.1</v>
      </c>
      <c r="J23" s="15">
        <f>'transports de passagers'!J23+'services transport de marchandi'!J23</f>
        <v>6178.2999999999993</v>
      </c>
      <c r="K23" s="15">
        <f>'transports de passagers'!K23+'services transport de marchandi'!K23</f>
        <v>6007</v>
      </c>
      <c r="L23" s="15">
        <f>'transports de passagers'!L23+'services transport de marchandi'!L23</f>
        <v>5967.7</v>
      </c>
      <c r="M23" s="15">
        <f>'transports de passagers'!M23+'services transport de marchandi'!M23</f>
        <v>3830.7999999999997</v>
      </c>
      <c r="N23" s="15">
        <f>'transports de passagers'!N23+'services transport de marchandi'!N23</f>
        <v>4286.1000000000004</v>
      </c>
      <c r="O23" s="15">
        <f>'transports de passagers'!O23+'services transport de marchandi'!O23</f>
        <v>4964.7999999999993</v>
      </c>
      <c r="P23" s="15">
        <f>'transports de passagers'!P23+'services transport de marchandi'!P23</f>
        <v>5099.7999999999993</v>
      </c>
    </row>
    <row r="24" spans="2:16" ht="15" x14ac:dyDescent="0.25">
      <c r="B24" s="7" t="s">
        <v>52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9" t="s">
        <v>74</v>
      </c>
      <c r="N24" s="9" t="s">
        <v>74</v>
      </c>
      <c r="O24" s="9" t="s">
        <v>74</v>
      </c>
    </row>
    <row r="26" spans="2:16" ht="15" x14ac:dyDescent="0.25">
      <c r="B26" s="5" t="s">
        <v>71</v>
      </c>
      <c r="C26" s="4" t="s">
        <v>54</v>
      </c>
      <c r="D26" s="4" t="s">
        <v>55</v>
      </c>
      <c r="E26" s="4" t="s">
        <v>56</v>
      </c>
      <c r="F26" s="4" t="s">
        <v>57</v>
      </c>
      <c r="G26" s="4" t="s">
        <v>58</v>
      </c>
      <c r="H26" s="4" t="s">
        <v>59</v>
      </c>
      <c r="I26" s="4" t="s">
        <v>60</v>
      </c>
      <c r="J26" s="4" t="s">
        <v>61</v>
      </c>
      <c r="K26" s="4" t="s">
        <v>62</v>
      </c>
      <c r="L26" s="4" t="s">
        <v>63</v>
      </c>
      <c r="M26" s="4" t="s">
        <v>64</v>
      </c>
      <c r="N26" s="4" t="s">
        <v>65</v>
      </c>
      <c r="O26" s="4" t="s">
        <v>66</v>
      </c>
      <c r="P26" s="4" t="s">
        <v>67</v>
      </c>
    </row>
    <row r="27" spans="2:16" ht="15" x14ac:dyDescent="0.25">
      <c r="B27" s="6" t="s">
        <v>72</v>
      </c>
      <c r="C27" s="8" t="s">
        <v>73</v>
      </c>
      <c r="D27" s="8" t="s">
        <v>73</v>
      </c>
      <c r="E27" s="8" t="s">
        <v>73</v>
      </c>
      <c r="F27" s="8" t="s">
        <v>73</v>
      </c>
      <c r="G27" s="8" t="s">
        <v>73</v>
      </c>
      <c r="H27" s="8" t="s">
        <v>73</v>
      </c>
      <c r="I27" s="8" t="s">
        <v>73</v>
      </c>
      <c r="J27" s="8" t="s">
        <v>73</v>
      </c>
      <c r="K27" s="8" t="s">
        <v>73</v>
      </c>
      <c r="L27" s="8" t="s">
        <v>73</v>
      </c>
      <c r="M27" s="8" t="s">
        <v>73</v>
      </c>
      <c r="N27" s="8" t="s">
        <v>73</v>
      </c>
      <c r="O27" s="8" t="s">
        <v>73</v>
      </c>
      <c r="P27" s="8" t="s">
        <v>73</v>
      </c>
    </row>
    <row r="28" spans="2:16" ht="15" x14ac:dyDescent="0.25">
      <c r="B28" s="7" t="s">
        <v>38</v>
      </c>
      <c r="C28" s="21">
        <f>C11/'total valeur'!C11</f>
        <v>2.2137076834503305E-2</v>
      </c>
      <c r="D28" s="21">
        <f>D11/'total valeur'!D11</f>
        <v>2.247654630282889E-2</v>
      </c>
      <c r="E28" s="21">
        <f>E11/'total valeur'!E11</f>
        <v>2.2748052732773218E-2</v>
      </c>
      <c r="F28" s="21">
        <f>F11/'total valeur'!F11</f>
        <v>2.3109419686562025E-2</v>
      </c>
      <c r="G28" s="21">
        <f>G11/'total valeur'!G11</f>
        <v>2.3464319375646882E-2</v>
      </c>
      <c r="H28" s="21">
        <f>H11/'total valeur'!H11</f>
        <v>2.3700385299324091E-2</v>
      </c>
      <c r="I28" s="21">
        <f>I11/'total valeur'!I11</f>
        <v>2.3251999336822649E-2</v>
      </c>
      <c r="J28" s="21">
        <f>J11/'total valeur'!J11</f>
        <v>2.3492145050656457E-2</v>
      </c>
      <c r="K28" s="21">
        <f>K11/'total valeur'!K11</f>
        <v>2.3587044102535318E-2</v>
      </c>
      <c r="L28" s="21">
        <f>L11/'total valeur'!L11</f>
        <v>2.3480296586032633E-2</v>
      </c>
      <c r="M28" s="21">
        <f>M11/'total valeur'!M11</f>
        <v>1.4547078207070945E-2</v>
      </c>
      <c r="N28" s="21">
        <f>N11/'total valeur'!N11</f>
        <v>1.5586052256612092E-2</v>
      </c>
      <c r="O28" s="21">
        <f>O11/'total valeur'!O11</f>
        <v>1.9993600969494655E-2</v>
      </c>
      <c r="P28" s="21">
        <f>P11/'total valeur'!P11</f>
        <v>2.0999306275671082E-2</v>
      </c>
    </row>
    <row r="29" spans="2:16" ht="15" x14ac:dyDescent="0.25">
      <c r="B29" s="7" t="s">
        <v>39</v>
      </c>
      <c r="C29" s="21">
        <f>C12/'total valeur'!C12</f>
        <v>1.2750074665572486E-2</v>
      </c>
      <c r="D29" s="21">
        <f>D12/'total valeur'!D12</f>
        <v>1.3011458979534724E-2</v>
      </c>
      <c r="E29" s="21">
        <f>E12/'total valeur'!E12</f>
        <v>1.2748706870650087E-2</v>
      </c>
      <c r="F29" s="21">
        <f>F12/'total valeur'!F12</f>
        <v>1.2930876367998077E-2</v>
      </c>
      <c r="G29" s="21">
        <f>G12/'total valeur'!G12</f>
        <v>1.3044263329087152E-2</v>
      </c>
      <c r="H29" s="21">
        <f>H12/'total valeur'!H12</f>
        <v>1.2635568060148141E-2</v>
      </c>
      <c r="I29" s="21">
        <f>I12/'total valeur'!I12</f>
        <v>1.3256101480589986E-2</v>
      </c>
      <c r="J29" s="21">
        <f>J12/'total valeur'!J12</f>
        <v>1.3527924867799275E-2</v>
      </c>
      <c r="K29" s="21">
        <f>K12/'total valeur'!K12</f>
        <v>1.3355240230763897E-2</v>
      </c>
      <c r="L29" s="21">
        <f>L12/'total valeur'!L12</f>
        <v>1.3737556476455763E-2</v>
      </c>
      <c r="M29" s="21">
        <f>M12/'total valeur'!M12</f>
        <v>1.4007660587035679E-2</v>
      </c>
      <c r="N29" s="21">
        <f>N12/'total valeur'!N12</f>
        <v>1.2602267582770773E-2</v>
      </c>
      <c r="O29" s="21">
        <f>O12/'total valeur'!O12</f>
        <v>1.3308781892589775E-2</v>
      </c>
      <c r="P29" s="21">
        <f>P12/'total valeur'!P12</f>
        <v>1.3267262539428672E-2</v>
      </c>
    </row>
    <row r="30" spans="2:16" ht="15" x14ac:dyDescent="0.25">
      <c r="B30" s="7" t="s">
        <v>40</v>
      </c>
      <c r="C30" s="21">
        <f>C13/'total valeur'!C13</f>
        <v>1.8571722234186263E-2</v>
      </c>
      <c r="D30" s="21">
        <f>D13/'total valeur'!D13</f>
        <v>1.8234557459474866E-2</v>
      </c>
      <c r="E30" s="21">
        <f>E13/'total valeur'!E13</f>
        <v>1.7841443008536666E-2</v>
      </c>
      <c r="F30" s="21">
        <f>F13/'total valeur'!F13</f>
        <v>1.703183273186205E-2</v>
      </c>
      <c r="G30" s="21">
        <f>G13/'total valeur'!G13</f>
        <v>1.7596765309699065E-2</v>
      </c>
      <c r="H30" s="21">
        <f>H13/'total valeur'!H13</f>
        <v>1.6595986004158805E-2</v>
      </c>
      <c r="I30" s="21">
        <f>I13/'total valeur'!I13</f>
        <v>1.60541516326848E-2</v>
      </c>
      <c r="J30" s="21">
        <f>J13/'total valeur'!J13</f>
        <v>1.4834041101974843E-2</v>
      </c>
      <c r="K30" s="21">
        <f>K13/'total valeur'!K13</f>
        <v>1.3975137800224382E-2</v>
      </c>
      <c r="L30" s="21">
        <f>L13/'total valeur'!L13</f>
        <v>1.3537433356526518E-2</v>
      </c>
      <c r="M30" s="21">
        <f>M13/'total valeur'!M13</f>
        <v>7.0252824932633615E-3</v>
      </c>
      <c r="N30" s="21">
        <f>N13/'total valeur'!N13</f>
        <v>8.2490836519342817E-3</v>
      </c>
      <c r="O30" s="21">
        <f>O13/'total valeur'!O13</f>
        <v>1.1358783039150151E-2</v>
      </c>
      <c r="P30" s="21">
        <f>P13/'total valeur'!P13</f>
        <v>1.1032639639016449E-2</v>
      </c>
    </row>
    <row r="31" spans="2:16" ht="15" x14ac:dyDescent="0.25">
      <c r="B31" s="7" t="s">
        <v>41</v>
      </c>
      <c r="C31" s="21">
        <f>C14/'total valeur'!C14</f>
        <v>1.3510298130547656E-2</v>
      </c>
      <c r="D31" s="21">
        <f>D14/'total valeur'!D14</f>
        <v>1.4929371462435814E-2</v>
      </c>
      <c r="E31" s="21">
        <f>E14/'total valeur'!E14</f>
        <v>1.4378857849827346E-2</v>
      </c>
      <c r="F31" s="21">
        <f>F14/'total valeur'!F14</f>
        <v>1.4698917594618291E-2</v>
      </c>
      <c r="G31" s="21">
        <f>G14/'total valeur'!G14</f>
        <v>1.2933023897553488E-2</v>
      </c>
      <c r="H31" s="21">
        <f>H14/'total valeur'!H14</f>
        <v>1.2838877774010922E-2</v>
      </c>
      <c r="I31" s="21">
        <f>I14/'total valeur'!I14</f>
        <v>1.3001259248202031E-2</v>
      </c>
      <c r="J31" s="21">
        <f>J14/'total valeur'!J14</f>
        <v>1.3001417895472656E-2</v>
      </c>
      <c r="K31" s="21">
        <f>K14/'total valeur'!K14</f>
        <v>1.4888631931234554E-2</v>
      </c>
      <c r="L31" s="21">
        <f>L14/'total valeur'!L14</f>
        <v>1.4087210751605624E-2</v>
      </c>
      <c r="M31" s="21">
        <f>M14/'total valeur'!M14</f>
        <v>9.4064481590017523E-3</v>
      </c>
      <c r="N31" s="21">
        <f>N14/'total valeur'!N14</f>
        <v>1.0286717778151421E-2</v>
      </c>
      <c r="O31" s="21">
        <f>O14/'total valeur'!O14</f>
        <v>1.4952753139227028E-2</v>
      </c>
      <c r="P31" s="21">
        <f>P14/'total valeur'!P14</f>
        <v>1.616346269988014E-2</v>
      </c>
    </row>
    <row r="32" spans="2:16" ht="15" x14ac:dyDescent="0.25">
      <c r="B32" s="7" t="s">
        <v>42</v>
      </c>
      <c r="C32" s="21">
        <f>C15/'total valeur'!C15</f>
        <v>2.598418460259842E-2</v>
      </c>
      <c r="D32" s="21">
        <f>D15/'total valeur'!D15</f>
        <v>2.599636955302299E-2</v>
      </c>
      <c r="E32" s="21">
        <f>E15/'total valeur'!E15</f>
        <v>2.61034266220872E-2</v>
      </c>
      <c r="F32" s="21">
        <f>F15/'total valeur'!F15</f>
        <v>2.628767330018577E-2</v>
      </c>
      <c r="G32" s="21">
        <f>G15/'total valeur'!G15</f>
        <v>2.6817728416771564E-2</v>
      </c>
      <c r="H32" s="21">
        <f>H15/'total valeur'!H15</f>
        <v>2.7349970581533579E-2</v>
      </c>
      <c r="I32" s="21">
        <f>I15/'total valeur'!I15</f>
        <v>2.6110715603257777E-2</v>
      </c>
      <c r="J32" s="21">
        <f>J15/'total valeur'!J15</f>
        <v>2.5687015565947088E-2</v>
      </c>
      <c r="K32" s="21">
        <f>K15/'total valeur'!K15</f>
        <v>2.6205939478749628E-2</v>
      </c>
      <c r="L32" s="21">
        <f>L15/'total valeur'!L15</f>
        <v>2.5026963620761594E-2</v>
      </c>
      <c r="M32" s="21">
        <f>M15/'total valeur'!M15</f>
        <v>1.6748544076727885E-2</v>
      </c>
      <c r="N32" s="21">
        <f>N15/'total valeur'!N15</f>
        <v>1.752383130121565E-2</v>
      </c>
      <c r="O32" s="21">
        <f>O15/'total valeur'!O15</f>
        <v>2.1138839949361502E-2</v>
      </c>
      <c r="P32" s="21">
        <f>P15/'total valeur'!P15</f>
        <v>2.1742095186506081E-2</v>
      </c>
    </row>
    <row r="33" spans="2:16" ht="15" x14ac:dyDescent="0.25">
      <c r="B33" s="7" t="s">
        <v>43</v>
      </c>
      <c r="C33" s="21">
        <f>C16/'total valeur'!C16</f>
        <v>1.8557826524326051E-2</v>
      </c>
      <c r="D33" s="21">
        <f>D16/'total valeur'!D16</f>
        <v>1.9162675413257793E-2</v>
      </c>
      <c r="E33" s="21">
        <f>E16/'total valeur'!E16</f>
        <v>1.9969987665087483E-2</v>
      </c>
      <c r="F33" s="21">
        <f>F16/'total valeur'!F16</f>
        <v>1.9174513868641205E-2</v>
      </c>
      <c r="G33" s="21">
        <f>G16/'total valeur'!G16</f>
        <v>1.9353763266692563E-2</v>
      </c>
      <c r="H33" s="21">
        <f>H16/'total valeur'!H16</f>
        <v>1.9904918945542541E-2</v>
      </c>
      <c r="I33" s="21">
        <f>I16/'total valeur'!I16</f>
        <v>1.9867686919242834E-2</v>
      </c>
      <c r="J33" s="21">
        <f>J16/'total valeur'!J16</f>
        <v>1.9936428857241079E-2</v>
      </c>
      <c r="K33" s="21">
        <f>K16/'total valeur'!K16</f>
        <v>2.0212152437074471E-2</v>
      </c>
      <c r="L33" s="21">
        <f>L16/'total valeur'!L16</f>
        <v>2.0032855708679385E-2</v>
      </c>
      <c r="M33" s="21">
        <f>M16/'total valeur'!M16</f>
        <v>1.2649548173603156E-2</v>
      </c>
      <c r="N33" s="21">
        <f>N16/'total valeur'!N16</f>
        <v>1.4390474178626395E-2</v>
      </c>
      <c r="O33" s="21">
        <f>O16/'total valeur'!O16</f>
        <v>1.8811531074949987E-2</v>
      </c>
      <c r="P33" s="21">
        <f>P16/'total valeur'!P16</f>
        <v>1.8843806220222768E-2</v>
      </c>
    </row>
    <row r="34" spans="2:16" ht="15" x14ac:dyDescent="0.25">
      <c r="B34" s="7" t="s">
        <v>44</v>
      </c>
      <c r="C34" s="21">
        <f>C17/'total valeur'!C17</f>
        <v>2.3723877338428092E-2</v>
      </c>
      <c r="D34" s="21">
        <f>D17/'total valeur'!D17</f>
        <v>2.4195698137148256E-2</v>
      </c>
      <c r="E34" s="21">
        <f>E17/'total valeur'!E17</f>
        <v>2.4286849624702421E-2</v>
      </c>
      <c r="F34" s="21">
        <f>F17/'total valeur'!F17</f>
        <v>2.4485683243808207E-2</v>
      </c>
      <c r="G34" s="21">
        <f>G17/'total valeur'!G17</f>
        <v>2.4812065723000418E-2</v>
      </c>
      <c r="H34" s="21">
        <f>H17/'total valeur'!H17</f>
        <v>2.490336413367129E-2</v>
      </c>
      <c r="I34" s="21">
        <f>I17/'total valeur'!I17</f>
        <v>2.4023689555579739E-2</v>
      </c>
      <c r="J34" s="21">
        <f>J17/'total valeur'!J17</f>
        <v>2.4966119440464851E-2</v>
      </c>
      <c r="K34" s="21">
        <f>K17/'total valeur'!K17</f>
        <v>2.5146157616270409E-2</v>
      </c>
      <c r="L34" s="21">
        <f>L17/'total valeur'!L17</f>
        <v>2.5645982344223207E-2</v>
      </c>
      <c r="M34" s="21">
        <f>M17/'total valeur'!M17</f>
        <v>1.452542730661438E-2</v>
      </c>
      <c r="N34" s="21">
        <f>N17/'total valeur'!N17</f>
        <v>1.6539768766856994E-2</v>
      </c>
      <c r="O34" s="21">
        <f>O17/'total valeur'!O17</f>
        <v>2.3280704555371925E-2</v>
      </c>
      <c r="P34" s="21">
        <f>P17/'total valeur'!P17</f>
        <v>2.5037370856762411E-2</v>
      </c>
    </row>
    <row r="35" spans="2:16" ht="15" x14ac:dyDescent="0.25">
      <c r="B35" s="7" t="s">
        <v>45</v>
      </c>
      <c r="C35" s="21">
        <f>C18/'total valeur'!C18</f>
        <v>1.8181820036302646E-2</v>
      </c>
      <c r="D35" s="21">
        <f>D18/'total valeur'!D18</f>
        <v>1.8583562395889264E-2</v>
      </c>
      <c r="E35" s="21">
        <f>E18/'total valeur'!E18</f>
        <v>1.8853157311670969E-2</v>
      </c>
      <c r="F35" s="21">
        <f>F18/'total valeur'!F18</f>
        <v>1.9841984003022912E-2</v>
      </c>
      <c r="G35" s="21">
        <f>G18/'total valeur'!G18</f>
        <v>2.0521732158784563E-2</v>
      </c>
      <c r="H35" s="21">
        <f>H18/'total valeur'!H18</f>
        <v>2.0686618206449868E-2</v>
      </c>
      <c r="I35" s="21">
        <f>I18/'total valeur'!I18</f>
        <v>2.1607332695637436E-2</v>
      </c>
      <c r="J35" s="21">
        <f>J18/'total valeur'!J18</f>
        <v>2.2112399955474395E-2</v>
      </c>
      <c r="K35" s="21">
        <f>K18/'total valeur'!K18</f>
        <v>2.1991728599700777E-2</v>
      </c>
      <c r="L35" s="21">
        <f>L18/'total valeur'!L18</f>
        <v>2.2373175006848267E-2</v>
      </c>
      <c r="M35" s="21">
        <f>M18/'total valeur'!M18</f>
        <v>1.2249265437741449E-2</v>
      </c>
      <c r="N35" s="21">
        <f>N18/'total valeur'!N18</f>
        <v>1.2677530595401878E-2</v>
      </c>
      <c r="O35" s="21">
        <f>O18/'total valeur'!O18</f>
        <v>1.7054777265687601E-2</v>
      </c>
      <c r="P35" s="21">
        <f>P18/'total valeur'!P18</f>
        <v>1.7601435511216169E-2</v>
      </c>
    </row>
    <row r="36" spans="2:16" ht="15" x14ac:dyDescent="0.25">
      <c r="B36" s="7" t="s">
        <v>46</v>
      </c>
      <c r="C36" s="21">
        <f>C19/'total valeur'!C19</f>
        <v>1.7435428656710848E-2</v>
      </c>
      <c r="D36" s="21">
        <f>D19/'total valeur'!D19</f>
        <v>1.9260706772783447E-2</v>
      </c>
      <c r="E36" s="21">
        <f>E19/'total valeur'!E19</f>
        <v>1.7358940329556628E-2</v>
      </c>
      <c r="F36" s="21">
        <f>F19/'total valeur'!F19</f>
        <v>1.7653115451042912E-2</v>
      </c>
      <c r="G36" s="21">
        <f>G19/'total valeur'!G19</f>
        <v>1.8615880914305487E-2</v>
      </c>
      <c r="H36" s="21">
        <f>H19/'total valeur'!H19</f>
        <v>1.8610059520333018E-2</v>
      </c>
      <c r="I36" s="21">
        <f>I19/'total valeur'!I19</f>
        <v>1.8100377420717254E-2</v>
      </c>
      <c r="J36" s="21">
        <f>J19/'total valeur'!J19</f>
        <v>1.7993051852171527E-2</v>
      </c>
      <c r="K36" s="21">
        <f>K19/'total valeur'!K19</f>
        <v>1.7335656860017281E-2</v>
      </c>
      <c r="L36" s="21">
        <f>L19/'total valeur'!L19</f>
        <v>1.6113298450316085E-2</v>
      </c>
      <c r="M36" s="21">
        <f>M19/'total valeur'!M19</f>
        <v>9.9194517377953796E-3</v>
      </c>
      <c r="N36" s="21">
        <f>N19/'total valeur'!N19</f>
        <v>9.1178577570855349E-3</v>
      </c>
      <c r="O36" s="21">
        <f>O19/'total valeur'!O19</f>
        <v>1.1410598428080556E-2</v>
      </c>
      <c r="P36" s="21">
        <f>P19/'total valeur'!P19</f>
        <v>1.2309523193542546E-2</v>
      </c>
    </row>
    <row r="37" spans="2:16" ht="15" x14ac:dyDescent="0.25">
      <c r="B37" s="7" t="s">
        <v>47</v>
      </c>
      <c r="C37" s="21">
        <f>C20/'total valeur'!C20</f>
        <v>1.7277337257434442E-2</v>
      </c>
      <c r="D37" s="21">
        <f>D20/'total valeur'!D20</f>
        <v>1.774029224131447E-2</v>
      </c>
      <c r="E37" s="21">
        <f>E20/'total valeur'!E20</f>
        <v>1.8586382964189962E-2</v>
      </c>
      <c r="F37" s="21">
        <f>F20/'total valeur'!F20</f>
        <v>2.005179430262671E-2</v>
      </c>
      <c r="G37" s="21">
        <f>G20/'total valeur'!G20</f>
        <v>2.0507308684436801E-2</v>
      </c>
      <c r="H37" s="21">
        <f>H20/'total valeur'!H20</f>
        <v>2.1245787445377879E-2</v>
      </c>
      <c r="I37" s="21">
        <f>I20/'total valeur'!I20</f>
        <v>2.1593407631875713E-2</v>
      </c>
      <c r="J37" s="21">
        <f>J20/'total valeur'!J20</f>
        <v>2.2111273915691346E-2</v>
      </c>
      <c r="K37" s="21">
        <f>K20/'total valeur'!K20</f>
        <v>2.2398918732386267E-2</v>
      </c>
      <c r="L37" s="21">
        <f>L20/'total valeur'!L20</f>
        <v>2.3455853020699437E-2</v>
      </c>
      <c r="M37" s="21">
        <f>M20/'total valeur'!M20</f>
        <v>1.4511106378324862E-2</v>
      </c>
      <c r="N37" s="21">
        <f>N20/'total valeur'!N20</f>
        <v>1.4855368220094497E-2</v>
      </c>
      <c r="O37" s="21">
        <f>O20/'total valeur'!O20</f>
        <v>2.2795066484636532E-2</v>
      </c>
      <c r="P37" s="21">
        <f>P20/'total valeur'!P20</f>
        <v>2.4823968028787932E-2</v>
      </c>
    </row>
    <row r="38" spans="2:16" ht="15" x14ac:dyDescent="0.25">
      <c r="B38" s="7" t="s">
        <v>48</v>
      </c>
      <c r="C38" s="21">
        <f>C21/'total valeur'!C21</f>
        <v>2.3303367989493926E-2</v>
      </c>
      <c r="D38" s="21">
        <f>D21/'total valeur'!D21</f>
        <v>2.3583007884907334E-2</v>
      </c>
      <c r="E38" s="21">
        <f>E21/'total valeur'!E21</f>
        <v>2.3954042410590497E-2</v>
      </c>
      <c r="F38" s="21">
        <f>F21/'total valeur'!F21</f>
        <v>2.3942220299012735E-2</v>
      </c>
      <c r="G38" s="21">
        <f>G21/'total valeur'!G21</f>
        <v>2.4763945929153854E-2</v>
      </c>
      <c r="H38" s="21">
        <f>H21/'total valeur'!H21</f>
        <v>2.4165599682265466E-2</v>
      </c>
      <c r="I38" s="21">
        <f>I21/'total valeur'!I21</f>
        <v>2.4022255319766921E-2</v>
      </c>
      <c r="J38" s="21">
        <f>J21/'total valeur'!J21</f>
        <v>2.4303549337772928E-2</v>
      </c>
      <c r="K38" s="21">
        <f>K21/'total valeur'!K21</f>
        <v>2.4787069157882383E-2</v>
      </c>
      <c r="L38" s="21">
        <f>L21/'total valeur'!L21</f>
        <v>2.520946005088608E-2</v>
      </c>
      <c r="M38" s="21">
        <f>M21/'total valeur'!M21</f>
        <v>1.5542308702480663E-2</v>
      </c>
      <c r="N38" s="21">
        <f>N21/'total valeur'!N21</f>
        <v>1.7342768148593223E-2</v>
      </c>
      <c r="O38" s="21">
        <f>O21/'total valeur'!O21</f>
        <v>2.0547750652200349E-2</v>
      </c>
      <c r="P38" s="21">
        <f>P21/'total valeur'!P21</f>
        <v>2.2708410247017665E-2</v>
      </c>
    </row>
    <row r="39" spans="2:16" ht="15" x14ac:dyDescent="0.25">
      <c r="B39" s="7" t="s">
        <v>50</v>
      </c>
      <c r="C39" s="21">
        <f>C22/'total valeur'!C22</f>
        <v>1.8368534134303654E-2</v>
      </c>
      <c r="D39" s="21">
        <f>D22/'total valeur'!D22</f>
        <v>1.7256062374005069E-2</v>
      </c>
      <c r="E39" s="21">
        <f>E22/'total valeur'!E22</f>
        <v>1.8065905966215091E-2</v>
      </c>
      <c r="F39" s="21">
        <f>F22/'total valeur'!F22</f>
        <v>1.9233442531795639E-2</v>
      </c>
      <c r="G39" s="21">
        <f>G22/'total valeur'!G22</f>
        <v>1.9506291204509883E-2</v>
      </c>
      <c r="H39" s="21">
        <f>H22/'total valeur'!H22</f>
        <v>1.9127222562593447E-2</v>
      </c>
      <c r="I39" s="21">
        <f>I22/'total valeur'!I22</f>
        <v>1.7636546971277194E-2</v>
      </c>
      <c r="J39" s="21">
        <f>J22/'total valeur'!J22</f>
        <v>1.7924952542573258E-2</v>
      </c>
      <c r="K39" s="21">
        <f>K22/'total valeur'!K22</f>
        <v>1.8207717708652253E-2</v>
      </c>
      <c r="L39" s="21">
        <f>L22/'total valeur'!L22</f>
        <v>1.9410228460290939E-2</v>
      </c>
      <c r="M39" s="21">
        <f>M22/'total valeur'!M22</f>
        <v>9.6133281840687698E-3</v>
      </c>
      <c r="N39" s="21">
        <f>N22/'total valeur'!N22</f>
        <v>1.37605373243542E-2</v>
      </c>
      <c r="O39" s="21">
        <f>O22/'total valeur'!O22</f>
        <v>1.945431771778415E-2</v>
      </c>
      <c r="P39" s="21" t="e">
        <f>P22/'total valeur'!P22</f>
        <v>#VALUE!</v>
      </c>
    </row>
    <row r="40" spans="2:16" ht="15" x14ac:dyDescent="0.25">
      <c r="B40" s="7" t="s">
        <v>51</v>
      </c>
      <c r="C40" s="21">
        <f>C23/'total valeur'!C23</f>
        <v>2.9569906534777309E-2</v>
      </c>
      <c r="D40" s="21">
        <f>D23/'total valeur'!D23</f>
        <v>3.0213336698416655E-2</v>
      </c>
      <c r="E40" s="21">
        <f>E23/'total valeur'!E23</f>
        <v>3.0335268841356129E-2</v>
      </c>
      <c r="F40" s="21">
        <f>F23/'total valeur'!F23</f>
        <v>2.981760741675709E-2</v>
      </c>
      <c r="G40" s="21">
        <f>G23/'total valeur'!G23</f>
        <v>2.8917626765443422E-2</v>
      </c>
      <c r="H40" s="21">
        <f>H23/'total valeur'!H23</f>
        <v>2.9114474926278125E-2</v>
      </c>
      <c r="I40" s="21">
        <f>I23/'total valeur'!I23</f>
        <v>2.8702819153781697E-2</v>
      </c>
      <c r="J40" s="21">
        <f>J23/'total valeur'!J23</f>
        <v>2.8871370225333415E-2</v>
      </c>
      <c r="K40" s="21">
        <f>K23/'total valeur'!K23</f>
        <v>2.8562896858794588E-2</v>
      </c>
      <c r="L40" s="21">
        <f>L23/'total valeur'!L23</f>
        <v>2.8466052001810696E-2</v>
      </c>
      <c r="M40" s="21">
        <f>M23/'total valeur'!M23</f>
        <v>1.8363391714806571E-2</v>
      </c>
      <c r="N40" s="21">
        <f>N23/'total valeur'!N23</f>
        <v>1.8355723567368348E-2</v>
      </c>
      <c r="O40" s="21">
        <f>O23/'total valeur'!O23</f>
        <v>2.0297786450507994E-2</v>
      </c>
      <c r="P40" s="21">
        <f>P23/'total valeur'!P23</f>
        <v>2.170078717373608E-2</v>
      </c>
    </row>
    <row r="41" spans="2:16" ht="15" x14ac:dyDescent="0.25">
      <c r="B41" s="7" t="s">
        <v>52</v>
      </c>
      <c r="C41" s="21">
        <f>C24/'total valeur'!C24</f>
        <v>0</v>
      </c>
      <c r="D41" s="21">
        <f>D24/'total valeur'!D24</f>
        <v>0</v>
      </c>
      <c r="E41" s="21">
        <f>E24/'total valeur'!E24</f>
        <v>0</v>
      </c>
      <c r="F41" s="21">
        <f>F24/'total valeur'!F24</f>
        <v>0</v>
      </c>
      <c r="G41" s="21">
        <f>G24/'total valeur'!G24</f>
        <v>0</v>
      </c>
      <c r="H41" s="21">
        <f>H24/'total valeur'!H24</f>
        <v>0</v>
      </c>
      <c r="I41" s="21">
        <f>I24/'total valeur'!I24</f>
        <v>0</v>
      </c>
      <c r="J41" s="21">
        <f>J24/'total valeur'!J24</f>
        <v>0</v>
      </c>
      <c r="K41" s="21">
        <f>K24/'total valeur'!K24</f>
        <v>0</v>
      </c>
      <c r="L41" s="21">
        <f>L24/'total valeur'!L24</f>
        <v>0</v>
      </c>
      <c r="M41" s="21" t="e">
        <f>M24/'total valeur'!M24</f>
        <v>#VALUE!</v>
      </c>
      <c r="N41" s="21" t="e">
        <f>N24/'total valeur'!N24</f>
        <v>#VALUE!</v>
      </c>
      <c r="O41" s="21" t="e">
        <f>O24/'total valeur'!O24</f>
        <v>#VALUE!</v>
      </c>
      <c r="P41" s="21" t="e">
        <f>P24/'total valeur'!P24</f>
        <v>#DIV/0!</v>
      </c>
    </row>
    <row r="43" spans="2:16" ht="19.899999999999999" customHeight="1" x14ac:dyDescent="0.25">
      <c r="B43" s="22"/>
      <c r="C43" s="34" t="s">
        <v>54</v>
      </c>
      <c r="D43" s="35" t="s">
        <v>63</v>
      </c>
      <c r="E43" s="35" t="s">
        <v>64</v>
      </c>
      <c r="F43" s="35" t="s">
        <v>65</v>
      </c>
      <c r="G43" s="35" t="s">
        <v>66</v>
      </c>
      <c r="H43" s="36" t="s">
        <v>67</v>
      </c>
    </row>
    <row r="44" spans="2:16" ht="19.899999999999999" customHeight="1" x14ac:dyDescent="0.25">
      <c r="B44" s="31" t="s">
        <v>77</v>
      </c>
      <c r="C44" s="28">
        <f>C28</f>
        <v>2.2137076834503305E-2</v>
      </c>
      <c r="D44" s="29">
        <f>L28</f>
        <v>2.3480296586032633E-2</v>
      </c>
      <c r="E44" s="29">
        <f>M28</f>
        <v>1.4547078207070945E-2</v>
      </c>
      <c r="F44" s="29">
        <f>N28</f>
        <v>1.5586052256612092E-2</v>
      </c>
      <c r="G44" s="29">
        <f>O28</f>
        <v>1.9993600969494655E-2</v>
      </c>
      <c r="H44" s="30">
        <f>P28</f>
        <v>2.0999306275671082E-2</v>
      </c>
    </row>
    <row r="45" spans="2:16" ht="19.899999999999999" customHeight="1" x14ac:dyDescent="0.25">
      <c r="B45" s="32" t="s">
        <v>39</v>
      </c>
      <c r="C45" s="23">
        <f>C29</f>
        <v>1.2750074665572486E-2</v>
      </c>
      <c r="D45" s="24">
        <f>L29</f>
        <v>1.3737556476455763E-2</v>
      </c>
      <c r="E45" s="24">
        <f>M29</f>
        <v>1.4007660587035679E-2</v>
      </c>
      <c r="F45" s="24">
        <f>N29</f>
        <v>1.2602267582770773E-2</v>
      </c>
      <c r="G45" s="24">
        <f>O29</f>
        <v>1.3308781892589775E-2</v>
      </c>
      <c r="H45" s="25">
        <f>P29</f>
        <v>1.3267262539428672E-2</v>
      </c>
    </row>
    <row r="46" spans="2:16" ht="19.899999999999999" customHeight="1" x14ac:dyDescent="0.25">
      <c r="B46" s="32" t="s">
        <v>40</v>
      </c>
      <c r="C46" s="23">
        <f>C30</f>
        <v>1.8571722234186263E-2</v>
      </c>
      <c r="D46" s="24">
        <f>L30</f>
        <v>1.3537433356526518E-2</v>
      </c>
      <c r="E46" s="24">
        <f>M30</f>
        <v>7.0252824932633615E-3</v>
      </c>
      <c r="F46" s="24">
        <f>N30</f>
        <v>8.2490836519342817E-3</v>
      </c>
      <c r="G46" s="24">
        <f>O30</f>
        <v>1.1358783039150151E-2</v>
      </c>
      <c r="H46" s="25">
        <f>P30</f>
        <v>1.1032639639016449E-2</v>
      </c>
    </row>
    <row r="47" spans="2:16" ht="19.899999999999999" customHeight="1" x14ac:dyDescent="0.25">
      <c r="B47" s="32" t="s">
        <v>41</v>
      </c>
      <c r="C47" s="23">
        <f>C31</f>
        <v>1.3510298130547656E-2</v>
      </c>
      <c r="D47" s="24">
        <f>L31</f>
        <v>1.4087210751605624E-2</v>
      </c>
      <c r="E47" s="24">
        <f>M31</f>
        <v>9.4064481590017523E-3</v>
      </c>
      <c r="F47" s="24">
        <f>N31</f>
        <v>1.0286717778151421E-2</v>
      </c>
      <c r="G47" s="24">
        <f>O31</f>
        <v>1.4952753139227028E-2</v>
      </c>
      <c r="H47" s="25">
        <f>P31</f>
        <v>1.616346269988014E-2</v>
      </c>
    </row>
    <row r="48" spans="2:16" ht="19.899999999999999" customHeight="1" x14ac:dyDescent="0.25">
      <c r="B48" s="32" t="s">
        <v>42</v>
      </c>
      <c r="C48" s="23">
        <f>C32</f>
        <v>2.598418460259842E-2</v>
      </c>
      <c r="D48" s="24">
        <f>L32</f>
        <v>2.5026963620761594E-2</v>
      </c>
      <c r="E48" s="24">
        <f>M32</f>
        <v>1.6748544076727885E-2</v>
      </c>
      <c r="F48" s="24">
        <f>N32</f>
        <v>1.752383130121565E-2</v>
      </c>
      <c r="G48" s="24">
        <f>O32</f>
        <v>2.1138839949361502E-2</v>
      </c>
      <c r="H48" s="25">
        <f>P32</f>
        <v>2.1742095186506081E-2</v>
      </c>
    </row>
    <row r="49" spans="2:8" ht="19.899999999999999" customHeight="1" x14ac:dyDescent="0.25">
      <c r="B49" s="32" t="s">
        <v>43</v>
      </c>
      <c r="C49" s="23">
        <f>C33</f>
        <v>1.8557826524326051E-2</v>
      </c>
      <c r="D49" s="24">
        <f>L33</f>
        <v>2.0032855708679385E-2</v>
      </c>
      <c r="E49" s="24">
        <f>M33</f>
        <v>1.2649548173603156E-2</v>
      </c>
      <c r="F49" s="24">
        <f>N33</f>
        <v>1.4390474178626395E-2</v>
      </c>
      <c r="G49" s="24">
        <f>O33</f>
        <v>1.8811531074949987E-2</v>
      </c>
      <c r="H49" s="25">
        <f>P33</f>
        <v>1.8843806220222768E-2</v>
      </c>
    </row>
    <row r="50" spans="2:8" ht="19.899999999999999" customHeight="1" x14ac:dyDescent="0.25">
      <c r="B50" s="33" t="s">
        <v>44</v>
      </c>
      <c r="C50" s="37">
        <f>C34</f>
        <v>2.3723877338428092E-2</v>
      </c>
      <c r="D50" s="38">
        <f>L34</f>
        <v>2.5645982344223207E-2</v>
      </c>
      <c r="E50" s="38">
        <f>M34</f>
        <v>1.452542730661438E-2</v>
      </c>
      <c r="F50" s="38">
        <f>N34</f>
        <v>1.6539768766856994E-2</v>
      </c>
      <c r="G50" s="38">
        <f>O34</f>
        <v>2.3280704555371925E-2</v>
      </c>
      <c r="H50" s="39">
        <f>P34</f>
        <v>2.5037370856762411E-2</v>
      </c>
    </row>
    <row r="51" spans="2:8" ht="19.899999999999999" customHeight="1" x14ac:dyDescent="0.25">
      <c r="B51" s="32" t="s">
        <v>45</v>
      </c>
      <c r="C51" s="23">
        <f>C35</f>
        <v>1.8181820036302646E-2</v>
      </c>
      <c r="D51" s="24">
        <f>L35</f>
        <v>2.2373175006848267E-2</v>
      </c>
      <c r="E51" s="24">
        <f>M35</f>
        <v>1.2249265437741449E-2</v>
      </c>
      <c r="F51" s="24">
        <f>N35</f>
        <v>1.2677530595401878E-2</v>
      </c>
      <c r="G51" s="24">
        <f>O35</f>
        <v>1.7054777265687601E-2</v>
      </c>
      <c r="H51" s="25">
        <f>P35</f>
        <v>1.7601435511216169E-2</v>
      </c>
    </row>
    <row r="52" spans="2:8" ht="19.899999999999999" customHeight="1" x14ac:dyDescent="0.25">
      <c r="B52" s="32" t="s">
        <v>46</v>
      </c>
      <c r="C52" s="23">
        <f>C36</f>
        <v>1.7435428656710848E-2</v>
      </c>
      <c r="D52" s="24">
        <f>L36</f>
        <v>1.6113298450316085E-2</v>
      </c>
      <c r="E52" s="24">
        <f>M36</f>
        <v>9.9194517377953796E-3</v>
      </c>
      <c r="F52" s="24">
        <f>N36</f>
        <v>9.1178577570855349E-3</v>
      </c>
      <c r="G52" s="24">
        <f>O36</f>
        <v>1.1410598428080556E-2</v>
      </c>
      <c r="H52" s="25">
        <f>P36</f>
        <v>1.2309523193542546E-2</v>
      </c>
    </row>
    <row r="53" spans="2:8" ht="19.899999999999999" customHeight="1" x14ac:dyDescent="0.25">
      <c r="B53" s="32" t="s">
        <v>47</v>
      </c>
      <c r="C53" s="23">
        <f>C37</f>
        <v>1.7277337257434442E-2</v>
      </c>
      <c r="D53" s="24">
        <f>L37</f>
        <v>2.3455853020699437E-2</v>
      </c>
      <c r="E53" s="24">
        <f>M37</f>
        <v>1.4511106378324862E-2</v>
      </c>
      <c r="F53" s="24">
        <f>N37</f>
        <v>1.4855368220094497E-2</v>
      </c>
      <c r="G53" s="24">
        <f>O37</f>
        <v>2.2795066484636532E-2</v>
      </c>
      <c r="H53" s="25">
        <f>P37</f>
        <v>2.4823968028787932E-2</v>
      </c>
    </row>
    <row r="54" spans="2:8" ht="19.899999999999999" customHeight="1" x14ac:dyDescent="0.25">
      <c r="B54" s="32" t="s">
        <v>48</v>
      </c>
      <c r="C54" s="23">
        <f>C38</f>
        <v>2.3303367989493926E-2</v>
      </c>
      <c r="D54" s="24">
        <f>L38</f>
        <v>2.520946005088608E-2</v>
      </c>
      <c r="E54" s="24">
        <f>M38</f>
        <v>1.5542308702480663E-2</v>
      </c>
      <c r="F54" s="24">
        <f>N38</f>
        <v>1.7342768148593223E-2</v>
      </c>
      <c r="G54" s="24">
        <f>O38</f>
        <v>2.0547750652200349E-2</v>
      </c>
      <c r="H54" s="25">
        <f>P38</f>
        <v>2.2708410247017665E-2</v>
      </c>
    </row>
    <row r="55" spans="2:8" ht="19.899999999999999" customHeight="1" x14ac:dyDescent="0.25">
      <c r="B55" s="32" t="s">
        <v>50</v>
      </c>
      <c r="C55" s="23">
        <f>C39</f>
        <v>1.8368534134303654E-2</v>
      </c>
      <c r="D55" s="24">
        <f>L39</f>
        <v>1.9410228460290939E-2</v>
      </c>
      <c r="E55" s="24">
        <f>M39</f>
        <v>9.6133281840687698E-3</v>
      </c>
      <c r="F55" s="24">
        <f>N39</f>
        <v>1.37605373243542E-2</v>
      </c>
      <c r="G55" s="24">
        <f>O39</f>
        <v>1.945431771778415E-2</v>
      </c>
      <c r="H55" s="25"/>
    </row>
    <row r="56" spans="2:8" ht="19.899999999999999" customHeight="1" x14ac:dyDescent="0.25">
      <c r="B56" s="32" t="s">
        <v>51</v>
      </c>
      <c r="C56" s="23">
        <f>C40</f>
        <v>2.9569906534777309E-2</v>
      </c>
      <c r="D56" s="24">
        <f>L40</f>
        <v>2.8466052001810696E-2</v>
      </c>
      <c r="E56" s="24">
        <f>M40</f>
        <v>1.8363391714806571E-2</v>
      </c>
      <c r="F56" s="24">
        <f>N40</f>
        <v>1.8355723567368348E-2</v>
      </c>
      <c r="G56" s="24">
        <f>O40</f>
        <v>2.0297786450507994E-2</v>
      </c>
      <c r="H56" s="25">
        <f>P40</f>
        <v>2.170078717373608E-2</v>
      </c>
    </row>
    <row r="57" spans="2:8" ht="19.899999999999999" customHeight="1" x14ac:dyDescent="0.25">
      <c r="B57" s="40" t="s">
        <v>91</v>
      </c>
      <c r="C57" s="26">
        <f>'transports de passagers'!C57</f>
        <v>3.575599792205264E-2</v>
      </c>
      <c r="D57" s="27">
        <f>'transports de passagers'!D57</f>
        <v>4.2338864806355993E-2</v>
      </c>
      <c r="E57" s="41"/>
      <c r="F57" s="41"/>
      <c r="G57" s="41"/>
      <c r="H57" s="42"/>
    </row>
    <row r="58" spans="2:8" ht="20.45" customHeight="1" x14ac:dyDescent="0.25">
      <c r="B58" s="43" t="s">
        <v>78</v>
      </c>
    </row>
    <row r="59" spans="2:8" ht="18.75" customHeight="1" x14ac:dyDescent="0.25">
      <c r="B59" s="43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19</vt:i4>
      </vt:variant>
    </vt:vector>
  </HeadingPairs>
  <TitlesOfParts>
    <vt:vector size="19" baseType="lpstr">
      <vt:lpstr>Sommaire</vt:lpstr>
      <vt:lpstr>Structure</vt:lpstr>
      <vt:lpstr>total valeur</vt:lpstr>
      <vt:lpstr>total transport</vt:lpstr>
      <vt:lpstr>achat auto</vt:lpstr>
      <vt:lpstr>utilisation auto</vt:lpstr>
      <vt:lpstr>transports de passagers</vt:lpstr>
      <vt:lpstr>services transport de marchandi</vt:lpstr>
      <vt:lpstr>services transport total</vt:lpstr>
      <vt:lpstr>total volume</vt:lpstr>
      <vt:lpstr>total volume transport</vt:lpstr>
      <vt:lpstr>achats auto volume</vt:lpstr>
      <vt:lpstr>Utilisation auto  volume</vt:lpstr>
      <vt:lpstr>service transport volume</vt:lpstr>
      <vt:lpstr>total (prix)</vt:lpstr>
      <vt:lpstr>total transport (prix)</vt:lpstr>
      <vt:lpstr>total utilisation auto (prix) </vt:lpstr>
      <vt:lpstr>total service transport (prix</vt:lpstr>
      <vt:lpstr>total transport (prix relatif)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2024-04-01T18:04:18Z</dcterms:created>
  <dcterms:modified xsi:type="dcterms:W3CDTF">2025-02-10T19:07:38Z</dcterms:modified>
</cp:coreProperties>
</file>