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1B2A188B-DC03-474B-9534-37BF0603DF3C}" xr6:coauthVersionLast="36" xr6:coauthVersionMax="36" xr10:uidLastSave="{00000000-0000-0000-0000-000000000000}"/>
  <bookViews>
    <workbookView xWindow="0" yWindow="0" windowWidth="21600" windowHeight="8985" firstSheet="21" activeTab="23" xr2:uid="{B72B14D1-3C75-4279-8B94-64C4C032C83F}"/>
  </bookViews>
  <sheets>
    <sheet name="total" sheetId="2" r:id="rId1"/>
    <sheet name="total (2)" sheetId="7" r:id="rId2"/>
    <sheet name="total (3)" sheetId="8" r:id="rId3"/>
    <sheet name="sécurité sociale oublic orivéez" sheetId="3" r:id="rId4"/>
    <sheet name="sécurité sociale oublic pri(2)" sheetId="9" r:id="rId5"/>
    <sheet name="sécurité sociale public prii(3)" sheetId="10" r:id="rId6"/>
    <sheet name="financcement publique" sheetId="23" r:id="rId7"/>
    <sheet name="financcement publique (2)" sheetId="24" r:id="rId8"/>
    <sheet name="financcement publique (3)" sheetId="25" r:id="rId9"/>
    <sheet name="financement pribvée" sheetId="26" r:id="rId10"/>
    <sheet name="financement pribvée (2)" sheetId="27" r:id="rId11"/>
    <sheet name="Financement privée (3)" sheetId="28" r:id="rId12"/>
    <sheet name="gouvernment" sheetId="15" r:id="rId13"/>
    <sheet name="gouvernment (2)" sheetId="16" r:id="rId14"/>
    <sheet name="gouvernment (3)" sheetId="22" r:id="rId15"/>
    <sheet name="obligatoire" sheetId="18" r:id="rId16"/>
    <sheet name="obligatoire (2)" sheetId="19" r:id="rId17"/>
    <sheet name="obligatoire (3)" sheetId="20" r:id="rId18"/>
    <sheet name="contribution volontaire" sheetId="4" r:id="rId19"/>
    <sheet name="contribution volontaire (2)" sheetId="13" r:id="rId20"/>
    <sheet name="contribution volontaire (3)" sheetId="14" r:id="rId21"/>
    <sheet name="ménages" sheetId="5" r:id="rId22"/>
    <sheet name="ménages (2)" sheetId="11" r:id="rId23"/>
    <sheet name="ménages (3)" sheetId="12" r:id="rId24"/>
    <sheet name="reste" sheetId="6" r:id="rId25"/>
    <sheet name="financement final" sheetId="29" r:id="rId26"/>
    <sheet name="financement initial" sheetId="31" r:id="rId27"/>
  </sheets>
  <definedNames>
    <definedName name="_xlnm._FilterDatabase" localSheetId="17" hidden="1">'obligatoire (3)'!$C$7:$AM$41</definedName>
  </definedNames>
  <calcPr calcId="191028"/>
</workbook>
</file>

<file path=xl/calcChain.xml><?xml version="1.0" encoding="utf-8"?>
<calcChain xmlns="http://schemas.openxmlformats.org/spreadsheetml/2006/main">
  <c r="C30" i="12" l="1"/>
  <c r="D30" i="12"/>
  <c r="E30" i="12"/>
  <c r="F30" i="12"/>
  <c r="G30" i="12"/>
  <c r="H30" i="12"/>
  <c r="I30" i="12"/>
  <c r="J30" i="12"/>
  <c r="K30" i="12"/>
  <c r="L30" i="12"/>
  <c r="M30" i="12"/>
  <c r="C31" i="12"/>
  <c r="D31" i="12"/>
  <c r="E31" i="12"/>
  <c r="F31" i="12"/>
  <c r="G31" i="12"/>
  <c r="H31" i="12"/>
  <c r="I31" i="12"/>
  <c r="J31" i="12"/>
  <c r="K31" i="12"/>
  <c r="L31" i="12"/>
  <c r="C32" i="12"/>
  <c r="D32" i="12"/>
  <c r="E32" i="12"/>
  <c r="F32" i="12"/>
  <c r="G32" i="12"/>
  <c r="H32" i="12"/>
  <c r="I32" i="12"/>
  <c r="J32" i="12"/>
  <c r="K32" i="12"/>
  <c r="L32" i="12"/>
  <c r="M32" i="12"/>
  <c r="C33" i="12"/>
  <c r="D33" i="12"/>
  <c r="E33" i="12"/>
  <c r="F33" i="12"/>
  <c r="G33" i="12"/>
  <c r="H33" i="12"/>
  <c r="I33" i="12"/>
  <c r="J33" i="12"/>
  <c r="K33" i="12"/>
  <c r="L33" i="12"/>
  <c r="C34" i="12"/>
  <c r="D34" i="12"/>
  <c r="E34" i="12"/>
  <c r="F34" i="12"/>
  <c r="G34" i="12"/>
  <c r="H34" i="12"/>
  <c r="I34" i="12"/>
  <c r="J34" i="12"/>
  <c r="K34" i="12"/>
  <c r="L34" i="12"/>
  <c r="M34" i="12"/>
  <c r="C35" i="12"/>
  <c r="D35" i="12"/>
  <c r="E35" i="12"/>
  <c r="F35" i="12"/>
  <c r="G35" i="12"/>
  <c r="H35" i="12"/>
  <c r="I35" i="12"/>
  <c r="J35" i="12"/>
  <c r="K35" i="12"/>
  <c r="L35" i="12"/>
  <c r="M35" i="12"/>
  <c r="C36" i="12"/>
  <c r="D36" i="12"/>
  <c r="E36" i="12"/>
  <c r="F36" i="12"/>
  <c r="G36" i="12"/>
  <c r="H36" i="12"/>
  <c r="I36" i="12"/>
  <c r="J36" i="12"/>
  <c r="K36" i="12"/>
  <c r="L36" i="12"/>
  <c r="M36" i="12"/>
  <c r="C37" i="12"/>
  <c r="D37" i="12"/>
  <c r="E37" i="12"/>
  <c r="F37" i="12"/>
  <c r="G37" i="12"/>
  <c r="H37" i="12"/>
  <c r="I37" i="12"/>
  <c r="J37" i="12"/>
  <c r="K37" i="12"/>
  <c r="L37" i="12"/>
  <c r="M37" i="12"/>
  <c r="C38" i="12"/>
  <c r="D38" i="12"/>
  <c r="E38" i="12"/>
  <c r="F38" i="12"/>
  <c r="G38" i="12"/>
  <c r="H38" i="12"/>
  <c r="D39" i="12"/>
  <c r="E39" i="12"/>
  <c r="F39" i="12"/>
  <c r="G39" i="12"/>
  <c r="H39" i="12"/>
  <c r="I39" i="12"/>
  <c r="J39" i="12"/>
  <c r="K39" i="12"/>
  <c r="L39" i="12"/>
  <c r="M39" i="12"/>
  <c r="C40" i="12"/>
  <c r="D40" i="12"/>
  <c r="E40" i="12"/>
  <c r="F40" i="12"/>
  <c r="G40" i="12"/>
  <c r="H40" i="12"/>
  <c r="I40" i="12"/>
  <c r="J40" i="12"/>
  <c r="K40" i="12"/>
  <c r="L40" i="12"/>
  <c r="M40" i="12"/>
  <c r="C41" i="12"/>
  <c r="D41" i="12"/>
  <c r="E41" i="12"/>
  <c r="F41" i="12"/>
  <c r="G41" i="12"/>
  <c r="H41" i="12"/>
  <c r="I41" i="12"/>
  <c r="J41" i="12"/>
  <c r="K41" i="12"/>
  <c r="L41" i="12"/>
  <c r="C42" i="12"/>
  <c r="D42" i="12"/>
  <c r="E42" i="12"/>
  <c r="F42" i="12"/>
  <c r="G42" i="12"/>
  <c r="H42" i="12"/>
  <c r="I42" i="12"/>
  <c r="J42" i="12"/>
  <c r="K42" i="12"/>
  <c r="L42" i="12"/>
  <c r="M42" i="12"/>
  <c r="C43" i="12"/>
  <c r="D43" i="12"/>
  <c r="E43" i="12"/>
  <c r="F43" i="12"/>
  <c r="G43" i="12"/>
  <c r="H43" i="12"/>
  <c r="I43" i="12"/>
  <c r="J43" i="12"/>
  <c r="K43" i="12"/>
  <c r="L43" i="12"/>
  <c r="M43" i="12"/>
  <c r="C44" i="12"/>
  <c r="D44" i="12"/>
  <c r="E44" i="12"/>
  <c r="F44" i="12"/>
  <c r="G44" i="12"/>
  <c r="H44" i="12"/>
  <c r="I44" i="12"/>
  <c r="J44" i="12"/>
  <c r="K44" i="12"/>
  <c r="L44" i="12"/>
  <c r="C45" i="12"/>
  <c r="D45" i="12"/>
  <c r="E45" i="12"/>
  <c r="F45" i="12"/>
  <c r="G45" i="12"/>
  <c r="H45" i="12"/>
  <c r="I45" i="12"/>
  <c r="J45" i="12"/>
  <c r="K45" i="12"/>
  <c r="L45" i="12"/>
  <c r="C46" i="12"/>
  <c r="D46" i="12"/>
  <c r="E46" i="12"/>
  <c r="F46" i="12"/>
  <c r="G46" i="12"/>
  <c r="H46" i="12"/>
  <c r="I46" i="12"/>
  <c r="J46" i="12"/>
  <c r="K46" i="12"/>
  <c r="L46" i="12"/>
  <c r="C47" i="12"/>
  <c r="D47" i="12"/>
  <c r="E47" i="12"/>
  <c r="F47" i="12"/>
  <c r="G47" i="12"/>
  <c r="H47" i="12"/>
  <c r="I47" i="12"/>
  <c r="J47" i="12"/>
  <c r="K47" i="12"/>
  <c r="L47" i="12"/>
  <c r="M47" i="12"/>
  <c r="L29" i="12"/>
  <c r="K29" i="12"/>
  <c r="J29" i="12"/>
  <c r="I29" i="12"/>
  <c r="H29" i="12"/>
  <c r="G29" i="12"/>
  <c r="F29" i="12"/>
  <c r="E29" i="12"/>
  <c r="D29" i="12"/>
  <c r="C29" i="12"/>
  <c r="D9" i="12"/>
  <c r="E9" i="12"/>
  <c r="F9" i="12"/>
  <c r="G9" i="12"/>
  <c r="H9" i="12"/>
  <c r="I9" i="12"/>
  <c r="J9" i="12"/>
  <c r="K9" i="12"/>
  <c r="L9" i="12"/>
  <c r="C10" i="12"/>
  <c r="D10" i="12"/>
  <c r="E10" i="12"/>
  <c r="F10" i="12"/>
  <c r="G10" i="12"/>
  <c r="H10" i="12"/>
  <c r="I10" i="12"/>
  <c r="J10" i="12"/>
  <c r="K10" i="12"/>
  <c r="L10" i="12"/>
  <c r="C11" i="12"/>
  <c r="D11" i="12"/>
  <c r="E11" i="12"/>
  <c r="F11" i="12"/>
  <c r="G11" i="12"/>
  <c r="H11" i="12"/>
  <c r="I11" i="12"/>
  <c r="J11" i="12"/>
  <c r="K11" i="12"/>
  <c r="L11" i="12"/>
  <c r="M11" i="12"/>
  <c r="C12" i="12"/>
  <c r="D12" i="12"/>
  <c r="E12" i="12"/>
  <c r="F12" i="12"/>
  <c r="G12" i="12"/>
  <c r="H12" i="12"/>
  <c r="I12" i="12"/>
  <c r="J12" i="12"/>
  <c r="K12" i="12"/>
  <c r="L12" i="12"/>
  <c r="M12" i="12"/>
  <c r="C13" i="12"/>
  <c r="D13" i="12"/>
  <c r="E13" i="12"/>
  <c r="F13" i="12"/>
  <c r="G13" i="12"/>
  <c r="H13" i="12"/>
  <c r="I13" i="12"/>
  <c r="J13" i="12"/>
  <c r="K13" i="12"/>
  <c r="L13" i="12"/>
  <c r="M13" i="12"/>
  <c r="C14" i="12"/>
  <c r="D14" i="12"/>
  <c r="E14" i="12"/>
  <c r="F14" i="12"/>
  <c r="G14" i="12"/>
  <c r="H14" i="12"/>
  <c r="I14" i="12"/>
  <c r="J14" i="12"/>
  <c r="K14" i="12"/>
  <c r="L14" i="12"/>
  <c r="M14" i="12"/>
  <c r="C15" i="12"/>
  <c r="D15" i="12"/>
  <c r="E15" i="12"/>
  <c r="F15" i="12"/>
  <c r="G15" i="12"/>
  <c r="H15" i="12"/>
  <c r="I15" i="12"/>
  <c r="J15" i="12"/>
  <c r="K15" i="12"/>
  <c r="L15" i="12"/>
  <c r="M15" i="12"/>
  <c r="C16" i="12"/>
  <c r="D16" i="12"/>
  <c r="E16" i="12"/>
  <c r="F16" i="12"/>
  <c r="G16" i="12"/>
  <c r="H16" i="12"/>
  <c r="I16" i="12"/>
  <c r="J16" i="12"/>
  <c r="K16" i="12"/>
  <c r="L16" i="12"/>
  <c r="C17" i="12"/>
  <c r="D17" i="12"/>
  <c r="E17" i="12"/>
  <c r="F17" i="12"/>
  <c r="G17" i="12"/>
  <c r="H17" i="12"/>
  <c r="I17" i="12"/>
  <c r="J17" i="12"/>
  <c r="K17" i="12"/>
  <c r="L17" i="12"/>
  <c r="M17" i="12"/>
  <c r="C18" i="12"/>
  <c r="D18" i="12"/>
  <c r="E18" i="12"/>
  <c r="F18" i="12"/>
  <c r="G18" i="12"/>
  <c r="H18" i="12"/>
  <c r="I18" i="12"/>
  <c r="J18" i="12"/>
  <c r="K18" i="12"/>
  <c r="L18" i="12"/>
  <c r="M18" i="12"/>
  <c r="C19" i="12"/>
  <c r="D19" i="12"/>
  <c r="E19" i="12"/>
  <c r="F19" i="12"/>
  <c r="G19" i="12"/>
  <c r="H19" i="12"/>
  <c r="I19" i="12"/>
  <c r="J19" i="12"/>
  <c r="K19" i="12"/>
  <c r="L19" i="12"/>
  <c r="C20" i="12"/>
  <c r="D20" i="12"/>
  <c r="E20" i="12"/>
  <c r="F20" i="12"/>
  <c r="G20" i="12"/>
  <c r="H20" i="12"/>
  <c r="I20" i="12"/>
  <c r="J20" i="12"/>
  <c r="K20" i="12"/>
  <c r="L20" i="12"/>
  <c r="C21" i="12"/>
  <c r="D21" i="12"/>
  <c r="E21" i="12"/>
  <c r="F21" i="12"/>
  <c r="G21" i="12"/>
  <c r="H21" i="12"/>
  <c r="I21" i="12"/>
  <c r="J21" i="12"/>
  <c r="K21" i="12"/>
  <c r="L21" i="12"/>
  <c r="C22" i="12"/>
  <c r="D22" i="12"/>
  <c r="E22" i="12"/>
  <c r="F22" i="12"/>
  <c r="G22" i="12"/>
  <c r="H22" i="12"/>
  <c r="I22" i="12"/>
  <c r="J22" i="12"/>
  <c r="K22" i="12"/>
  <c r="L22" i="12"/>
  <c r="M22" i="12"/>
  <c r="C23" i="12"/>
  <c r="D23" i="12"/>
  <c r="E23" i="12"/>
  <c r="F23" i="12"/>
  <c r="G23" i="12"/>
  <c r="H23" i="12"/>
  <c r="I23" i="12"/>
  <c r="J23" i="12"/>
  <c r="K23" i="12"/>
  <c r="L23" i="12"/>
  <c r="D24" i="12"/>
  <c r="E24" i="12"/>
  <c r="F24" i="12"/>
  <c r="G24" i="12"/>
  <c r="H24" i="12"/>
  <c r="I24" i="12"/>
  <c r="J24" i="12"/>
  <c r="K24" i="12"/>
  <c r="L24" i="12"/>
  <c r="C25" i="12"/>
  <c r="D25" i="12"/>
  <c r="E25" i="12"/>
  <c r="F25" i="12"/>
  <c r="G25" i="12"/>
  <c r="H25" i="12"/>
  <c r="I25" i="12"/>
  <c r="J25" i="12"/>
  <c r="K25" i="12"/>
  <c r="L25" i="12"/>
  <c r="M25" i="12"/>
  <c r="C26" i="12"/>
  <c r="D26" i="12"/>
  <c r="E26" i="12"/>
  <c r="F26" i="12"/>
  <c r="G26" i="12"/>
  <c r="H26" i="12"/>
  <c r="I26" i="12"/>
  <c r="J26" i="12"/>
  <c r="K26" i="12"/>
  <c r="L26" i="12"/>
  <c r="L8" i="12"/>
  <c r="K8" i="12"/>
  <c r="J8" i="12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I8" i="12"/>
  <c r="H8" i="12"/>
  <c r="G8" i="12"/>
  <c r="F8" i="12"/>
  <c r="E8" i="12"/>
  <c r="D8" i="12"/>
  <c r="C8" i="12"/>
  <c r="L29" i="14"/>
  <c r="L30" i="14"/>
  <c r="L31" i="14"/>
  <c r="L32" i="14"/>
  <c r="L33" i="14"/>
  <c r="M33" i="14"/>
  <c r="L34" i="14"/>
  <c r="L35" i="14"/>
  <c r="M35" i="14"/>
  <c r="L36" i="14"/>
  <c r="L37" i="14"/>
  <c r="L38" i="14"/>
  <c r="M38" i="14"/>
  <c r="L39" i="14"/>
  <c r="M39" i="14"/>
  <c r="L40" i="14"/>
  <c r="M40" i="14"/>
  <c r="L41" i="14"/>
  <c r="M41" i="14"/>
  <c r="L42" i="14"/>
  <c r="M42" i="14"/>
  <c r="L43" i="14"/>
  <c r="M43" i="14"/>
  <c r="L44" i="14"/>
  <c r="M44" i="14"/>
  <c r="L45" i="14"/>
  <c r="L46" i="14"/>
  <c r="M46" i="14"/>
  <c r="L47" i="14"/>
  <c r="K11" i="14"/>
  <c r="L11" i="14"/>
  <c r="K12" i="14"/>
  <c r="L12" i="14"/>
  <c r="M12" i="14"/>
  <c r="K13" i="14"/>
  <c r="L13" i="14"/>
  <c r="M13" i="14"/>
  <c r="K14" i="14"/>
  <c r="L14" i="14"/>
  <c r="K15" i="14"/>
  <c r="L15" i="14"/>
  <c r="K16" i="14"/>
  <c r="L16" i="14"/>
  <c r="M16" i="14"/>
  <c r="K17" i="14"/>
  <c r="L17" i="14"/>
  <c r="M17" i="14"/>
  <c r="K18" i="14"/>
  <c r="L18" i="14"/>
  <c r="M18" i="14"/>
  <c r="K20" i="14"/>
  <c r="L20" i="14"/>
  <c r="K21" i="14"/>
  <c r="L21" i="14"/>
  <c r="M21" i="14"/>
  <c r="K22" i="14"/>
  <c r="L22" i="14"/>
  <c r="K23" i="14"/>
  <c r="L23" i="14"/>
  <c r="K24" i="14"/>
  <c r="L24" i="14"/>
  <c r="M24" i="14"/>
  <c r="K25" i="14"/>
  <c r="L25" i="14"/>
  <c r="K26" i="14"/>
  <c r="L26" i="14"/>
  <c r="K9" i="14"/>
  <c r="L9" i="14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46" i="13"/>
  <c r="M8" i="14"/>
  <c r="M10" i="14"/>
  <c r="B8" i="13"/>
  <c r="L30" i="25"/>
  <c r="L31" i="25"/>
  <c r="L32" i="25"/>
  <c r="L33" i="25"/>
  <c r="L34" i="25"/>
  <c r="L35" i="25"/>
  <c r="L36" i="25"/>
  <c r="M36" i="25"/>
  <c r="L37" i="25"/>
  <c r="M37" i="25"/>
  <c r="L38" i="25"/>
  <c r="M38" i="25"/>
  <c r="L39" i="25"/>
  <c r="M39" i="25"/>
  <c r="L40" i="25"/>
  <c r="M40" i="25"/>
  <c r="L41" i="25"/>
  <c r="M41" i="25"/>
  <c r="L42" i="25"/>
  <c r="L43" i="25"/>
  <c r="M43" i="25"/>
  <c r="L45" i="25"/>
  <c r="M45" i="25"/>
  <c r="L46" i="25"/>
  <c r="M46" i="25"/>
  <c r="M14" i="25"/>
  <c r="M17" i="25"/>
  <c r="M18" i="25"/>
  <c r="M19" i="25"/>
  <c r="M24" i="25"/>
  <c r="M25" i="25"/>
  <c r="M8" i="25"/>
  <c r="M11" i="25"/>
  <c r="L13" i="25"/>
  <c r="L9" i="25"/>
  <c r="L11" i="25"/>
  <c r="L12" i="25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L9" i="28"/>
  <c r="L10" i="28"/>
  <c r="M10" i="28"/>
  <c r="L11" i="28"/>
  <c r="M11" i="28"/>
  <c r="L12" i="28"/>
  <c r="L13" i="28"/>
  <c r="L14" i="28"/>
  <c r="L15" i="28"/>
  <c r="L16" i="28"/>
  <c r="M16" i="28"/>
  <c r="L17" i="28"/>
  <c r="L18" i="28"/>
  <c r="M18" i="28"/>
  <c r="L19" i="28"/>
  <c r="L20" i="28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44" i="16"/>
  <c r="X44" i="16"/>
  <c r="W44" i="16"/>
  <c r="V44" i="16"/>
  <c r="J23" i="22" s="1"/>
  <c r="U44" i="16"/>
  <c r="T44" i="16"/>
  <c r="S44" i="16"/>
  <c r="R44" i="16"/>
  <c r="F23" i="22" s="1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Y41" i="16"/>
  <c r="X41" i="16"/>
  <c r="L24" i="22" s="1"/>
  <c r="W41" i="16"/>
  <c r="V41" i="16"/>
  <c r="U41" i="16"/>
  <c r="T41" i="16"/>
  <c r="H24" i="22" s="1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Y40" i="16"/>
  <c r="X40" i="16"/>
  <c r="W40" i="16"/>
  <c r="V40" i="16"/>
  <c r="J9" i="22" s="1"/>
  <c r="U40" i="16"/>
  <c r="T40" i="16"/>
  <c r="S40" i="16"/>
  <c r="R40" i="16"/>
  <c r="F9" i="22" s="1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Y39" i="16"/>
  <c r="X39" i="16"/>
  <c r="L17" i="22" s="1"/>
  <c r="W39" i="16"/>
  <c r="V39" i="16"/>
  <c r="U39" i="16"/>
  <c r="T39" i="16"/>
  <c r="H17" i="22" s="1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Y38" i="16"/>
  <c r="X38" i="16"/>
  <c r="W38" i="16"/>
  <c r="V38" i="16"/>
  <c r="J43" i="22" s="1"/>
  <c r="U38" i="16"/>
  <c r="T38" i="16"/>
  <c r="S38" i="16"/>
  <c r="R38" i="16"/>
  <c r="F43" i="22" s="1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Y37" i="16"/>
  <c r="X37" i="16"/>
  <c r="L45" i="22" s="1"/>
  <c r="W37" i="16"/>
  <c r="V37" i="16"/>
  <c r="U37" i="16"/>
  <c r="T37" i="16"/>
  <c r="H45" i="22" s="1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Y36" i="16"/>
  <c r="X36" i="16"/>
  <c r="W36" i="16"/>
  <c r="V36" i="16"/>
  <c r="J20" i="22" s="1"/>
  <c r="U36" i="16"/>
  <c r="T36" i="16"/>
  <c r="S36" i="16"/>
  <c r="R36" i="16"/>
  <c r="F20" i="22" s="1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Y35" i="16"/>
  <c r="X35" i="16"/>
  <c r="L33" i="22" s="1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Y34" i="16"/>
  <c r="X34" i="16"/>
  <c r="W34" i="16"/>
  <c r="V34" i="16"/>
  <c r="U34" i="16"/>
  <c r="T34" i="16"/>
  <c r="S34" i="16"/>
  <c r="R34" i="16"/>
  <c r="F8" i="22" s="1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Y33" i="16"/>
  <c r="X33" i="16"/>
  <c r="L39" i="22" s="1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Y32" i="16"/>
  <c r="X32" i="16"/>
  <c r="W32" i="16"/>
  <c r="V32" i="16"/>
  <c r="J29" i="22" s="1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Y31" i="16"/>
  <c r="X31" i="16"/>
  <c r="W31" i="16"/>
  <c r="V31" i="16"/>
  <c r="U31" i="16"/>
  <c r="T31" i="16"/>
  <c r="H41" i="22" s="1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Y30" i="16"/>
  <c r="X30" i="16"/>
  <c r="W30" i="16"/>
  <c r="V30" i="16"/>
  <c r="J35" i="22" s="1"/>
  <c r="U30" i="16"/>
  <c r="T30" i="16"/>
  <c r="S30" i="16"/>
  <c r="R30" i="16"/>
  <c r="F35" i="22" s="1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Y29" i="16"/>
  <c r="X29" i="16"/>
  <c r="L19" i="22" s="1"/>
  <c r="W29" i="16"/>
  <c r="V29" i="16"/>
  <c r="U29" i="16"/>
  <c r="T29" i="16"/>
  <c r="H19" i="22" s="1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Y28" i="16"/>
  <c r="X28" i="16"/>
  <c r="W28" i="16"/>
  <c r="V28" i="16"/>
  <c r="J32" i="22" s="1"/>
  <c r="U28" i="16"/>
  <c r="T28" i="16"/>
  <c r="S28" i="16"/>
  <c r="R28" i="16"/>
  <c r="F32" i="22" s="1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Y27" i="16"/>
  <c r="X27" i="16"/>
  <c r="W27" i="16"/>
  <c r="V27" i="16"/>
  <c r="U27" i="16"/>
  <c r="T27" i="16"/>
  <c r="H37" i="22" s="1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Y26" i="16"/>
  <c r="X26" i="16"/>
  <c r="W26" i="16"/>
  <c r="V26" i="16"/>
  <c r="J13" i="22" s="1"/>
  <c r="U26" i="16"/>
  <c r="T26" i="16"/>
  <c r="S26" i="16"/>
  <c r="R26" i="16"/>
  <c r="F13" i="22" s="1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Y25" i="16"/>
  <c r="X25" i="16"/>
  <c r="L30" i="22" s="1"/>
  <c r="W25" i="16"/>
  <c r="V25" i="16"/>
  <c r="U25" i="16"/>
  <c r="T25" i="16"/>
  <c r="H30" i="22" s="1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Y24" i="16"/>
  <c r="X24" i="16"/>
  <c r="W24" i="16"/>
  <c r="V24" i="16"/>
  <c r="J14" i="22" s="1"/>
  <c r="U24" i="16"/>
  <c r="T24" i="16"/>
  <c r="S24" i="16"/>
  <c r="R24" i="16"/>
  <c r="F14" i="22" s="1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Y23" i="16"/>
  <c r="X23" i="16"/>
  <c r="L11" i="22" s="1"/>
  <c r="W23" i="16"/>
  <c r="V23" i="16"/>
  <c r="U23" i="16"/>
  <c r="T23" i="16"/>
  <c r="H11" i="22" s="1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Y22" i="16"/>
  <c r="X22" i="16"/>
  <c r="W22" i="16"/>
  <c r="V22" i="16"/>
  <c r="J36" i="22" s="1"/>
  <c r="U22" i="16"/>
  <c r="T22" i="16"/>
  <c r="S22" i="16"/>
  <c r="R22" i="16"/>
  <c r="F36" i="22" s="1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Y21" i="16"/>
  <c r="X21" i="16"/>
  <c r="L22" i="22" s="1"/>
  <c r="W21" i="16"/>
  <c r="V21" i="16"/>
  <c r="U21" i="16"/>
  <c r="T21" i="16"/>
  <c r="H22" i="22" s="1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Y20" i="16"/>
  <c r="X20" i="16"/>
  <c r="W20" i="16"/>
  <c r="V20" i="16"/>
  <c r="J38" i="22" s="1"/>
  <c r="U20" i="16"/>
  <c r="T20" i="16"/>
  <c r="S20" i="16"/>
  <c r="R20" i="16"/>
  <c r="F38" i="22" s="1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Y19" i="16"/>
  <c r="X19" i="16"/>
  <c r="L40" i="22" s="1"/>
  <c r="W19" i="16"/>
  <c r="V19" i="16"/>
  <c r="U19" i="16"/>
  <c r="T19" i="16"/>
  <c r="H40" i="22" s="1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Y18" i="16"/>
  <c r="X18" i="16"/>
  <c r="W18" i="16"/>
  <c r="V18" i="16"/>
  <c r="J18" i="22" s="1"/>
  <c r="U18" i="16"/>
  <c r="T18" i="16"/>
  <c r="S18" i="16"/>
  <c r="R18" i="16"/>
  <c r="F18" i="22" s="1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Y17" i="16"/>
  <c r="X17" i="16"/>
  <c r="L34" i="22" s="1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Y15" i="16"/>
  <c r="X15" i="16"/>
  <c r="L31" i="22" s="1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Y14" i="16"/>
  <c r="X14" i="16"/>
  <c r="W14" i="16"/>
  <c r="V14" i="16"/>
  <c r="J42" i="22" s="1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Y13" i="16"/>
  <c r="X13" i="16"/>
  <c r="L44" i="22" s="1"/>
  <c r="W13" i="16"/>
  <c r="V13" i="16"/>
  <c r="U13" i="16"/>
  <c r="T13" i="16"/>
  <c r="H44" i="22" s="1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Y12" i="16"/>
  <c r="X12" i="16"/>
  <c r="W12" i="16"/>
  <c r="V12" i="16"/>
  <c r="J46" i="22" s="1"/>
  <c r="U12" i="16"/>
  <c r="T12" i="16"/>
  <c r="S12" i="16"/>
  <c r="R12" i="16"/>
  <c r="F46" i="22" s="1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Y10" i="16"/>
  <c r="X10" i="16"/>
  <c r="W10" i="16"/>
  <c r="V10" i="16"/>
  <c r="J25" i="22" s="1"/>
  <c r="U10" i="16"/>
  <c r="T10" i="16"/>
  <c r="S10" i="16"/>
  <c r="R10" i="16"/>
  <c r="F25" i="22" s="1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Y9" i="16"/>
  <c r="X9" i="16"/>
  <c r="L21" i="22" s="1"/>
  <c r="W9" i="16"/>
  <c r="V9" i="16"/>
  <c r="U9" i="16"/>
  <c r="T9" i="16"/>
  <c r="H21" i="22" s="1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B35" i="16"/>
  <c r="B36" i="16"/>
  <c r="B37" i="16"/>
  <c r="B38" i="16"/>
  <c r="B39" i="16"/>
  <c r="B40" i="16"/>
  <c r="B41" i="16"/>
  <c r="B42" i="16"/>
  <c r="B43" i="16"/>
  <c r="C12" i="22" s="1"/>
  <c r="B44" i="16"/>
  <c r="B34" i="16"/>
  <c r="B27" i="16"/>
  <c r="B28" i="16"/>
  <c r="B29" i="16"/>
  <c r="B30" i="16"/>
  <c r="C35" i="22" s="1"/>
  <c r="B31" i="16"/>
  <c r="B32" i="16"/>
  <c r="B33" i="16"/>
  <c r="M18" i="20"/>
  <c r="M8" i="20"/>
  <c r="C44" i="19"/>
  <c r="D44" i="19"/>
  <c r="E44" i="19"/>
  <c r="F44" i="19"/>
  <c r="G44" i="19"/>
  <c r="H44" i="19"/>
  <c r="I44" i="19"/>
  <c r="J44" i="19"/>
  <c r="K44" i="19"/>
  <c r="D23" i="20" s="1"/>
  <c r="L44" i="19"/>
  <c r="M44" i="19"/>
  <c r="N44" i="19"/>
  <c r="O44" i="19"/>
  <c r="P44" i="19"/>
  <c r="Q44" i="19"/>
  <c r="E23" i="20" s="1"/>
  <c r="R44" i="19"/>
  <c r="F23" i="20" s="1"/>
  <c r="S44" i="19"/>
  <c r="G23" i="20" s="1"/>
  <c r="T44" i="19"/>
  <c r="H23" i="20" s="1"/>
  <c r="U44" i="19"/>
  <c r="I23" i="20" s="1"/>
  <c r="V44" i="19"/>
  <c r="J23" i="20" s="1"/>
  <c r="W44" i="19"/>
  <c r="K23" i="20" s="1"/>
  <c r="X44" i="19"/>
  <c r="L23" i="20" s="1"/>
  <c r="Y44" i="19"/>
  <c r="Y8" i="19"/>
  <c r="Y9" i="19"/>
  <c r="Y10" i="19"/>
  <c r="Y11" i="19"/>
  <c r="M38" i="20" s="1"/>
  <c r="Y12" i="19"/>
  <c r="M22" i="20" s="1"/>
  <c r="Y13" i="19"/>
  <c r="M14" i="20" s="1"/>
  <c r="Y14" i="19"/>
  <c r="Y15" i="19"/>
  <c r="M15" i="20" s="1"/>
  <c r="Y16" i="19"/>
  <c r="M42" i="20" s="1"/>
  <c r="Y17" i="19"/>
  <c r="Y18" i="19"/>
  <c r="Y19" i="19"/>
  <c r="Y20" i="19"/>
  <c r="Y21" i="19"/>
  <c r="Y22" i="19"/>
  <c r="M20" i="20" s="1"/>
  <c r="Y23" i="19"/>
  <c r="Y24" i="19"/>
  <c r="Y25" i="19"/>
  <c r="M41" i="20" s="1"/>
  <c r="Y26" i="19"/>
  <c r="Y27" i="19"/>
  <c r="M26" i="20" s="1"/>
  <c r="Y28" i="19"/>
  <c r="M44" i="20" s="1"/>
  <c r="Y29" i="19"/>
  <c r="Y30" i="19"/>
  <c r="Y31" i="19"/>
  <c r="Y32" i="19"/>
  <c r="Y33" i="19"/>
  <c r="Y34" i="19"/>
  <c r="M45" i="20" s="1"/>
  <c r="Y35" i="19"/>
  <c r="M19" i="20" s="1"/>
  <c r="Y36" i="19"/>
  <c r="M37" i="20" s="1"/>
  <c r="Y37" i="19"/>
  <c r="Y38" i="19"/>
  <c r="M17" i="20" s="1"/>
  <c r="Y39" i="19"/>
  <c r="Y40" i="19"/>
  <c r="M46" i="20" s="1"/>
  <c r="Y41" i="19"/>
  <c r="Y42" i="19"/>
  <c r="M47" i="20" s="1"/>
  <c r="Y43" i="19"/>
  <c r="Y45" i="19"/>
  <c r="C32" i="22"/>
  <c r="C37" i="22"/>
  <c r="C39" i="22"/>
  <c r="C41" i="22"/>
  <c r="I29" i="22"/>
  <c r="I30" i="22"/>
  <c r="J30" i="22"/>
  <c r="I31" i="22"/>
  <c r="J31" i="22"/>
  <c r="I32" i="22"/>
  <c r="I33" i="22"/>
  <c r="J33" i="22"/>
  <c r="I34" i="22"/>
  <c r="J34" i="22"/>
  <c r="I35" i="22"/>
  <c r="I36" i="22"/>
  <c r="I37" i="22"/>
  <c r="J37" i="22"/>
  <c r="I38" i="22"/>
  <c r="I39" i="22"/>
  <c r="J39" i="22"/>
  <c r="I40" i="22"/>
  <c r="J40" i="22"/>
  <c r="I41" i="22"/>
  <c r="J41" i="22"/>
  <c r="I42" i="22"/>
  <c r="I43" i="22"/>
  <c r="I44" i="22"/>
  <c r="J44" i="22"/>
  <c r="I45" i="22"/>
  <c r="J45" i="22"/>
  <c r="I46" i="22"/>
  <c r="J28" i="22"/>
  <c r="I28" i="22"/>
  <c r="D29" i="22"/>
  <c r="E29" i="22"/>
  <c r="F29" i="22"/>
  <c r="G29" i="22"/>
  <c r="H29" i="22"/>
  <c r="K29" i="22"/>
  <c r="L29" i="22"/>
  <c r="D30" i="22"/>
  <c r="E30" i="22"/>
  <c r="F30" i="22"/>
  <c r="G30" i="22"/>
  <c r="K30" i="22"/>
  <c r="D31" i="22"/>
  <c r="E31" i="22"/>
  <c r="F31" i="22"/>
  <c r="G31" i="22"/>
  <c r="H31" i="22"/>
  <c r="K31" i="22"/>
  <c r="M31" i="22"/>
  <c r="D32" i="22"/>
  <c r="E32" i="22"/>
  <c r="G32" i="22"/>
  <c r="H32" i="22"/>
  <c r="K32" i="22"/>
  <c r="L32" i="22"/>
  <c r="M32" i="22"/>
  <c r="D33" i="22"/>
  <c r="E33" i="22"/>
  <c r="F33" i="22"/>
  <c r="G33" i="22"/>
  <c r="H33" i="22"/>
  <c r="K33" i="22"/>
  <c r="M33" i="22"/>
  <c r="D34" i="22"/>
  <c r="E34" i="22"/>
  <c r="F34" i="22"/>
  <c r="G34" i="22"/>
  <c r="H34" i="22"/>
  <c r="K34" i="22"/>
  <c r="M34" i="22"/>
  <c r="D35" i="22"/>
  <c r="E35" i="22"/>
  <c r="G35" i="22"/>
  <c r="H35" i="22"/>
  <c r="K35" i="22"/>
  <c r="L35" i="22"/>
  <c r="D36" i="22"/>
  <c r="E36" i="22"/>
  <c r="G36" i="22"/>
  <c r="H36" i="22"/>
  <c r="K36" i="22"/>
  <c r="L36" i="22"/>
  <c r="M36" i="22"/>
  <c r="D37" i="22"/>
  <c r="E37" i="22"/>
  <c r="F37" i="22"/>
  <c r="G37" i="22"/>
  <c r="K37" i="22"/>
  <c r="D38" i="22"/>
  <c r="E38" i="22"/>
  <c r="G38" i="22"/>
  <c r="H38" i="22"/>
  <c r="K38" i="22"/>
  <c r="L38" i="22"/>
  <c r="D39" i="22"/>
  <c r="E39" i="22"/>
  <c r="F39" i="22"/>
  <c r="G39" i="22"/>
  <c r="H39" i="22"/>
  <c r="K39" i="22"/>
  <c r="D40" i="22"/>
  <c r="E40" i="22"/>
  <c r="F40" i="22"/>
  <c r="G40" i="22"/>
  <c r="K40" i="22"/>
  <c r="D41" i="22"/>
  <c r="E41" i="22"/>
  <c r="F41" i="22"/>
  <c r="G41" i="22"/>
  <c r="K41" i="22"/>
  <c r="L41" i="22"/>
  <c r="M41" i="22"/>
  <c r="D42" i="22"/>
  <c r="E42" i="22"/>
  <c r="F42" i="22"/>
  <c r="G42" i="22"/>
  <c r="H42" i="22"/>
  <c r="K42" i="22"/>
  <c r="L42" i="22"/>
  <c r="D43" i="22"/>
  <c r="E43" i="22"/>
  <c r="G43" i="22"/>
  <c r="H43" i="22"/>
  <c r="K43" i="22"/>
  <c r="L43" i="22"/>
  <c r="M43" i="22"/>
  <c r="D44" i="22"/>
  <c r="E44" i="22"/>
  <c r="F44" i="22"/>
  <c r="G44" i="22"/>
  <c r="K44" i="22"/>
  <c r="M44" i="22"/>
  <c r="D45" i="22"/>
  <c r="E45" i="22"/>
  <c r="F45" i="22"/>
  <c r="G45" i="22"/>
  <c r="K45" i="22"/>
  <c r="D46" i="22"/>
  <c r="E46" i="22"/>
  <c r="G46" i="22"/>
  <c r="H46" i="22"/>
  <c r="K46" i="22"/>
  <c r="L46" i="22"/>
  <c r="M46" i="22"/>
  <c r="L28" i="22"/>
  <c r="K28" i="22"/>
  <c r="H28" i="22"/>
  <c r="G28" i="22"/>
  <c r="F28" i="22"/>
  <c r="E28" i="22"/>
  <c r="D28" i="22"/>
  <c r="D9" i="22"/>
  <c r="E9" i="22"/>
  <c r="G9" i="22"/>
  <c r="H9" i="22"/>
  <c r="I9" i="22"/>
  <c r="K9" i="22"/>
  <c r="L9" i="22"/>
  <c r="M9" i="22"/>
  <c r="D10" i="22"/>
  <c r="E10" i="22"/>
  <c r="F10" i="22"/>
  <c r="G10" i="22"/>
  <c r="H10" i="22"/>
  <c r="I10" i="22"/>
  <c r="J10" i="22"/>
  <c r="K10" i="22"/>
  <c r="L10" i="22"/>
  <c r="M10" i="22"/>
  <c r="C11" i="22"/>
  <c r="D11" i="22"/>
  <c r="E11" i="22"/>
  <c r="F11" i="22"/>
  <c r="G11" i="22"/>
  <c r="I11" i="22"/>
  <c r="J11" i="22"/>
  <c r="K11" i="22"/>
  <c r="M11" i="22"/>
  <c r="D12" i="22"/>
  <c r="E12" i="22"/>
  <c r="F12" i="22"/>
  <c r="G12" i="22"/>
  <c r="H12" i="22"/>
  <c r="I12" i="22"/>
  <c r="J12" i="22"/>
  <c r="K12" i="22"/>
  <c r="L12" i="22"/>
  <c r="M12" i="22"/>
  <c r="D13" i="22"/>
  <c r="E13" i="22"/>
  <c r="G13" i="22"/>
  <c r="H13" i="22"/>
  <c r="I13" i="22"/>
  <c r="K13" i="22"/>
  <c r="L13" i="22"/>
  <c r="M13" i="22"/>
  <c r="E14" i="22"/>
  <c r="G14" i="22"/>
  <c r="H14" i="22"/>
  <c r="I14" i="22"/>
  <c r="K14" i="22"/>
  <c r="L14" i="22"/>
  <c r="D15" i="22"/>
  <c r="E15" i="22"/>
  <c r="F15" i="22"/>
  <c r="G15" i="22"/>
  <c r="H15" i="22"/>
  <c r="I15" i="22"/>
  <c r="J15" i="22"/>
  <c r="K15" i="22"/>
  <c r="L15" i="22"/>
  <c r="D16" i="22"/>
  <c r="E16" i="22"/>
  <c r="F16" i="22"/>
  <c r="G16" i="22"/>
  <c r="H16" i="22"/>
  <c r="I16" i="22"/>
  <c r="J16" i="22"/>
  <c r="K16" i="22"/>
  <c r="L16" i="22"/>
  <c r="M16" i="22"/>
  <c r="D17" i="22"/>
  <c r="E17" i="22"/>
  <c r="F17" i="22"/>
  <c r="G17" i="22"/>
  <c r="I17" i="22"/>
  <c r="J17" i="22"/>
  <c r="K17" i="22"/>
  <c r="D18" i="22"/>
  <c r="E18" i="22"/>
  <c r="G18" i="22"/>
  <c r="H18" i="22"/>
  <c r="I18" i="22"/>
  <c r="K18" i="22"/>
  <c r="L18" i="22"/>
  <c r="C19" i="22"/>
  <c r="D19" i="22"/>
  <c r="E19" i="22"/>
  <c r="F19" i="22"/>
  <c r="G19" i="22"/>
  <c r="I19" i="22"/>
  <c r="J19" i="22"/>
  <c r="K19" i="22"/>
  <c r="C20" i="22"/>
  <c r="D20" i="22"/>
  <c r="E20" i="22"/>
  <c r="G20" i="22"/>
  <c r="H20" i="22"/>
  <c r="I20" i="22"/>
  <c r="K20" i="22"/>
  <c r="L20" i="22"/>
  <c r="M20" i="22"/>
  <c r="D21" i="22"/>
  <c r="E21" i="22"/>
  <c r="F21" i="22"/>
  <c r="G21" i="22"/>
  <c r="I21" i="22"/>
  <c r="J21" i="22"/>
  <c r="K21" i="22"/>
  <c r="D22" i="22"/>
  <c r="E22" i="22"/>
  <c r="F22" i="22"/>
  <c r="G22" i="22"/>
  <c r="I22" i="22"/>
  <c r="J22" i="22"/>
  <c r="K22" i="22"/>
  <c r="C23" i="22"/>
  <c r="D23" i="22"/>
  <c r="E23" i="22"/>
  <c r="G23" i="22"/>
  <c r="H23" i="22"/>
  <c r="I23" i="22"/>
  <c r="K23" i="22"/>
  <c r="L23" i="22"/>
  <c r="C24" i="22"/>
  <c r="D24" i="22"/>
  <c r="E24" i="22"/>
  <c r="F24" i="22"/>
  <c r="G24" i="22"/>
  <c r="I24" i="22"/>
  <c r="J24" i="22"/>
  <c r="K24" i="22"/>
  <c r="D25" i="22"/>
  <c r="E25" i="22"/>
  <c r="G25" i="22"/>
  <c r="H25" i="22"/>
  <c r="I25" i="22"/>
  <c r="K25" i="22"/>
  <c r="L25" i="22"/>
  <c r="L8" i="22"/>
  <c r="K8" i="22"/>
  <c r="H8" i="22"/>
  <c r="G8" i="22"/>
  <c r="E8" i="22"/>
  <c r="D8" i="22"/>
  <c r="B35" i="24"/>
  <c r="B36" i="24"/>
  <c r="B37" i="24"/>
  <c r="B38" i="24"/>
  <c r="B39" i="24"/>
  <c r="B40" i="24"/>
  <c r="B41" i="24"/>
  <c r="B42" i="24"/>
  <c r="B43" i="24"/>
  <c r="B44" i="24"/>
  <c r="B9" i="16"/>
  <c r="B10" i="16"/>
  <c r="B11" i="16"/>
  <c r="C16" i="22" s="1"/>
  <c r="B12" i="16"/>
  <c r="C46" i="22" s="1"/>
  <c r="B13" i="16"/>
  <c r="C44" i="22" s="1"/>
  <c r="B14" i="16"/>
  <c r="C42" i="22" s="1"/>
  <c r="B15" i="16"/>
  <c r="B16" i="16"/>
  <c r="C10" i="22" s="1"/>
  <c r="B17" i="16"/>
  <c r="B18" i="16"/>
  <c r="C18" i="22" s="1"/>
  <c r="B19" i="16"/>
  <c r="B20" i="16"/>
  <c r="C38" i="22" s="1"/>
  <c r="B21" i="16"/>
  <c r="B22" i="16"/>
  <c r="B23" i="16"/>
  <c r="B24" i="16"/>
  <c r="B25" i="16"/>
  <c r="B26" i="16"/>
  <c r="C13" i="22" s="1"/>
  <c r="B8" i="16"/>
  <c r="C15" i="22" s="1"/>
  <c r="C31" i="10"/>
  <c r="D31" i="10"/>
  <c r="E31" i="10"/>
  <c r="F31" i="10"/>
  <c r="G31" i="10"/>
  <c r="H31" i="10"/>
  <c r="I31" i="10"/>
  <c r="J31" i="10"/>
  <c r="K31" i="10"/>
  <c r="L31" i="10"/>
  <c r="M31" i="10"/>
  <c r="C32" i="10"/>
  <c r="D32" i="10"/>
  <c r="E32" i="10"/>
  <c r="F32" i="10"/>
  <c r="G32" i="10"/>
  <c r="H32" i="10"/>
  <c r="I32" i="10"/>
  <c r="J32" i="10"/>
  <c r="K32" i="10"/>
  <c r="L32" i="10"/>
  <c r="M32" i="10"/>
  <c r="C33" i="10"/>
  <c r="D33" i="10"/>
  <c r="E33" i="10"/>
  <c r="F33" i="10"/>
  <c r="G33" i="10"/>
  <c r="H33" i="10"/>
  <c r="I33" i="10"/>
  <c r="J33" i="10"/>
  <c r="K33" i="10"/>
  <c r="L33" i="10"/>
  <c r="M33" i="10"/>
  <c r="C34" i="10"/>
  <c r="D34" i="10"/>
  <c r="E34" i="10"/>
  <c r="F34" i="10"/>
  <c r="G34" i="10"/>
  <c r="H34" i="10"/>
  <c r="I34" i="10"/>
  <c r="J34" i="10"/>
  <c r="K34" i="10"/>
  <c r="L34" i="10"/>
  <c r="M34" i="10"/>
  <c r="C35" i="10"/>
  <c r="D35" i="10"/>
  <c r="E35" i="10"/>
  <c r="F35" i="10"/>
  <c r="G35" i="10"/>
  <c r="H35" i="10"/>
  <c r="I35" i="10"/>
  <c r="J35" i="10"/>
  <c r="K35" i="10"/>
  <c r="L35" i="10"/>
  <c r="M35" i="10"/>
  <c r="C36" i="10"/>
  <c r="D36" i="10"/>
  <c r="E36" i="10"/>
  <c r="F36" i="10"/>
  <c r="G36" i="10"/>
  <c r="H36" i="10"/>
  <c r="I36" i="10"/>
  <c r="J36" i="10"/>
  <c r="K36" i="10"/>
  <c r="L36" i="10"/>
  <c r="M36" i="10"/>
  <c r="C37" i="10"/>
  <c r="D37" i="10"/>
  <c r="E37" i="10"/>
  <c r="F37" i="10"/>
  <c r="G37" i="10"/>
  <c r="H37" i="10"/>
  <c r="I37" i="10"/>
  <c r="J37" i="10"/>
  <c r="K37" i="10"/>
  <c r="L37" i="10"/>
  <c r="M37" i="10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E39" i="10"/>
  <c r="F39" i="10"/>
  <c r="G39" i="10"/>
  <c r="H39" i="10"/>
  <c r="I39" i="10"/>
  <c r="J39" i="10"/>
  <c r="K39" i="10"/>
  <c r="L39" i="10"/>
  <c r="M39" i="10"/>
  <c r="C40" i="10"/>
  <c r="D40" i="10"/>
  <c r="E40" i="10"/>
  <c r="F40" i="10"/>
  <c r="G40" i="10"/>
  <c r="H40" i="10"/>
  <c r="I40" i="10"/>
  <c r="J40" i="10"/>
  <c r="K40" i="10"/>
  <c r="L40" i="10"/>
  <c r="M40" i="10"/>
  <c r="C41" i="10"/>
  <c r="D41" i="10"/>
  <c r="E41" i="10"/>
  <c r="F41" i="10"/>
  <c r="G41" i="10"/>
  <c r="H41" i="10"/>
  <c r="I41" i="10"/>
  <c r="J41" i="10"/>
  <c r="K41" i="10"/>
  <c r="L41" i="10"/>
  <c r="M41" i="10"/>
  <c r="C42" i="10"/>
  <c r="D42" i="10"/>
  <c r="E42" i="10"/>
  <c r="F42" i="10"/>
  <c r="G42" i="10"/>
  <c r="H42" i="10"/>
  <c r="I42" i="10"/>
  <c r="J42" i="10"/>
  <c r="K42" i="10"/>
  <c r="L42" i="10"/>
  <c r="M42" i="10"/>
  <c r="C43" i="10"/>
  <c r="D43" i="10"/>
  <c r="E43" i="10"/>
  <c r="F43" i="10"/>
  <c r="G43" i="10"/>
  <c r="H43" i="10"/>
  <c r="I43" i="10"/>
  <c r="J43" i="10"/>
  <c r="K43" i="10"/>
  <c r="L43" i="10"/>
  <c r="M43" i="10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C46" i="10"/>
  <c r="D46" i="10"/>
  <c r="E46" i="10"/>
  <c r="F46" i="10"/>
  <c r="G46" i="10"/>
  <c r="H46" i="10"/>
  <c r="I46" i="10"/>
  <c r="J46" i="10"/>
  <c r="K46" i="10"/>
  <c r="L46" i="10"/>
  <c r="M46" i="10"/>
  <c r="M30" i="10"/>
  <c r="L30" i="10"/>
  <c r="K30" i="10"/>
  <c r="J30" i="10"/>
  <c r="I30" i="10"/>
  <c r="H30" i="10"/>
  <c r="G30" i="10"/>
  <c r="F30" i="10"/>
  <c r="E30" i="10"/>
  <c r="D30" i="10"/>
  <c r="C30" i="10"/>
  <c r="C9" i="10"/>
  <c r="D9" i="10"/>
  <c r="E9" i="10"/>
  <c r="F9" i="10"/>
  <c r="G9" i="10"/>
  <c r="H9" i="10"/>
  <c r="I9" i="10"/>
  <c r="J9" i="10"/>
  <c r="K9" i="10"/>
  <c r="L9" i="10"/>
  <c r="M9" i="10"/>
  <c r="C10" i="10"/>
  <c r="D10" i="10"/>
  <c r="E10" i="10"/>
  <c r="F10" i="10"/>
  <c r="G10" i="10"/>
  <c r="H10" i="10"/>
  <c r="I10" i="10"/>
  <c r="J10" i="10"/>
  <c r="K10" i="10"/>
  <c r="L10" i="10"/>
  <c r="M10" i="10"/>
  <c r="C11" i="10"/>
  <c r="D11" i="10"/>
  <c r="E11" i="10"/>
  <c r="F11" i="10"/>
  <c r="G11" i="10"/>
  <c r="H11" i="10"/>
  <c r="I11" i="10"/>
  <c r="J11" i="10"/>
  <c r="K11" i="10"/>
  <c r="L11" i="10"/>
  <c r="M11" i="10"/>
  <c r="C12" i="10"/>
  <c r="D12" i="10"/>
  <c r="E12" i="10"/>
  <c r="F12" i="10"/>
  <c r="G12" i="10"/>
  <c r="H12" i="10"/>
  <c r="I12" i="10"/>
  <c r="J12" i="10"/>
  <c r="K12" i="10"/>
  <c r="L12" i="10"/>
  <c r="M12" i="10"/>
  <c r="C13" i="10"/>
  <c r="D13" i="10"/>
  <c r="E13" i="10"/>
  <c r="F13" i="10"/>
  <c r="G13" i="10"/>
  <c r="H13" i="10"/>
  <c r="I13" i="10"/>
  <c r="J13" i="10"/>
  <c r="K13" i="10"/>
  <c r="L13" i="10"/>
  <c r="C14" i="10"/>
  <c r="D14" i="10"/>
  <c r="E14" i="10"/>
  <c r="F14" i="10"/>
  <c r="G14" i="10"/>
  <c r="H14" i="10"/>
  <c r="I14" i="10"/>
  <c r="J14" i="10"/>
  <c r="K14" i="10"/>
  <c r="L14" i="10"/>
  <c r="M14" i="10"/>
  <c r="C15" i="10"/>
  <c r="D15" i="10"/>
  <c r="E15" i="10"/>
  <c r="F15" i="10"/>
  <c r="G15" i="10"/>
  <c r="H15" i="10"/>
  <c r="I15" i="10"/>
  <c r="J15" i="10"/>
  <c r="K15" i="10"/>
  <c r="L15" i="10"/>
  <c r="M15" i="10"/>
  <c r="C16" i="10"/>
  <c r="D16" i="10"/>
  <c r="E16" i="10"/>
  <c r="F16" i="10"/>
  <c r="G16" i="10"/>
  <c r="H16" i="10"/>
  <c r="I16" i="10"/>
  <c r="J16" i="10"/>
  <c r="K16" i="10"/>
  <c r="L16" i="10"/>
  <c r="M16" i="10"/>
  <c r="C17" i="10"/>
  <c r="D17" i="10"/>
  <c r="E17" i="10"/>
  <c r="F17" i="10"/>
  <c r="G17" i="10"/>
  <c r="H17" i="10"/>
  <c r="I17" i="10"/>
  <c r="J17" i="10"/>
  <c r="K17" i="10"/>
  <c r="L17" i="10"/>
  <c r="M17" i="10"/>
  <c r="C18" i="10"/>
  <c r="D18" i="10"/>
  <c r="E18" i="10"/>
  <c r="F18" i="10"/>
  <c r="G18" i="10"/>
  <c r="H18" i="10"/>
  <c r="I18" i="10"/>
  <c r="J18" i="10"/>
  <c r="K18" i="10"/>
  <c r="L18" i="10"/>
  <c r="M18" i="10"/>
  <c r="C19" i="10"/>
  <c r="D19" i="10"/>
  <c r="E19" i="10"/>
  <c r="F19" i="10"/>
  <c r="G19" i="10"/>
  <c r="H19" i="10"/>
  <c r="I19" i="10"/>
  <c r="J19" i="10"/>
  <c r="K19" i="10"/>
  <c r="L19" i="10"/>
  <c r="M19" i="10"/>
  <c r="C20" i="10"/>
  <c r="D20" i="10"/>
  <c r="E20" i="10"/>
  <c r="F20" i="10"/>
  <c r="G20" i="10"/>
  <c r="H20" i="10"/>
  <c r="I20" i="10"/>
  <c r="J20" i="10"/>
  <c r="K20" i="10"/>
  <c r="L20" i="10"/>
  <c r="M20" i="10"/>
  <c r="C21" i="10"/>
  <c r="D21" i="10"/>
  <c r="E21" i="10"/>
  <c r="F21" i="10"/>
  <c r="G21" i="10"/>
  <c r="H21" i="10"/>
  <c r="I21" i="10"/>
  <c r="J21" i="10"/>
  <c r="K21" i="10"/>
  <c r="L21" i="10"/>
  <c r="M21" i="10"/>
  <c r="C22" i="10"/>
  <c r="D22" i="10"/>
  <c r="E22" i="10"/>
  <c r="F22" i="10"/>
  <c r="G22" i="10"/>
  <c r="H22" i="10"/>
  <c r="I22" i="10"/>
  <c r="J22" i="10"/>
  <c r="K22" i="10"/>
  <c r="L22" i="10"/>
  <c r="M22" i="10"/>
  <c r="C23" i="10"/>
  <c r="D23" i="10"/>
  <c r="E23" i="10"/>
  <c r="F23" i="10"/>
  <c r="G23" i="10"/>
  <c r="H23" i="10"/>
  <c r="I23" i="10"/>
  <c r="J23" i="10"/>
  <c r="K23" i="10"/>
  <c r="L23" i="10"/>
  <c r="M23" i="10"/>
  <c r="C24" i="10"/>
  <c r="D24" i="10"/>
  <c r="E24" i="10"/>
  <c r="F24" i="10"/>
  <c r="G24" i="10"/>
  <c r="H24" i="10"/>
  <c r="I24" i="10"/>
  <c r="J24" i="10"/>
  <c r="K24" i="10"/>
  <c r="L24" i="10"/>
  <c r="M24" i="10"/>
  <c r="C25" i="10"/>
  <c r="D25" i="10"/>
  <c r="E25" i="10"/>
  <c r="F25" i="10"/>
  <c r="G25" i="10"/>
  <c r="H25" i="10"/>
  <c r="I25" i="10"/>
  <c r="J25" i="10"/>
  <c r="K25" i="10"/>
  <c r="L25" i="10"/>
  <c r="M25" i="10"/>
  <c r="C26" i="10"/>
  <c r="D26" i="10"/>
  <c r="E26" i="10"/>
  <c r="F26" i="10"/>
  <c r="G26" i="10"/>
  <c r="H26" i="10"/>
  <c r="I26" i="10"/>
  <c r="J26" i="10"/>
  <c r="K26" i="10"/>
  <c r="L26" i="10"/>
  <c r="M26" i="10"/>
  <c r="C27" i="10"/>
  <c r="D27" i="10"/>
  <c r="E27" i="10"/>
  <c r="F27" i="10"/>
  <c r="G27" i="10"/>
  <c r="H27" i="10"/>
  <c r="I27" i="10"/>
  <c r="J27" i="10"/>
  <c r="K27" i="10"/>
  <c r="L27" i="10"/>
  <c r="M27" i="10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M8" i="10"/>
  <c r="L8" i="10"/>
  <c r="K8" i="10"/>
  <c r="J8" i="10"/>
  <c r="I8" i="10"/>
  <c r="H8" i="10"/>
  <c r="G8" i="10"/>
  <c r="F8" i="10"/>
  <c r="E8" i="10"/>
  <c r="D8" i="10"/>
  <c r="C8" i="10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30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9" i="8"/>
  <c r="C31" i="8"/>
  <c r="D31" i="8"/>
  <c r="E31" i="8"/>
  <c r="F31" i="8"/>
  <c r="G31" i="8"/>
  <c r="H31" i="8"/>
  <c r="I31" i="8"/>
  <c r="J31" i="8"/>
  <c r="K31" i="8"/>
  <c r="L31" i="8"/>
  <c r="M31" i="8"/>
  <c r="C32" i="8"/>
  <c r="D32" i="8"/>
  <c r="E32" i="8"/>
  <c r="F32" i="8"/>
  <c r="G32" i="8"/>
  <c r="H32" i="8"/>
  <c r="I32" i="8"/>
  <c r="J32" i="8"/>
  <c r="K32" i="8"/>
  <c r="L32" i="8"/>
  <c r="M32" i="8"/>
  <c r="C33" i="8"/>
  <c r="D33" i="8"/>
  <c r="E33" i="8"/>
  <c r="F33" i="8"/>
  <c r="G33" i="8"/>
  <c r="H33" i="8"/>
  <c r="I33" i="8"/>
  <c r="J33" i="8"/>
  <c r="K33" i="8"/>
  <c r="L33" i="8"/>
  <c r="M33" i="8"/>
  <c r="C34" i="8"/>
  <c r="D34" i="8"/>
  <c r="E34" i="8"/>
  <c r="F34" i="8"/>
  <c r="G34" i="8"/>
  <c r="H34" i="8"/>
  <c r="I34" i="8"/>
  <c r="J34" i="8"/>
  <c r="K34" i="8"/>
  <c r="L34" i="8"/>
  <c r="M34" i="8"/>
  <c r="C35" i="8"/>
  <c r="D35" i="8"/>
  <c r="E35" i="8"/>
  <c r="F35" i="8"/>
  <c r="G35" i="8"/>
  <c r="H35" i="8"/>
  <c r="I35" i="8"/>
  <c r="J35" i="8"/>
  <c r="K35" i="8"/>
  <c r="L35" i="8"/>
  <c r="M35" i="8"/>
  <c r="C36" i="8"/>
  <c r="D36" i="8"/>
  <c r="E36" i="8"/>
  <c r="F36" i="8"/>
  <c r="G36" i="8"/>
  <c r="H36" i="8"/>
  <c r="I36" i="8"/>
  <c r="J36" i="8"/>
  <c r="K36" i="8"/>
  <c r="L36" i="8"/>
  <c r="M36" i="8"/>
  <c r="C37" i="8"/>
  <c r="D37" i="8"/>
  <c r="E37" i="8"/>
  <c r="F37" i="8"/>
  <c r="G37" i="8"/>
  <c r="H37" i="8"/>
  <c r="I37" i="8"/>
  <c r="J37" i="8"/>
  <c r="K37" i="8"/>
  <c r="L37" i="8"/>
  <c r="M37" i="8"/>
  <c r="C38" i="8"/>
  <c r="D38" i="8"/>
  <c r="E38" i="8"/>
  <c r="F38" i="8"/>
  <c r="G38" i="8"/>
  <c r="H38" i="8"/>
  <c r="I38" i="8"/>
  <c r="J38" i="8"/>
  <c r="K38" i="8"/>
  <c r="L38" i="8"/>
  <c r="M38" i="8"/>
  <c r="C39" i="8"/>
  <c r="D39" i="8"/>
  <c r="E39" i="8"/>
  <c r="F39" i="8"/>
  <c r="G39" i="8"/>
  <c r="H39" i="8"/>
  <c r="I39" i="8"/>
  <c r="J39" i="8"/>
  <c r="K39" i="8"/>
  <c r="L39" i="8"/>
  <c r="M39" i="8"/>
  <c r="C40" i="8"/>
  <c r="D40" i="8"/>
  <c r="E40" i="8"/>
  <c r="F40" i="8"/>
  <c r="G40" i="8"/>
  <c r="H40" i="8"/>
  <c r="I40" i="8"/>
  <c r="J40" i="8"/>
  <c r="K40" i="8"/>
  <c r="L40" i="8"/>
  <c r="M40" i="8"/>
  <c r="C41" i="8"/>
  <c r="D41" i="8"/>
  <c r="E41" i="8"/>
  <c r="F41" i="8"/>
  <c r="G41" i="8"/>
  <c r="H41" i="8"/>
  <c r="I41" i="8"/>
  <c r="J41" i="8"/>
  <c r="K41" i="8"/>
  <c r="L41" i="8"/>
  <c r="M41" i="8"/>
  <c r="C42" i="8"/>
  <c r="D42" i="8"/>
  <c r="E42" i="8"/>
  <c r="F42" i="8"/>
  <c r="G42" i="8"/>
  <c r="H42" i="8"/>
  <c r="I42" i="8"/>
  <c r="J42" i="8"/>
  <c r="K42" i="8"/>
  <c r="L42" i="8"/>
  <c r="M42" i="8"/>
  <c r="C43" i="8"/>
  <c r="D43" i="8"/>
  <c r="E43" i="8"/>
  <c r="F43" i="8"/>
  <c r="G43" i="8"/>
  <c r="H43" i="8"/>
  <c r="I43" i="8"/>
  <c r="J43" i="8"/>
  <c r="K43" i="8"/>
  <c r="L43" i="8"/>
  <c r="M43" i="8"/>
  <c r="C44" i="8"/>
  <c r="D44" i="8"/>
  <c r="E44" i="8"/>
  <c r="F44" i="8"/>
  <c r="G44" i="8"/>
  <c r="H44" i="8"/>
  <c r="I44" i="8"/>
  <c r="J44" i="8"/>
  <c r="K44" i="8"/>
  <c r="L44" i="8"/>
  <c r="M44" i="8"/>
  <c r="C45" i="8"/>
  <c r="D45" i="8"/>
  <c r="E45" i="8"/>
  <c r="F45" i="8"/>
  <c r="G45" i="8"/>
  <c r="H45" i="8"/>
  <c r="I45" i="8"/>
  <c r="J45" i="8"/>
  <c r="K45" i="8"/>
  <c r="L45" i="8"/>
  <c r="M45" i="8"/>
  <c r="C46" i="8"/>
  <c r="D46" i="8"/>
  <c r="E46" i="8"/>
  <c r="F46" i="8"/>
  <c r="G46" i="8"/>
  <c r="H46" i="8"/>
  <c r="I46" i="8"/>
  <c r="J46" i="8"/>
  <c r="K46" i="8"/>
  <c r="L46" i="8"/>
  <c r="M46" i="8"/>
  <c r="C47" i="8"/>
  <c r="D47" i="8"/>
  <c r="E47" i="8"/>
  <c r="F47" i="8"/>
  <c r="G47" i="8"/>
  <c r="H47" i="8"/>
  <c r="I47" i="8"/>
  <c r="J47" i="8"/>
  <c r="K47" i="8"/>
  <c r="L47" i="8"/>
  <c r="M47" i="8"/>
  <c r="C48" i="8"/>
  <c r="D48" i="8"/>
  <c r="E48" i="8"/>
  <c r="F48" i="8"/>
  <c r="G48" i="8"/>
  <c r="H48" i="8"/>
  <c r="I48" i="8"/>
  <c r="J48" i="8"/>
  <c r="K48" i="8"/>
  <c r="L48" i="8"/>
  <c r="M48" i="8"/>
  <c r="M30" i="8"/>
  <c r="L30" i="8"/>
  <c r="K30" i="8"/>
  <c r="J30" i="8"/>
  <c r="I30" i="8"/>
  <c r="H30" i="8"/>
  <c r="G30" i="8"/>
  <c r="F30" i="8"/>
  <c r="E30" i="8"/>
  <c r="D30" i="8"/>
  <c r="C30" i="8"/>
  <c r="F10" i="8"/>
  <c r="G10" i="8"/>
  <c r="H10" i="8"/>
  <c r="I10" i="8"/>
  <c r="J10" i="8"/>
  <c r="K10" i="8"/>
  <c r="L10" i="8"/>
  <c r="M10" i="8"/>
  <c r="F11" i="8"/>
  <c r="G11" i="8"/>
  <c r="H11" i="8"/>
  <c r="I11" i="8"/>
  <c r="J11" i="8"/>
  <c r="K11" i="8"/>
  <c r="L11" i="8"/>
  <c r="M11" i="8"/>
  <c r="F12" i="8"/>
  <c r="G12" i="8"/>
  <c r="H12" i="8"/>
  <c r="I12" i="8"/>
  <c r="J12" i="8"/>
  <c r="K12" i="8"/>
  <c r="L12" i="8"/>
  <c r="M12" i="8"/>
  <c r="F13" i="8"/>
  <c r="G13" i="8"/>
  <c r="H13" i="8"/>
  <c r="I13" i="8"/>
  <c r="J13" i="8"/>
  <c r="K13" i="8"/>
  <c r="L13" i="8"/>
  <c r="M13" i="8"/>
  <c r="F14" i="8"/>
  <c r="G14" i="8"/>
  <c r="H14" i="8"/>
  <c r="I14" i="8"/>
  <c r="J14" i="8"/>
  <c r="K14" i="8"/>
  <c r="L14" i="8"/>
  <c r="M14" i="8"/>
  <c r="F15" i="8"/>
  <c r="G15" i="8"/>
  <c r="H15" i="8"/>
  <c r="I15" i="8"/>
  <c r="J15" i="8"/>
  <c r="K15" i="8"/>
  <c r="L15" i="8"/>
  <c r="M15" i="8"/>
  <c r="F16" i="8"/>
  <c r="G16" i="8"/>
  <c r="H16" i="8"/>
  <c r="I16" i="8"/>
  <c r="J16" i="8"/>
  <c r="K16" i="8"/>
  <c r="L16" i="8"/>
  <c r="M16" i="8"/>
  <c r="F17" i="8"/>
  <c r="G17" i="8"/>
  <c r="H17" i="8"/>
  <c r="I17" i="8"/>
  <c r="J17" i="8"/>
  <c r="K17" i="8"/>
  <c r="L17" i="8"/>
  <c r="M17" i="8"/>
  <c r="F18" i="8"/>
  <c r="G18" i="8"/>
  <c r="H18" i="8"/>
  <c r="I18" i="8"/>
  <c r="J18" i="8"/>
  <c r="K18" i="8"/>
  <c r="L18" i="8"/>
  <c r="M18" i="8"/>
  <c r="F19" i="8"/>
  <c r="G19" i="8"/>
  <c r="H19" i="8"/>
  <c r="I19" i="8"/>
  <c r="J19" i="8"/>
  <c r="K19" i="8"/>
  <c r="L19" i="8"/>
  <c r="M19" i="8"/>
  <c r="F20" i="8"/>
  <c r="G20" i="8"/>
  <c r="H20" i="8"/>
  <c r="I20" i="8"/>
  <c r="J20" i="8"/>
  <c r="K20" i="8"/>
  <c r="L20" i="8"/>
  <c r="M20" i="8"/>
  <c r="F21" i="8"/>
  <c r="G21" i="8"/>
  <c r="H21" i="8"/>
  <c r="I21" i="8"/>
  <c r="J21" i="8"/>
  <c r="K21" i="8"/>
  <c r="L21" i="8"/>
  <c r="M21" i="8"/>
  <c r="F22" i="8"/>
  <c r="G22" i="8"/>
  <c r="H22" i="8"/>
  <c r="I22" i="8"/>
  <c r="J22" i="8"/>
  <c r="K22" i="8"/>
  <c r="L22" i="8"/>
  <c r="M22" i="8"/>
  <c r="F23" i="8"/>
  <c r="G23" i="8"/>
  <c r="H23" i="8"/>
  <c r="I23" i="8"/>
  <c r="J23" i="8"/>
  <c r="K23" i="8"/>
  <c r="L23" i="8"/>
  <c r="M23" i="8"/>
  <c r="F24" i="8"/>
  <c r="G24" i="8"/>
  <c r="H24" i="8"/>
  <c r="I24" i="8"/>
  <c r="J24" i="8"/>
  <c r="K24" i="8"/>
  <c r="L24" i="8"/>
  <c r="M24" i="8"/>
  <c r="F25" i="8"/>
  <c r="G25" i="8"/>
  <c r="H25" i="8"/>
  <c r="I25" i="8"/>
  <c r="J25" i="8"/>
  <c r="K25" i="8"/>
  <c r="L25" i="8"/>
  <c r="M25" i="8"/>
  <c r="F26" i="8"/>
  <c r="G26" i="8"/>
  <c r="H26" i="8"/>
  <c r="I26" i="8"/>
  <c r="J26" i="8"/>
  <c r="K26" i="8"/>
  <c r="L26" i="8"/>
  <c r="M26" i="8"/>
  <c r="F27" i="8"/>
  <c r="G27" i="8"/>
  <c r="H27" i="8"/>
  <c r="I27" i="8"/>
  <c r="J27" i="8"/>
  <c r="K27" i="8"/>
  <c r="L27" i="8"/>
  <c r="M27" i="8"/>
  <c r="M9" i="8"/>
  <c r="L9" i="8"/>
  <c r="K9" i="8"/>
  <c r="J9" i="8"/>
  <c r="I9" i="8"/>
  <c r="H9" i="8"/>
  <c r="G9" i="8"/>
  <c r="F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9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10" i="8"/>
  <c r="C9" i="8"/>
  <c r="C37" i="31" l="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29"/>
  <c r="C23" i="31"/>
  <c r="C22" i="31"/>
  <c r="C21" i="31"/>
  <c r="C20" i="29"/>
  <c r="C19" i="31"/>
  <c r="C18" i="31"/>
  <c r="C17" i="31"/>
  <c r="C16" i="29"/>
  <c r="C15" i="29"/>
  <c r="C14" i="31"/>
  <c r="C13" i="31"/>
  <c r="C12" i="31"/>
  <c r="C11" i="31"/>
  <c r="C10" i="31"/>
  <c r="C9" i="31"/>
  <c r="C8" i="31"/>
  <c r="C7" i="29"/>
  <c r="C6" i="31"/>
  <c r="C5" i="31"/>
  <c r="W9" i="13"/>
  <c r="E6" i="29"/>
  <c r="W9" i="11"/>
  <c r="F6" i="29" s="1"/>
  <c r="F6" i="31" s="1"/>
  <c r="W12" i="27"/>
  <c r="D10" i="29" s="1"/>
  <c r="W13" i="13"/>
  <c r="E10" i="29"/>
  <c r="W13" i="11"/>
  <c r="F10" i="29" s="1"/>
  <c r="W22" i="13"/>
  <c r="E18" i="29"/>
  <c r="W22" i="11"/>
  <c r="F18" i="29" s="1"/>
  <c r="W26" i="13"/>
  <c r="E22" i="29"/>
  <c r="W26" i="11"/>
  <c r="F22" i="29" s="1"/>
  <c r="W31" i="13"/>
  <c r="E26" i="29"/>
  <c r="W31" i="11"/>
  <c r="F26" i="29" s="1"/>
  <c r="F26" i="31" s="1"/>
  <c r="W37" i="13"/>
  <c r="E30" i="29"/>
  <c r="W37" i="11"/>
  <c r="F30" i="29" s="1"/>
  <c r="W41" i="13"/>
  <c r="E34" i="29"/>
  <c r="W41" i="11"/>
  <c r="F34" i="29" s="1"/>
  <c r="W10" i="13"/>
  <c r="E7" i="29"/>
  <c r="W11" i="13"/>
  <c r="E8" i="29"/>
  <c r="W12" i="13"/>
  <c r="E9" i="29"/>
  <c r="W12" i="11"/>
  <c r="F9" i="29" s="1"/>
  <c r="W11" i="27"/>
  <c r="D9" i="29" s="1"/>
  <c r="W15" i="13"/>
  <c r="E11" i="29" s="1"/>
  <c r="W16" i="13"/>
  <c r="E12" i="29"/>
  <c r="W17" i="13"/>
  <c r="E13" i="29" s="1"/>
  <c r="W17" i="11"/>
  <c r="F13" i="29" s="1"/>
  <c r="W18" i="13"/>
  <c r="E14" i="29"/>
  <c r="W19" i="13"/>
  <c r="E15" i="29"/>
  <c r="W20" i="13"/>
  <c r="E16" i="29"/>
  <c r="W21" i="13"/>
  <c r="E17" i="29"/>
  <c r="W21" i="11"/>
  <c r="F17" i="29" s="1"/>
  <c r="W23" i="13"/>
  <c r="E19" i="29" s="1"/>
  <c r="W24" i="13"/>
  <c r="E20" i="29"/>
  <c r="W25" i="13"/>
  <c r="E21" i="29" s="1"/>
  <c r="W25" i="11"/>
  <c r="F21" i="29" s="1"/>
  <c r="W28" i="13"/>
  <c r="E23" i="29"/>
  <c r="W29" i="13"/>
  <c r="E24" i="29"/>
  <c r="W30" i="13"/>
  <c r="E25" i="29"/>
  <c r="W30" i="11"/>
  <c r="F25" i="29" s="1"/>
  <c r="W32" i="13"/>
  <c r="E27" i="29"/>
  <c r="W33" i="13"/>
  <c r="E28" i="29" s="1"/>
  <c r="W36" i="13"/>
  <c r="E29" i="29"/>
  <c r="W36" i="11"/>
  <c r="F29" i="29"/>
  <c r="W19" i="27"/>
  <c r="D29" i="29"/>
  <c r="W38" i="13"/>
  <c r="E31" i="29" s="1"/>
  <c r="W39" i="13"/>
  <c r="E32" i="29"/>
  <c r="W40" i="13"/>
  <c r="E33" i="29" s="1"/>
  <c r="W40" i="11"/>
  <c r="F33" i="29"/>
  <c r="W42" i="13"/>
  <c r="E35" i="29"/>
  <c r="W43" i="13"/>
  <c r="E36" i="29"/>
  <c r="W44" i="13"/>
  <c r="E37" i="29"/>
  <c r="W44" i="11"/>
  <c r="F37" i="29"/>
  <c r="W45" i="13"/>
  <c r="E38" i="29"/>
  <c r="V8" i="13"/>
  <c r="E5" i="29" s="1"/>
  <c r="W17" i="27"/>
  <c r="D23" i="29" s="1"/>
  <c r="W18" i="27"/>
  <c r="D28" i="29" s="1"/>
  <c r="W20" i="27"/>
  <c r="D35" i="29" s="1"/>
  <c r="W21" i="27"/>
  <c r="D38" i="29" s="1"/>
  <c r="W45" i="11"/>
  <c r="F38" i="29" s="1"/>
  <c r="W10" i="27"/>
  <c r="D7" i="29" s="1"/>
  <c r="W14" i="27"/>
  <c r="D14" i="29" s="1"/>
  <c r="W18" i="11"/>
  <c r="F14" i="29" s="1"/>
  <c r="W15" i="27"/>
  <c r="D15" i="29" s="1"/>
  <c r="W16" i="27"/>
  <c r="D16" i="29" s="1"/>
  <c r="V9" i="27"/>
  <c r="D5" i="29"/>
  <c r="V8" i="11"/>
  <c r="F5" i="29" s="1"/>
  <c r="W20" i="11"/>
  <c r="F16" i="29" s="1"/>
  <c r="W23" i="11"/>
  <c r="F19" i="29" s="1"/>
  <c r="W24" i="11"/>
  <c r="F20" i="29" s="1"/>
  <c r="W28" i="11"/>
  <c r="F23" i="29" s="1"/>
  <c r="W29" i="11"/>
  <c r="F24" i="29" s="1"/>
  <c r="W32" i="11"/>
  <c r="F27" i="29" s="1"/>
  <c r="W33" i="11"/>
  <c r="F28" i="29" s="1"/>
  <c r="W38" i="11"/>
  <c r="F31" i="29" s="1"/>
  <c r="C32" i="29"/>
  <c r="W39" i="11"/>
  <c r="F32" i="29" s="1"/>
  <c r="F32" i="31" s="1"/>
  <c r="W42" i="11"/>
  <c r="F35" i="29"/>
  <c r="W43" i="11"/>
  <c r="F36" i="29" s="1"/>
  <c r="W10" i="11"/>
  <c r="F7" i="29"/>
  <c r="W11" i="11"/>
  <c r="F8" i="29" s="1"/>
  <c r="F8" i="31" s="1"/>
  <c r="W15" i="11"/>
  <c r="F11" i="29"/>
  <c r="W16" i="11"/>
  <c r="F12" i="29" s="1"/>
  <c r="W19" i="11"/>
  <c r="F15" i="29"/>
  <c r="K39" i="25"/>
  <c r="K38" i="14"/>
  <c r="K12" i="25"/>
  <c r="K20" i="28"/>
  <c r="J20" i="28"/>
  <c r="I20" i="28"/>
  <c r="H20" i="28"/>
  <c r="G20" i="28"/>
  <c r="F20" i="28"/>
  <c r="E20" i="28"/>
  <c r="K19" i="28"/>
  <c r="J19" i="28"/>
  <c r="I19" i="28"/>
  <c r="H19" i="28"/>
  <c r="G19" i="28"/>
  <c r="F19" i="28"/>
  <c r="E19" i="28"/>
  <c r="D19" i="28"/>
  <c r="C19" i="28"/>
  <c r="K18" i="28"/>
  <c r="J18" i="28"/>
  <c r="I18" i="28"/>
  <c r="H18" i="28"/>
  <c r="G18" i="28"/>
  <c r="F18" i="28"/>
  <c r="E18" i="28"/>
  <c r="K17" i="28"/>
  <c r="J17" i="28"/>
  <c r="I17" i="28"/>
  <c r="H17" i="28"/>
  <c r="G17" i="28"/>
  <c r="F17" i="28"/>
  <c r="E17" i="28"/>
  <c r="D17" i="28"/>
  <c r="K16" i="28"/>
  <c r="J16" i="28"/>
  <c r="I16" i="28"/>
  <c r="H16" i="28"/>
  <c r="G16" i="28"/>
  <c r="F16" i="28"/>
  <c r="E16" i="28"/>
  <c r="D16" i="28"/>
  <c r="C16" i="28"/>
  <c r="K15" i="28"/>
  <c r="J15" i="28"/>
  <c r="I15" i="28"/>
  <c r="H15" i="28"/>
  <c r="G15" i="28"/>
  <c r="F15" i="28"/>
  <c r="E15" i="28"/>
  <c r="D15" i="28"/>
  <c r="K14" i="28"/>
  <c r="J14" i="28"/>
  <c r="I14" i="28"/>
  <c r="H14" i="28"/>
  <c r="G14" i="28"/>
  <c r="F14" i="28"/>
  <c r="K13" i="28"/>
  <c r="J13" i="28"/>
  <c r="I13" i="28"/>
  <c r="H13" i="28"/>
  <c r="G13" i="28"/>
  <c r="F13" i="28"/>
  <c r="E13" i="28"/>
  <c r="D13" i="28"/>
  <c r="C13" i="28"/>
  <c r="K12" i="28"/>
  <c r="J12" i="28"/>
  <c r="I12" i="28"/>
  <c r="H12" i="28"/>
  <c r="G12" i="28"/>
  <c r="F12" i="28"/>
  <c r="E12" i="28"/>
  <c r="D12" i="28"/>
  <c r="C12" i="28"/>
  <c r="K11" i="28"/>
  <c r="J11" i="28"/>
  <c r="I11" i="28"/>
  <c r="H11" i="28"/>
  <c r="G11" i="28"/>
  <c r="F11" i="28"/>
  <c r="E11" i="28"/>
  <c r="D11" i="28"/>
  <c r="C11" i="28"/>
  <c r="K10" i="28"/>
  <c r="J10" i="28"/>
  <c r="I10" i="28"/>
  <c r="H10" i="28"/>
  <c r="G10" i="28"/>
  <c r="F10" i="28"/>
  <c r="E10" i="28"/>
  <c r="D10" i="28"/>
  <c r="C10" i="28"/>
  <c r="K9" i="28"/>
  <c r="J9" i="28"/>
  <c r="I9" i="28"/>
  <c r="H9" i="28"/>
  <c r="G9" i="28"/>
  <c r="F9" i="28"/>
  <c r="E9" i="28"/>
  <c r="D9" i="28"/>
  <c r="J8" i="28"/>
  <c r="I8" i="28"/>
  <c r="H8" i="28"/>
  <c r="G8" i="28"/>
  <c r="F8" i="28"/>
  <c r="E8" i="28"/>
  <c r="C9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W9" i="27"/>
  <c r="X9" i="27"/>
  <c r="C10" i="27"/>
  <c r="D10" i="27"/>
  <c r="E10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V10" i="27"/>
  <c r="X10" i="27"/>
  <c r="C11" i="27"/>
  <c r="D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X11" i="27"/>
  <c r="C12" i="27"/>
  <c r="D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X12" i="27"/>
  <c r="C13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C14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X14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X15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X16" i="27"/>
  <c r="C17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X17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X18" i="27"/>
  <c r="C19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X19" i="27"/>
  <c r="C20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X20" i="27"/>
  <c r="C21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V21" i="27"/>
  <c r="X21" i="27"/>
  <c r="B21" i="27"/>
  <c r="B20" i="27"/>
  <c r="B19" i="27"/>
  <c r="B18" i="27"/>
  <c r="B17" i="27"/>
  <c r="B14" i="27"/>
  <c r="B13" i="27"/>
  <c r="B12" i="27"/>
  <c r="B11" i="27"/>
  <c r="B10" i="27"/>
  <c r="B9" i="27"/>
  <c r="C45" i="24"/>
  <c r="D45" i="24"/>
  <c r="E45" i="24"/>
  <c r="F45" i="24"/>
  <c r="G45" i="24"/>
  <c r="H45" i="24"/>
  <c r="I45" i="24"/>
  <c r="J45" i="24"/>
  <c r="K45" i="24"/>
  <c r="L45" i="24"/>
  <c r="M45" i="24"/>
  <c r="N45" i="24"/>
  <c r="O45" i="24"/>
  <c r="P45" i="24"/>
  <c r="Q45" i="24"/>
  <c r="R45" i="24"/>
  <c r="S45" i="24"/>
  <c r="T45" i="24"/>
  <c r="U45" i="24"/>
  <c r="V45" i="24"/>
  <c r="W45" i="24"/>
  <c r="X45" i="24"/>
  <c r="B45" i="24"/>
  <c r="K31" i="25"/>
  <c r="J31" i="25"/>
  <c r="I31" i="25"/>
  <c r="H31" i="25"/>
  <c r="G31" i="25"/>
  <c r="F31" i="25"/>
  <c r="E31" i="25"/>
  <c r="D31" i="25"/>
  <c r="C31" i="25"/>
  <c r="K46" i="25"/>
  <c r="J46" i="25"/>
  <c r="I46" i="25"/>
  <c r="H46" i="25"/>
  <c r="G46" i="25"/>
  <c r="F46" i="25"/>
  <c r="E46" i="25"/>
  <c r="D46" i="25"/>
  <c r="C46" i="25"/>
  <c r="K21" i="25"/>
  <c r="J21" i="25"/>
  <c r="I21" i="25"/>
  <c r="H21" i="25"/>
  <c r="G21" i="25"/>
  <c r="F21" i="25"/>
  <c r="E21" i="25"/>
  <c r="D21" i="25"/>
  <c r="K35" i="25"/>
  <c r="J35" i="25"/>
  <c r="I35" i="25"/>
  <c r="H35" i="25"/>
  <c r="G35" i="25"/>
  <c r="F35" i="25"/>
  <c r="E35" i="25"/>
  <c r="D35" i="25"/>
  <c r="C35" i="25"/>
  <c r="K45" i="25"/>
  <c r="J45" i="25"/>
  <c r="I45" i="25"/>
  <c r="H45" i="25"/>
  <c r="G45" i="25"/>
  <c r="F45" i="25"/>
  <c r="E45" i="25"/>
  <c r="D45" i="25"/>
  <c r="C45" i="25"/>
  <c r="K34" i="25"/>
  <c r="J34" i="25"/>
  <c r="I34" i="25"/>
  <c r="H34" i="25"/>
  <c r="G34" i="25"/>
  <c r="F34" i="25"/>
  <c r="E34" i="25"/>
  <c r="D34" i="25"/>
  <c r="L14" i="25"/>
  <c r="K14" i="25"/>
  <c r="J14" i="25"/>
  <c r="I14" i="25"/>
  <c r="H14" i="25"/>
  <c r="K9" i="25"/>
  <c r="J9" i="25"/>
  <c r="I9" i="25"/>
  <c r="H9" i="25"/>
  <c r="G9" i="25"/>
  <c r="F9" i="25"/>
  <c r="K36" i="25"/>
  <c r="J36" i="25"/>
  <c r="I36" i="25"/>
  <c r="H36" i="25"/>
  <c r="G36" i="25"/>
  <c r="F36" i="25"/>
  <c r="E36" i="25"/>
  <c r="D36" i="25"/>
  <c r="C36" i="25"/>
  <c r="L18" i="25"/>
  <c r="K18" i="25"/>
  <c r="J18" i="25"/>
  <c r="I18" i="25"/>
  <c r="H18" i="25"/>
  <c r="G18" i="25"/>
  <c r="F18" i="25"/>
  <c r="E18" i="25"/>
  <c r="H44" i="25"/>
  <c r="G44" i="25"/>
  <c r="F44" i="25"/>
  <c r="E44" i="25"/>
  <c r="D44" i="25"/>
  <c r="K32" i="25"/>
  <c r="J32" i="25"/>
  <c r="I32" i="25"/>
  <c r="H32" i="25"/>
  <c r="G32" i="25"/>
  <c r="F32" i="25"/>
  <c r="E32" i="25"/>
  <c r="D32" i="25"/>
  <c r="C32" i="25"/>
  <c r="K30" i="25"/>
  <c r="J30" i="25"/>
  <c r="I30" i="25"/>
  <c r="H30" i="25"/>
  <c r="G30" i="25"/>
  <c r="F30" i="25"/>
  <c r="E30" i="25"/>
  <c r="L8" i="25"/>
  <c r="K8" i="25"/>
  <c r="J8" i="25"/>
  <c r="I8" i="25"/>
  <c r="H8" i="25"/>
  <c r="G8" i="25"/>
  <c r="F8" i="25"/>
  <c r="E8" i="25"/>
  <c r="K20" i="25"/>
  <c r="J20" i="25"/>
  <c r="I20" i="25"/>
  <c r="H20" i="25"/>
  <c r="G20" i="25"/>
  <c r="F20" i="25"/>
  <c r="E20" i="25"/>
  <c r="D20" i="25"/>
  <c r="K43" i="25"/>
  <c r="J43" i="25"/>
  <c r="I43" i="25"/>
  <c r="H43" i="25"/>
  <c r="G43" i="25"/>
  <c r="F43" i="25"/>
  <c r="E43" i="25"/>
  <c r="D43" i="25"/>
  <c r="C43" i="25"/>
  <c r="L25" i="25"/>
  <c r="K25" i="25"/>
  <c r="J25" i="25"/>
  <c r="I25" i="25"/>
  <c r="H25" i="25"/>
  <c r="G25" i="25"/>
  <c r="F25" i="25"/>
  <c r="E25" i="25"/>
  <c r="D25" i="25"/>
  <c r="C25" i="25"/>
  <c r="I10" i="25"/>
  <c r="G10" i="25"/>
  <c r="E10" i="25"/>
  <c r="J39" i="25"/>
  <c r="I39" i="25"/>
  <c r="H39" i="25"/>
  <c r="G39" i="25"/>
  <c r="F39" i="25"/>
  <c r="E39" i="25"/>
  <c r="K23" i="25"/>
  <c r="J23" i="25"/>
  <c r="I23" i="25"/>
  <c r="H23" i="25"/>
  <c r="G23" i="25"/>
  <c r="F23" i="25"/>
  <c r="E23" i="25"/>
  <c r="D23" i="25"/>
  <c r="K42" i="25"/>
  <c r="J42" i="25"/>
  <c r="I42" i="25"/>
  <c r="H42" i="25"/>
  <c r="G42" i="25"/>
  <c r="F42" i="25"/>
  <c r="E42" i="25"/>
  <c r="K38" i="25"/>
  <c r="J38" i="25"/>
  <c r="I38" i="25"/>
  <c r="H38" i="25"/>
  <c r="G38" i="25"/>
  <c r="F38" i="25"/>
  <c r="E38" i="25"/>
  <c r="L19" i="25"/>
  <c r="K19" i="25"/>
  <c r="J19" i="25"/>
  <c r="I19" i="25"/>
  <c r="H19" i="25"/>
  <c r="G19" i="25"/>
  <c r="F19" i="25"/>
  <c r="E19" i="25"/>
  <c r="D19" i="25"/>
  <c r="K27" i="25"/>
  <c r="J27" i="25"/>
  <c r="I27" i="25"/>
  <c r="H27" i="25"/>
  <c r="G27" i="25"/>
  <c r="F27" i="25"/>
  <c r="E27" i="25"/>
  <c r="D27" i="25"/>
  <c r="K13" i="25"/>
  <c r="J13" i="25"/>
  <c r="I13" i="25"/>
  <c r="H13" i="25"/>
  <c r="G13" i="25"/>
  <c r="F13" i="25"/>
  <c r="E13" i="25"/>
  <c r="D13" i="25"/>
  <c r="C13" i="25"/>
  <c r="J12" i="25"/>
  <c r="I12" i="25"/>
  <c r="H12" i="25"/>
  <c r="G12" i="25"/>
  <c r="F12" i="25"/>
  <c r="E12" i="25"/>
  <c r="D12" i="25"/>
  <c r="K33" i="25"/>
  <c r="J33" i="25"/>
  <c r="I33" i="25"/>
  <c r="H33" i="25"/>
  <c r="G33" i="25"/>
  <c r="F33" i="25"/>
  <c r="E33" i="25"/>
  <c r="D33" i="25"/>
  <c r="C33" i="25"/>
  <c r="L17" i="25"/>
  <c r="K17" i="25"/>
  <c r="J17" i="25"/>
  <c r="I17" i="25"/>
  <c r="H17" i="25"/>
  <c r="G17" i="25"/>
  <c r="F17" i="25"/>
  <c r="E17" i="25"/>
  <c r="D17" i="25"/>
  <c r="K41" i="25"/>
  <c r="J41" i="25"/>
  <c r="I41" i="25"/>
  <c r="H41" i="25"/>
  <c r="G41" i="25"/>
  <c r="F41" i="25"/>
  <c r="E41" i="25"/>
  <c r="D41" i="25"/>
  <c r="C41" i="25"/>
  <c r="K11" i="25"/>
  <c r="J11" i="25"/>
  <c r="I11" i="25"/>
  <c r="H11" i="25"/>
  <c r="G11" i="25"/>
  <c r="F11" i="25"/>
  <c r="E11" i="25"/>
  <c r="K15" i="25"/>
  <c r="J15" i="25"/>
  <c r="I15" i="25"/>
  <c r="H15" i="25"/>
  <c r="G15" i="25"/>
  <c r="F15" i="25"/>
  <c r="E15" i="25"/>
  <c r="D15" i="25"/>
  <c r="C15" i="25"/>
  <c r="K16" i="25"/>
  <c r="J16" i="25"/>
  <c r="I16" i="25"/>
  <c r="H16" i="25"/>
  <c r="G16" i="25"/>
  <c r="F16" i="25"/>
  <c r="E16" i="25"/>
  <c r="D16" i="25"/>
  <c r="C16" i="25"/>
  <c r="L24" i="25"/>
  <c r="K24" i="25"/>
  <c r="J24" i="25"/>
  <c r="I24" i="25"/>
  <c r="H24" i="25"/>
  <c r="G24" i="25"/>
  <c r="F24" i="25"/>
  <c r="E24" i="25"/>
  <c r="D24" i="25"/>
  <c r="C24" i="25"/>
  <c r="K37" i="25"/>
  <c r="J37" i="25"/>
  <c r="I37" i="25"/>
  <c r="H37" i="25"/>
  <c r="G37" i="25"/>
  <c r="F37" i="25"/>
  <c r="E37" i="25"/>
  <c r="D37" i="25"/>
  <c r="K22" i="25"/>
  <c r="J22" i="25"/>
  <c r="I22" i="25"/>
  <c r="H22" i="25"/>
  <c r="G22" i="25"/>
  <c r="F22" i="25"/>
  <c r="E22" i="25"/>
  <c r="D22" i="25"/>
  <c r="K26" i="25"/>
  <c r="J26" i="25"/>
  <c r="I26" i="25"/>
  <c r="H26" i="25"/>
  <c r="G26" i="25"/>
  <c r="F26" i="25"/>
  <c r="E26" i="25"/>
  <c r="D26" i="25"/>
  <c r="K40" i="25"/>
  <c r="J40" i="25"/>
  <c r="I40" i="25"/>
  <c r="H40" i="25"/>
  <c r="G40" i="25"/>
  <c r="F40" i="25"/>
  <c r="E40" i="25"/>
  <c r="D40" i="25"/>
  <c r="C40" i="25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8" i="24"/>
  <c r="O23" i="20"/>
  <c r="C41" i="19"/>
  <c r="D41" i="19"/>
  <c r="E41" i="19"/>
  <c r="F41" i="19"/>
  <c r="G41" i="19"/>
  <c r="H41" i="19"/>
  <c r="I41" i="19"/>
  <c r="J41" i="19"/>
  <c r="K41" i="19"/>
  <c r="D30" i="20" s="1"/>
  <c r="L41" i="19"/>
  <c r="M41" i="19"/>
  <c r="N41" i="19"/>
  <c r="O41" i="19"/>
  <c r="P41" i="19"/>
  <c r="Q41" i="19"/>
  <c r="E30" i="20" s="1"/>
  <c r="R41" i="19"/>
  <c r="F30" i="20" s="1"/>
  <c r="S41" i="19"/>
  <c r="G30" i="20" s="1"/>
  <c r="T41" i="19"/>
  <c r="H30" i="20" s="1"/>
  <c r="U41" i="19"/>
  <c r="I30" i="20" s="1"/>
  <c r="V41" i="19"/>
  <c r="J30" i="20" s="1"/>
  <c r="W41" i="19"/>
  <c r="K30" i="20" s="1"/>
  <c r="X41" i="19"/>
  <c r="L30" i="20" s="1"/>
  <c r="C42" i="19"/>
  <c r="D42" i="19"/>
  <c r="E42" i="19"/>
  <c r="F42" i="19"/>
  <c r="G42" i="19"/>
  <c r="H42" i="19"/>
  <c r="I42" i="19"/>
  <c r="J42" i="19"/>
  <c r="K42" i="19"/>
  <c r="D47" i="20" s="1"/>
  <c r="L42" i="19"/>
  <c r="M42" i="19"/>
  <c r="N42" i="19"/>
  <c r="O42" i="19"/>
  <c r="P42" i="19"/>
  <c r="Q42" i="19"/>
  <c r="E47" i="20" s="1"/>
  <c r="R42" i="19"/>
  <c r="F47" i="20" s="1"/>
  <c r="S42" i="19"/>
  <c r="G47" i="20" s="1"/>
  <c r="T42" i="19"/>
  <c r="H47" i="20" s="1"/>
  <c r="U42" i="19"/>
  <c r="I47" i="20" s="1"/>
  <c r="V42" i="19"/>
  <c r="J47" i="20" s="1"/>
  <c r="W42" i="19"/>
  <c r="K47" i="20" s="1"/>
  <c r="X42" i="19"/>
  <c r="L47" i="20" s="1"/>
  <c r="C43" i="19"/>
  <c r="D43" i="19"/>
  <c r="E43" i="19"/>
  <c r="F43" i="19"/>
  <c r="G43" i="19"/>
  <c r="H43" i="19"/>
  <c r="I43" i="19"/>
  <c r="J43" i="19"/>
  <c r="K43" i="19"/>
  <c r="D33" i="20" s="1"/>
  <c r="L43" i="19"/>
  <c r="M43" i="19"/>
  <c r="N43" i="19"/>
  <c r="O43" i="19"/>
  <c r="P43" i="19"/>
  <c r="Q43" i="19"/>
  <c r="E33" i="20" s="1"/>
  <c r="R43" i="19"/>
  <c r="F33" i="20" s="1"/>
  <c r="S43" i="19"/>
  <c r="G33" i="20" s="1"/>
  <c r="T43" i="19"/>
  <c r="H33" i="20" s="1"/>
  <c r="U43" i="19"/>
  <c r="I33" i="20" s="1"/>
  <c r="V43" i="19"/>
  <c r="J33" i="20" s="1"/>
  <c r="W43" i="19"/>
  <c r="K33" i="20" s="1"/>
  <c r="X43" i="19"/>
  <c r="L33" i="20" s="1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B42" i="19"/>
  <c r="C47" i="20" s="1"/>
  <c r="B43" i="19"/>
  <c r="B44" i="19"/>
  <c r="C23" i="20" s="1"/>
  <c r="B45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E39" i="20" s="1"/>
  <c r="R8" i="19"/>
  <c r="F39" i="20" s="1"/>
  <c r="S8" i="19"/>
  <c r="G39" i="20" s="1"/>
  <c r="T8" i="19"/>
  <c r="H39" i="20" s="1"/>
  <c r="U8" i="19"/>
  <c r="I39" i="20" s="1"/>
  <c r="V8" i="19"/>
  <c r="J39" i="20" s="1"/>
  <c r="W8" i="19"/>
  <c r="K39" i="20" s="1"/>
  <c r="X8" i="19"/>
  <c r="L39" i="20" s="1"/>
  <c r="C9" i="19"/>
  <c r="D9" i="19"/>
  <c r="E9" i="19"/>
  <c r="F9" i="19"/>
  <c r="G9" i="19"/>
  <c r="H9" i="19"/>
  <c r="I9" i="19"/>
  <c r="J9" i="19"/>
  <c r="K9" i="19"/>
  <c r="D27" i="20" s="1"/>
  <c r="L9" i="19"/>
  <c r="M9" i="19"/>
  <c r="N9" i="19"/>
  <c r="O9" i="19"/>
  <c r="P9" i="19"/>
  <c r="Q9" i="19"/>
  <c r="E27" i="20" s="1"/>
  <c r="R9" i="19"/>
  <c r="F27" i="20" s="1"/>
  <c r="S9" i="19"/>
  <c r="G27" i="20" s="1"/>
  <c r="T9" i="19"/>
  <c r="H27" i="20" s="1"/>
  <c r="U9" i="19"/>
  <c r="I27" i="20" s="1"/>
  <c r="V9" i="19"/>
  <c r="J27" i="20" s="1"/>
  <c r="W9" i="19"/>
  <c r="K27" i="20" s="1"/>
  <c r="X9" i="19"/>
  <c r="L27" i="20" s="1"/>
  <c r="C10" i="19"/>
  <c r="D10" i="19"/>
  <c r="E10" i="19"/>
  <c r="F10" i="19"/>
  <c r="G10" i="19"/>
  <c r="H10" i="19"/>
  <c r="I10" i="19"/>
  <c r="J10" i="19"/>
  <c r="K10" i="19"/>
  <c r="D24" i="20" s="1"/>
  <c r="L10" i="19"/>
  <c r="M10" i="19"/>
  <c r="N10" i="19"/>
  <c r="O10" i="19"/>
  <c r="P10" i="19"/>
  <c r="Q10" i="19"/>
  <c r="E24" i="20" s="1"/>
  <c r="R10" i="19"/>
  <c r="F24" i="20" s="1"/>
  <c r="S10" i="19"/>
  <c r="G24" i="20" s="1"/>
  <c r="T10" i="19"/>
  <c r="H24" i="20" s="1"/>
  <c r="U10" i="19"/>
  <c r="I24" i="20" s="1"/>
  <c r="V10" i="19"/>
  <c r="J24" i="20" s="1"/>
  <c r="W10" i="19"/>
  <c r="K24" i="20" s="1"/>
  <c r="X10" i="19"/>
  <c r="L24" i="20" s="1"/>
  <c r="C11" i="19"/>
  <c r="D11" i="19"/>
  <c r="E11" i="19"/>
  <c r="F11" i="19"/>
  <c r="G11" i="19"/>
  <c r="H11" i="19"/>
  <c r="I11" i="19"/>
  <c r="J11" i="19"/>
  <c r="K11" i="19"/>
  <c r="D38" i="20" s="1"/>
  <c r="L11" i="19"/>
  <c r="M11" i="19"/>
  <c r="N11" i="19"/>
  <c r="O11" i="19"/>
  <c r="P11" i="19"/>
  <c r="Q11" i="19"/>
  <c r="E38" i="20" s="1"/>
  <c r="R11" i="19"/>
  <c r="F38" i="20" s="1"/>
  <c r="S11" i="19"/>
  <c r="G38" i="20" s="1"/>
  <c r="T11" i="19"/>
  <c r="H38" i="20" s="1"/>
  <c r="U11" i="19"/>
  <c r="I38" i="20" s="1"/>
  <c r="V11" i="19"/>
  <c r="J38" i="20" s="1"/>
  <c r="W11" i="19"/>
  <c r="K38" i="20" s="1"/>
  <c r="X11" i="19"/>
  <c r="L38" i="20" s="1"/>
  <c r="C12" i="19"/>
  <c r="D12" i="19"/>
  <c r="E12" i="19"/>
  <c r="F12" i="19"/>
  <c r="G12" i="19"/>
  <c r="H12" i="19"/>
  <c r="I12" i="19"/>
  <c r="J12" i="19"/>
  <c r="K12" i="19"/>
  <c r="D22" i="20" s="1"/>
  <c r="L12" i="19"/>
  <c r="M12" i="19"/>
  <c r="N12" i="19"/>
  <c r="O12" i="19"/>
  <c r="P12" i="19"/>
  <c r="Q12" i="19"/>
  <c r="E22" i="20" s="1"/>
  <c r="R12" i="19"/>
  <c r="F22" i="20" s="1"/>
  <c r="S12" i="19"/>
  <c r="G22" i="20" s="1"/>
  <c r="T12" i="19"/>
  <c r="H22" i="20" s="1"/>
  <c r="U12" i="19"/>
  <c r="I22" i="20" s="1"/>
  <c r="V12" i="19"/>
  <c r="J22" i="20" s="1"/>
  <c r="W12" i="19"/>
  <c r="K22" i="20" s="1"/>
  <c r="X12" i="19"/>
  <c r="L22" i="20" s="1"/>
  <c r="C13" i="19"/>
  <c r="D13" i="19"/>
  <c r="E13" i="19"/>
  <c r="F13" i="19"/>
  <c r="G13" i="19"/>
  <c r="H13" i="19"/>
  <c r="I13" i="19"/>
  <c r="J13" i="19"/>
  <c r="K13" i="19"/>
  <c r="D14" i="20" s="1"/>
  <c r="L13" i="19"/>
  <c r="M13" i="19"/>
  <c r="N13" i="19"/>
  <c r="O13" i="19"/>
  <c r="P13" i="19"/>
  <c r="Q13" i="19"/>
  <c r="E14" i="20" s="1"/>
  <c r="R13" i="19"/>
  <c r="F14" i="20" s="1"/>
  <c r="S13" i="19"/>
  <c r="G14" i="20" s="1"/>
  <c r="T13" i="19"/>
  <c r="H14" i="20" s="1"/>
  <c r="U13" i="19"/>
  <c r="I14" i="20" s="1"/>
  <c r="V13" i="19"/>
  <c r="J14" i="20" s="1"/>
  <c r="W13" i="19"/>
  <c r="K14" i="20" s="1"/>
  <c r="X13" i="19"/>
  <c r="L14" i="20" s="1"/>
  <c r="C14" i="19"/>
  <c r="D14" i="19"/>
  <c r="E14" i="19"/>
  <c r="F14" i="19"/>
  <c r="G14" i="19"/>
  <c r="H14" i="19"/>
  <c r="I14" i="19"/>
  <c r="J14" i="19"/>
  <c r="K14" i="19"/>
  <c r="D16" i="20" s="1"/>
  <c r="L14" i="19"/>
  <c r="M14" i="19"/>
  <c r="N14" i="19"/>
  <c r="O14" i="19"/>
  <c r="P14" i="19"/>
  <c r="Q14" i="19"/>
  <c r="E16" i="20" s="1"/>
  <c r="R14" i="19"/>
  <c r="F16" i="20" s="1"/>
  <c r="S14" i="19"/>
  <c r="G16" i="20" s="1"/>
  <c r="T14" i="19"/>
  <c r="H16" i="20" s="1"/>
  <c r="U14" i="19"/>
  <c r="I16" i="20" s="1"/>
  <c r="V14" i="19"/>
  <c r="J16" i="20" s="1"/>
  <c r="W14" i="19"/>
  <c r="K16" i="20" s="1"/>
  <c r="X14" i="19"/>
  <c r="L16" i="20" s="1"/>
  <c r="C15" i="19"/>
  <c r="D15" i="19"/>
  <c r="E15" i="19"/>
  <c r="F15" i="19"/>
  <c r="G15" i="19"/>
  <c r="H15" i="19"/>
  <c r="I15" i="19"/>
  <c r="J15" i="19"/>
  <c r="K15" i="19"/>
  <c r="D15" i="20" s="1"/>
  <c r="L15" i="19"/>
  <c r="M15" i="19"/>
  <c r="N15" i="19"/>
  <c r="O15" i="19"/>
  <c r="P15" i="19"/>
  <c r="Q15" i="19"/>
  <c r="E15" i="20" s="1"/>
  <c r="R15" i="19"/>
  <c r="F15" i="20" s="1"/>
  <c r="S15" i="19"/>
  <c r="G15" i="20" s="1"/>
  <c r="T15" i="19"/>
  <c r="H15" i="20" s="1"/>
  <c r="U15" i="19"/>
  <c r="I15" i="20" s="1"/>
  <c r="V15" i="19"/>
  <c r="J15" i="20" s="1"/>
  <c r="W15" i="19"/>
  <c r="K15" i="20" s="1"/>
  <c r="X15" i="19"/>
  <c r="L15" i="20" s="1"/>
  <c r="C16" i="19"/>
  <c r="D16" i="19"/>
  <c r="E16" i="19"/>
  <c r="F16" i="19"/>
  <c r="G16" i="19"/>
  <c r="H16" i="19"/>
  <c r="I16" i="19"/>
  <c r="J16" i="19"/>
  <c r="K16" i="19"/>
  <c r="D42" i="20" s="1"/>
  <c r="L16" i="19"/>
  <c r="M16" i="19"/>
  <c r="N16" i="19"/>
  <c r="O16" i="19"/>
  <c r="P16" i="19"/>
  <c r="Q16" i="19"/>
  <c r="E42" i="20" s="1"/>
  <c r="R16" i="19"/>
  <c r="F42" i="20" s="1"/>
  <c r="S16" i="19"/>
  <c r="G42" i="20" s="1"/>
  <c r="T16" i="19"/>
  <c r="H42" i="20" s="1"/>
  <c r="U16" i="19"/>
  <c r="I42" i="20" s="1"/>
  <c r="V16" i="19"/>
  <c r="J42" i="20" s="1"/>
  <c r="W16" i="19"/>
  <c r="K42" i="20" s="1"/>
  <c r="X16" i="19"/>
  <c r="L42" i="20" s="1"/>
  <c r="C17" i="19"/>
  <c r="D17" i="19"/>
  <c r="E17" i="19"/>
  <c r="F17" i="19"/>
  <c r="G17" i="19"/>
  <c r="H17" i="19"/>
  <c r="I17" i="19"/>
  <c r="J17" i="19"/>
  <c r="K17" i="19"/>
  <c r="D18" i="20" s="1"/>
  <c r="L17" i="19"/>
  <c r="M17" i="19"/>
  <c r="N17" i="19"/>
  <c r="O17" i="19"/>
  <c r="P17" i="19"/>
  <c r="Q17" i="19"/>
  <c r="E18" i="20" s="1"/>
  <c r="R17" i="19"/>
  <c r="F18" i="20" s="1"/>
  <c r="S17" i="19"/>
  <c r="G18" i="20" s="1"/>
  <c r="T17" i="19"/>
  <c r="H18" i="20" s="1"/>
  <c r="U17" i="19"/>
  <c r="I18" i="20" s="1"/>
  <c r="V17" i="19"/>
  <c r="J18" i="20" s="1"/>
  <c r="W17" i="19"/>
  <c r="K18" i="20" s="1"/>
  <c r="X17" i="19"/>
  <c r="L18" i="20" s="1"/>
  <c r="C18" i="19"/>
  <c r="D18" i="19"/>
  <c r="E18" i="19"/>
  <c r="F18" i="19"/>
  <c r="G18" i="19"/>
  <c r="H18" i="19"/>
  <c r="I18" i="19"/>
  <c r="J18" i="19"/>
  <c r="K18" i="19"/>
  <c r="D34" i="20" s="1"/>
  <c r="L18" i="19"/>
  <c r="M18" i="19"/>
  <c r="N18" i="19"/>
  <c r="O18" i="19"/>
  <c r="P18" i="19"/>
  <c r="Q18" i="19"/>
  <c r="E34" i="20" s="1"/>
  <c r="R18" i="19"/>
  <c r="F34" i="20" s="1"/>
  <c r="S18" i="19"/>
  <c r="G34" i="20" s="1"/>
  <c r="T18" i="19"/>
  <c r="H34" i="20" s="1"/>
  <c r="U18" i="19"/>
  <c r="I34" i="20" s="1"/>
  <c r="V18" i="19"/>
  <c r="J34" i="20" s="1"/>
  <c r="W18" i="19"/>
  <c r="K34" i="20" s="1"/>
  <c r="X18" i="19"/>
  <c r="L34" i="20" s="1"/>
  <c r="C19" i="19"/>
  <c r="D19" i="19"/>
  <c r="E19" i="19"/>
  <c r="F19" i="19"/>
  <c r="G19" i="19"/>
  <c r="H19" i="19"/>
  <c r="I19" i="19"/>
  <c r="J19" i="19"/>
  <c r="K19" i="19"/>
  <c r="D9" i="20" s="1"/>
  <c r="L19" i="19"/>
  <c r="M19" i="19"/>
  <c r="N19" i="19"/>
  <c r="O19" i="19"/>
  <c r="P19" i="19"/>
  <c r="Q19" i="19"/>
  <c r="E9" i="20" s="1"/>
  <c r="R19" i="19"/>
  <c r="F9" i="20" s="1"/>
  <c r="S19" i="19"/>
  <c r="G9" i="20" s="1"/>
  <c r="T19" i="19"/>
  <c r="H9" i="20" s="1"/>
  <c r="U19" i="19"/>
  <c r="I9" i="20" s="1"/>
  <c r="V19" i="19"/>
  <c r="J9" i="20" s="1"/>
  <c r="W19" i="19"/>
  <c r="K9" i="20" s="1"/>
  <c r="X19" i="19"/>
  <c r="L9" i="20" s="1"/>
  <c r="C20" i="19"/>
  <c r="D20" i="19"/>
  <c r="E20" i="19"/>
  <c r="F20" i="19"/>
  <c r="G20" i="19"/>
  <c r="H20" i="19"/>
  <c r="I20" i="19"/>
  <c r="J20" i="19"/>
  <c r="K20" i="19"/>
  <c r="D11" i="20" s="1"/>
  <c r="L20" i="19"/>
  <c r="M20" i="19"/>
  <c r="N20" i="19"/>
  <c r="O20" i="19"/>
  <c r="P20" i="19"/>
  <c r="Q20" i="19"/>
  <c r="E11" i="20" s="1"/>
  <c r="R20" i="19"/>
  <c r="F11" i="20" s="1"/>
  <c r="S20" i="19"/>
  <c r="G11" i="20" s="1"/>
  <c r="T20" i="19"/>
  <c r="H11" i="20" s="1"/>
  <c r="U20" i="19"/>
  <c r="I11" i="20" s="1"/>
  <c r="V20" i="19"/>
  <c r="J11" i="20" s="1"/>
  <c r="W20" i="19"/>
  <c r="K11" i="20" s="1"/>
  <c r="X20" i="19"/>
  <c r="L11" i="20" s="1"/>
  <c r="C21" i="19"/>
  <c r="D21" i="19"/>
  <c r="E21" i="19"/>
  <c r="F21" i="19"/>
  <c r="G21" i="19"/>
  <c r="H21" i="19"/>
  <c r="I21" i="19"/>
  <c r="J21" i="19"/>
  <c r="K21" i="19"/>
  <c r="D31" i="20" s="1"/>
  <c r="L21" i="19"/>
  <c r="M21" i="19"/>
  <c r="N21" i="19"/>
  <c r="O21" i="19"/>
  <c r="P21" i="19"/>
  <c r="Q21" i="19"/>
  <c r="E31" i="20" s="1"/>
  <c r="R21" i="19"/>
  <c r="F31" i="20" s="1"/>
  <c r="S21" i="19"/>
  <c r="G31" i="20" s="1"/>
  <c r="T21" i="19"/>
  <c r="H31" i="20" s="1"/>
  <c r="U21" i="19"/>
  <c r="I31" i="20" s="1"/>
  <c r="V21" i="19"/>
  <c r="J31" i="20" s="1"/>
  <c r="W21" i="19"/>
  <c r="K31" i="20" s="1"/>
  <c r="X21" i="19"/>
  <c r="L31" i="20" s="1"/>
  <c r="C22" i="19"/>
  <c r="D22" i="19"/>
  <c r="E22" i="19"/>
  <c r="F22" i="19"/>
  <c r="G22" i="19"/>
  <c r="H22" i="19"/>
  <c r="I22" i="19"/>
  <c r="J22" i="19"/>
  <c r="K22" i="19"/>
  <c r="D20" i="20" s="1"/>
  <c r="L22" i="19"/>
  <c r="M22" i="19"/>
  <c r="N22" i="19"/>
  <c r="O22" i="19"/>
  <c r="P22" i="19"/>
  <c r="Q22" i="19"/>
  <c r="E20" i="20" s="1"/>
  <c r="R22" i="19"/>
  <c r="F20" i="20" s="1"/>
  <c r="S22" i="19"/>
  <c r="G20" i="20" s="1"/>
  <c r="T22" i="19"/>
  <c r="H20" i="20" s="1"/>
  <c r="U22" i="19"/>
  <c r="I20" i="20" s="1"/>
  <c r="V22" i="19"/>
  <c r="J20" i="20" s="1"/>
  <c r="W22" i="19"/>
  <c r="K20" i="20" s="1"/>
  <c r="X22" i="19"/>
  <c r="L20" i="20" s="1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E40" i="20" s="1"/>
  <c r="R23" i="19"/>
  <c r="F40" i="20" s="1"/>
  <c r="S23" i="19"/>
  <c r="G40" i="20" s="1"/>
  <c r="T23" i="19"/>
  <c r="H40" i="20" s="1"/>
  <c r="U23" i="19"/>
  <c r="I40" i="20" s="1"/>
  <c r="V23" i="19"/>
  <c r="J40" i="20" s="1"/>
  <c r="W23" i="19"/>
  <c r="K40" i="20" s="1"/>
  <c r="X23" i="19"/>
  <c r="L40" i="20" s="1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C25" i="19"/>
  <c r="D25" i="19"/>
  <c r="E25" i="19"/>
  <c r="F25" i="19"/>
  <c r="G25" i="19"/>
  <c r="H25" i="19"/>
  <c r="I25" i="19"/>
  <c r="J25" i="19"/>
  <c r="K25" i="19"/>
  <c r="D41" i="20" s="1"/>
  <c r="L25" i="19"/>
  <c r="M25" i="19"/>
  <c r="N25" i="19"/>
  <c r="O25" i="19"/>
  <c r="P25" i="19"/>
  <c r="Q25" i="19"/>
  <c r="E41" i="20" s="1"/>
  <c r="R25" i="19"/>
  <c r="F41" i="20" s="1"/>
  <c r="S25" i="19"/>
  <c r="G41" i="20" s="1"/>
  <c r="T25" i="19"/>
  <c r="H41" i="20" s="1"/>
  <c r="U25" i="19"/>
  <c r="I41" i="20" s="1"/>
  <c r="V25" i="19"/>
  <c r="J41" i="20" s="1"/>
  <c r="W25" i="19"/>
  <c r="K41" i="20" s="1"/>
  <c r="X25" i="19"/>
  <c r="L41" i="20" s="1"/>
  <c r="C26" i="19"/>
  <c r="D26" i="19"/>
  <c r="E26" i="19"/>
  <c r="F26" i="19"/>
  <c r="G26" i="19"/>
  <c r="H26" i="19"/>
  <c r="I26" i="19"/>
  <c r="J26" i="19"/>
  <c r="K26" i="19"/>
  <c r="D13" i="20" s="1"/>
  <c r="L26" i="19"/>
  <c r="M26" i="19"/>
  <c r="N26" i="19"/>
  <c r="O26" i="19"/>
  <c r="P26" i="19"/>
  <c r="Q26" i="19"/>
  <c r="E13" i="20" s="1"/>
  <c r="R26" i="19"/>
  <c r="F13" i="20" s="1"/>
  <c r="S26" i="19"/>
  <c r="G13" i="20" s="1"/>
  <c r="T26" i="19"/>
  <c r="H13" i="20" s="1"/>
  <c r="U26" i="19"/>
  <c r="I13" i="20" s="1"/>
  <c r="V26" i="19"/>
  <c r="J13" i="20" s="1"/>
  <c r="W26" i="19"/>
  <c r="K13" i="20" s="1"/>
  <c r="X26" i="19"/>
  <c r="C27" i="19"/>
  <c r="D27" i="19"/>
  <c r="E27" i="19"/>
  <c r="F27" i="19"/>
  <c r="G27" i="19"/>
  <c r="H27" i="19"/>
  <c r="I27" i="19"/>
  <c r="J27" i="19"/>
  <c r="K27" i="19"/>
  <c r="D26" i="20" s="1"/>
  <c r="L27" i="19"/>
  <c r="M27" i="19"/>
  <c r="N27" i="19"/>
  <c r="O27" i="19"/>
  <c r="P27" i="19"/>
  <c r="Q27" i="19"/>
  <c r="E26" i="20" s="1"/>
  <c r="R27" i="19"/>
  <c r="F26" i="20" s="1"/>
  <c r="S27" i="19"/>
  <c r="G26" i="20" s="1"/>
  <c r="T27" i="19"/>
  <c r="H26" i="20" s="1"/>
  <c r="U27" i="19"/>
  <c r="I26" i="20" s="1"/>
  <c r="V27" i="19"/>
  <c r="J26" i="20" s="1"/>
  <c r="W27" i="19"/>
  <c r="K26" i="20" s="1"/>
  <c r="X27" i="19"/>
  <c r="L26" i="20" s="1"/>
  <c r="C28" i="19"/>
  <c r="D28" i="19"/>
  <c r="E28" i="19"/>
  <c r="F28" i="19"/>
  <c r="G28" i="19"/>
  <c r="H28" i="19"/>
  <c r="I28" i="19"/>
  <c r="J28" i="19"/>
  <c r="K28" i="19"/>
  <c r="D44" i="20" s="1"/>
  <c r="L28" i="19"/>
  <c r="M28" i="19"/>
  <c r="N28" i="19"/>
  <c r="O28" i="19"/>
  <c r="P28" i="19"/>
  <c r="Q28" i="19"/>
  <c r="E44" i="20" s="1"/>
  <c r="R28" i="19"/>
  <c r="F44" i="20" s="1"/>
  <c r="S28" i="19"/>
  <c r="G44" i="20" s="1"/>
  <c r="T28" i="19"/>
  <c r="H44" i="20" s="1"/>
  <c r="U28" i="19"/>
  <c r="I44" i="20" s="1"/>
  <c r="V28" i="19"/>
  <c r="J44" i="20" s="1"/>
  <c r="W28" i="19"/>
  <c r="K44" i="20" s="1"/>
  <c r="X28" i="19"/>
  <c r="L44" i="20" s="1"/>
  <c r="C29" i="19"/>
  <c r="D29" i="19"/>
  <c r="E29" i="19"/>
  <c r="F29" i="19"/>
  <c r="G29" i="19"/>
  <c r="H29" i="19"/>
  <c r="I29" i="19"/>
  <c r="J29" i="19"/>
  <c r="K29" i="19"/>
  <c r="D21" i="20" s="1"/>
  <c r="L29" i="19"/>
  <c r="M29" i="19"/>
  <c r="N29" i="19"/>
  <c r="O29" i="19"/>
  <c r="P29" i="19"/>
  <c r="Q29" i="19"/>
  <c r="E21" i="20" s="1"/>
  <c r="R29" i="19"/>
  <c r="F21" i="20" s="1"/>
  <c r="S29" i="19"/>
  <c r="G21" i="20" s="1"/>
  <c r="T29" i="19"/>
  <c r="H21" i="20" s="1"/>
  <c r="U29" i="19"/>
  <c r="I21" i="20" s="1"/>
  <c r="V29" i="19"/>
  <c r="J21" i="20" s="1"/>
  <c r="W29" i="19"/>
  <c r="K21" i="20" s="1"/>
  <c r="X29" i="19"/>
  <c r="L21" i="20" s="1"/>
  <c r="C30" i="19"/>
  <c r="D30" i="19"/>
  <c r="E30" i="19"/>
  <c r="F30" i="19"/>
  <c r="G30" i="19"/>
  <c r="H30" i="19"/>
  <c r="I30" i="19"/>
  <c r="J30" i="19"/>
  <c r="K30" i="19"/>
  <c r="D8" i="20" s="1"/>
  <c r="L30" i="19"/>
  <c r="M30" i="19"/>
  <c r="N30" i="19"/>
  <c r="O30" i="19"/>
  <c r="P30" i="19"/>
  <c r="Q30" i="19"/>
  <c r="E8" i="20" s="1"/>
  <c r="R30" i="19"/>
  <c r="F8" i="20" s="1"/>
  <c r="S30" i="19"/>
  <c r="G8" i="20" s="1"/>
  <c r="T30" i="19"/>
  <c r="H8" i="20" s="1"/>
  <c r="U30" i="19"/>
  <c r="I8" i="20" s="1"/>
  <c r="V30" i="19"/>
  <c r="J8" i="20" s="1"/>
  <c r="W30" i="19"/>
  <c r="K8" i="20" s="1"/>
  <c r="X30" i="19"/>
  <c r="L8" i="20" s="1"/>
  <c r="C31" i="19"/>
  <c r="D31" i="19"/>
  <c r="E31" i="19"/>
  <c r="F31" i="19"/>
  <c r="G31" i="19"/>
  <c r="H31" i="19"/>
  <c r="I31" i="19"/>
  <c r="J31" i="19"/>
  <c r="K31" i="19"/>
  <c r="D32" i="20" s="1"/>
  <c r="L31" i="19"/>
  <c r="M31" i="19"/>
  <c r="N31" i="19"/>
  <c r="O31" i="19"/>
  <c r="P31" i="19"/>
  <c r="Q31" i="19"/>
  <c r="E32" i="20" s="1"/>
  <c r="R31" i="19"/>
  <c r="F32" i="20" s="1"/>
  <c r="S31" i="19"/>
  <c r="G32" i="20" s="1"/>
  <c r="T31" i="19"/>
  <c r="H32" i="20" s="1"/>
  <c r="U31" i="19"/>
  <c r="I32" i="20" s="1"/>
  <c r="V31" i="19"/>
  <c r="J32" i="20" s="1"/>
  <c r="W31" i="19"/>
  <c r="K32" i="20" s="1"/>
  <c r="X31" i="19"/>
  <c r="L32" i="20" s="1"/>
  <c r="C32" i="19"/>
  <c r="D32" i="19"/>
  <c r="E32" i="19"/>
  <c r="F32" i="19"/>
  <c r="G32" i="19"/>
  <c r="H32" i="19"/>
  <c r="I32" i="19"/>
  <c r="J32" i="19"/>
  <c r="K32" i="19"/>
  <c r="D12" i="20" s="1"/>
  <c r="L32" i="19"/>
  <c r="M32" i="19"/>
  <c r="N32" i="19"/>
  <c r="O32" i="19"/>
  <c r="P32" i="19"/>
  <c r="Q32" i="19"/>
  <c r="E12" i="20" s="1"/>
  <c r="R32" i="19"/>
  <c r="F12" i="20" s="1"/>
  <c r="S32" i="19"/>
  <c r="G12" i="20" s="1"/>
  <c r="T32" i="19"/>
  <c r="H12" i="20" s="1"/>
  <c r="U32" i="19"/>
  <c r="I12" i="20" s="1"/>
  <c r="V32" i="19"/>
  <c r="J12" i="20" s="1"/>
  <c r="W32" i="19"/>
  <c r="K12" i="20" s="1"/>
  <c r="X32" i="19"/>
  <c r="L12" i="20" s="1"/>
  <c r="C33" i="19"/>
  <c r="D33" i="19"/>
  <c r="E33" i="19"/>
  <c r="F33" i="19"/>
  <c r="G33" i="19"/>
  <c r="H33" i="19"/>
  <c r="I33" i="19"/>
  <c r="J33" i="19"/>
  <c r="K33" i="19"/>
  <c r="D35" i="20" s="1"/>
  <c r="L33" i="19"/>
  <c r="M33" i="19"/>
  <c r="N33" i="19"/>
  <c r="O33" i="19"/>
  <c r="P33" i="19"/>
  <c r="Q33" i="19"/>
  <c r="E35" i="20" s="1"/>
  <c r="R33" i="19"/>
  <c r="F35" i="20" s="1"/>
  <c r="S33" i="19"/>
  <c r="G35" i="20" s="1"/>
  <c r="T33" i="19"/>
  <c r="H35" i="20" s="1"/>
  <c r="U33" i="19"/>
  <c r="V33" i="19"/>
  <c r="W33" i="19"/>
  <c r="X33" i="19"/>
  <c r="C34" i="19"/>
  <c r="D34" i="19"/>
  <c r="E34" i="19"/>
  <c r="F34" i="19"/>
  <c r="G34" i="19"/>
  <c r="H34" i="19"/>
  <c r="I34" i="19"/>
  <c r="J34" i="19"/>
  <c r="K34" i="19"/>
  <c r="D45" i="20" s="1"/>
  <c r="L34" i="19"/>
  <c r="M34" i="19"/>
  <c r="N34" i="19"/>
  <c r="O34" i="19"/>
  <c r="P34" i="19"/>
  <c r="Q34" i="19"/>
  <c r="E45" i="20" s="1"/>
  <c r="R34" i="19"/>
  <c r="F45" i="20" s="1"/>
  <c r="S34" i="19"/>
  <c r="G45" i="20" s="1"/>
  <c r="T34" i="19"/>
  <c r="H45" i="20" s="1"/>
  <c r="U34" i="19"/>
  <c r="I45" i="20" s="1"/>
  <c r="V34" i="19"/>
  <c r="J45" i="20" s="1"/>
  <c r="W34" i="19"/>
  <c r="K45" i="20" s="1"/>
  <c r="X34" i="19"/>
  <c r="L45" i="20" s="1"/>
  <c r="C35" i="19"/>
  <c r="D35" i="19"/>
  <c r="E35" i="19"/>
  <c r="F35" i="19"/>
  <c r="G35" i="19"/>
  <c r="H35" i="19"/>
  <c r="I35" i="19"/>
  <c r="J35" i="19"/>
  <c r="K35" i="19"/>
  <c r="D19" i="20" s="1"/>
  <c r="L35" i="19"/>
  <c r="M35" i="19"/>
  <c r="N35" i="19"/>
  <c r="O35" i="19"/>
  <c r="P35" i="19"/>
  <c r="Q35" i="19"/>
  <c r="E19" i="20" s="1"/>
  <c r="R35" i="19"/>
  <c r="F19" i="20" s="1"/>
  <c r="S35" i="19"/>
  <c r="G19" i="20" s="1"/>
  <c r="T35" i="19"/>
  <c r="H19" i="20" s="1"/>
  <c r="U35" i="19"/>
  <c r="I19" i="20" s="1"/>
  <c r="V35" i="19"/>
  <c r="J19" i="20" s="1"/>
  <c r="W35" i="19"/>
  <c r="K19" i="20" s="1"/>
  <c r="X35" i="19"/>
  <c r="L19" i="20" s="1"/>
  <c r="C36" i="19"/>
  <c r="D36" i="19"/>
  <c r="E36" i="19"/>
  <c r="F36" i="19"/>
  <c r="G36" i="19"/>
  <c r="H36" i="19"/>
  <c r="I36" i="19"/>
  <c r="J36" i="19"/>
  <c r="K36" i="19"/>
  <c r="D37" i="20" s="1"/>
  <c r="L36" i="19"/>
  <c r="M36" i="19"/>
  <c r="N36" i="19"/>
  <c r="O36" i="19"/>
  <c r="P36" i="19"/>
  <c r="Q36" i="19"/>
  <c r="E37" i="20" s="1"/>
  <c r="R36" i="19"/>
  <c r="F37" i="20" s="1"/>
  <c r="S36" i="19"/>
  <c r="G37" i="20" s="1"/>
  <c r="T36" i="19"/>
  <c r="H37" i="20" s="1"/>
  <c r="U36" i="19"/>
  <c r="I37" i="20" s="1"/>
  <c r="V36" i="19"/>
  <c r="J37" i="20" s="1"/>
  <c r="W36" i="19"/>
  <c r="K37" i="20" s="1"/>
  <c r="X36" i="19"/>
  <c r="L37" i="20" s="1"/>
  <c r="C37" i="19"/>
  <c r="D37" i="19"/>
  <c r="E37" i="19"/>
  <c r="F37" i="19"/>
  <c r="G37" i="19"/>
  <c r="H37" i="19"/>
  <c r="I37" i="19"/>
  <c r="J37" i="19"/>
  <c r="K37" i="19"/>
  <c r="D10" i="20" s="1"/>
  <c r="L37" i="19"/>
  <c r="M37" i="19"/>
  <c r="N37" i="19"/>
  <c r="O37" i="19"/>
  <c r="P37" i="19"/>
  <c r="Q37" i="19"/>
  <c r="E10" i="20" s="1"/>
  <c r="R37" i="19"/>
  <c r="F10" i="20" s="1"/>
  <c r="S37" i="19"/>
  <c r="G10" i="20" s="1"/>
  <c r="T37" i="19"/>
  <c r="H10" i="20" s="1"/>
  <c r="U37" i="19"/>
  <c r="I10" i="20" s="1"/>
  <c r="V37" i="19"/>
  <c r="J10" i="20" s="1"/>
  <c r="W37" i="19"/>
  <c r="K10" i="20" s="1"/>
  <c r="X37" i="19"/>
  <c r="L10" i="20" s="1"/>
  <c r="C38" i="19"/>
  <c r="D38" i="19"/>
  <c r="E38" i="19"/>
  <c r="F38" i="19"/>
  <c r="G38" i="19"/>
  <c r="H38" i="19"/>
  <c r="I38" i="19"/>
  <c r="J38" i="19"/>
  <c r="K38" i="19"/>
  <c r="D17" i="20" s="1"/>
  <c r="L38" i="19"/>
  <c r="M38" i="19"/>
  <c r="N38" i="19"/>
  <c r="O38" i="19"/>
  <c r="P38" i="19"/>
  <c r="Q38" i="19"/>
  <c r="E17" i="20" s="1"/>
  <c r="R38" i="19"/>
  <c r="F17" i="20" s="1"/>
  <c r="S38" i="19"/>
  <c r="G17" i="20" s="1"/>
  <c r="T38" i="19"/>
  <c r="H17" i="20" s="1"/>
  <c r="U38" i="19"/>
  <c r="I17" i="20" s="1"/>
  <c r="V38" i="19"/>
  <c r="J17" i="20" s="1"/>
  <c r="W38" i="19"/>
  <c r="K17" i="20" s="1"/>
  <c r="X38" i="19"/>
  <c r="L17" i="20" s="1"/>
  <c r="C39" i="19"/>
  <c r="D39" i="19"/>
  <c r="E39" i="19"/>
  <c r="F39" i="19"/>
  <c r="G39" i="19"/>
  <c r="H39" i="19"/>
  <c r="I39" i="19"/>
  <c r="J39" i="19"/>
  <c r="K39" i="19"/>
  <c r="D36" i="20" s="1"/>
  <c r="L39" i="19"/>
  <c r="M39" i="19"/>
  <c r="N39" i="19"/>
  <c r="O39" i="19"/>
  <c r="P39" i="19"/>
  <c r="Q39" i="19"/>
  <c r="E36" i="20" s="1"/>
  <c r="R39" i="19"/>
  <c r="F36" i="20" s="1"/>
  <c r="S39" i="19"/>
  <c r="G36" i="20" s="1"/>
  <c r="T39" i="19"/>
  <c r="H36" i="20" s="1"/>
  <c r="U39" i="19"/>
  <c r="I36" i="20" s="1"/>
  <c r="V39" i="19"/>
  <c r="J36" i="20" s="1"/>
  <c r="W39" i="19"/>
  <c r="K36" i="20" s="1"/>
  <c r="X39" i="19"/>
  <c r="L36" i="20" s="1"/>
  <c r="C40" i="19"/>
  <c r="D40" i="19"/>
  <c r="E40" i="19"/>
  <c r="F40" i="19"/>
  <c r="G40" i="19"/>
  <c r="H40" i="19"/>
  <c r="I40" i="19"/>
  <c r="J40" i="19"/>
  <c r="K40" i="19"/>
  <c r="D46" i="20" s="1"/>
  <c r="L40" i="19"/>
  <c r="M40" i="19"/>
  <c r="N40" i="19"/>
  <c r="O40" i="19"/>
  <c r="P40" i="19"/>
  <c r="Q40" i="19"/>
  <c r="E46" i="20" s="1"/>
  <c r="R40" i="19"/>
  <c r="F46" i="20" s="1"/>
  <c r="S40" i="19"/>
  <c r="G46" i="20" s="1"/>
  <c r="T40" i="19"/>
  <c r="H46" i="20" s="1"/>
  <c r="U40" i="19"/>
  <c r="I46" i="20" s="1"/>
  <c r="V40" i="19"/>
  <c r="J46" i="20" s="1"/>
  <c r="W40" i="19"/>
  <c r="K46" i="20" s="1"/>
  <c r="X40" i="19"/>
  <c r="L46" i="20" s="1"/>
  <c r="B9" i="19"/>
  <c r="B10" i="19"/>
  <c r="B11" i="19"/>
  <c r="C38" i="20" s="1"/>
  <c r="B12" i="19"/>
  <c r="C22" i="20" s="1"/>
  <c r="B13" i="19"/>
  <c r="C14" i="20" s="1"/>
  <c r="B14" i="19"/>
  <c r="C16" i="20" s="1"/>
  <c r="B15" i="19"/>
  <c r="B16" i="19"/>
  <c r="C42" i="20" s="1"/>
  <c r="B17" i="19"/>
  <c r="B18" i="19"/>
  <c r="C34" i="20" s="1"/>
  <c r="B19" i="19"/>
  <c r="B20" i="19"/>
  <c r="C11" i="20" s="1"/>
  <c r="B21" i="19"/>
  <c r="B22" i="19"/>
  <c r="B23" i="19"/>
  <c r="B24" i="19"/>
  <c r="B25" i="19"/>
  <c r="C41" i="20" s="1"/>
  <c r="B26" i="19"/>
  <c r="C13" i="20" s="1"/>
  <c r="B27" i="19"/>
  <c r="C26" i="20" s="1"/>
  <c r="B28" i="19"/>
  <c r="C44" i="20" s="1"/>
  <c r="B29" i="19"/>
  <c r="C21" i="20" s="1"/>
  <c r="B30" i="19"/>
  <c r="C8" i="20" s="1"/>
  <c r="B31" i="19"/>
  <c r="B32" i="19"/>
  <c r="C12" i="20" s="1"/>
  <c r="B33" i="19"/>
  <c r="B34" i="19"/>
  <c r="C45" i="20" s="1"/>
  <c r="B35" i="19"/>
  <c r="B36" i="19"/>
  <c r="C37" i="20" s="1"/>
  <c r="B37" i="19"/>
  <c r="B38" i="19"/>
  <c r="B39" i="19"/>
  <c r="B40" i="19"/>
  <c r="C46" i="20" s="1"/>
  <c r="B41" i="19"/>
  <c r="C30" i="20" s="1"/>
  <c r="B8" i="19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U45" i="16"/>
  <c r="V45" i="16"/>
  <c r="W45" i="16"/>
  <c r="X45" i="16"/>
  <c r="B45" i="16"/>
  <c r="J25" i="14"/>
  <c r="I25" i="14"/>
  <c r="H25" i="14"/>
  <c r="G25" i="14"/>
  <c r="F25" i="14"/>
  <c r="E25" i="14"/>
  <c r="D25" i="14"/>
  <c r="C25" i="14"/>
  <c r="K33" i="14"/>
  <c r="J33" i="14"/>
  <c r="I33" i="14"/>
  <c r="H33" i="14"/>
  <c r="G33" i="14"/>
  <c r="F33" i="14"/>
  <c r="E33" i="14"/>
  <c r="D33" i="14"/>
  <c r="C33" i="14"/>
  <c r="J26" i="14"/>
  <c r="I26" i="14"/>
  <c r="H26" i="14"/>
  <c r="G26" i="14"/>
  <c r="F26" i="14"/>
  <c r="E26" i="14"/>
  <c r="D26" i="14"/>
  <c r="C26" i="14"/>
  <c r="J14" i="14"/>
  <c r="I14" i="14"/>
  <c r="H14" i="14"/>
  <c r="G14" i="14"/>
  <c r="F14" i="14"/>
  <c r="E14" i="14"/>
  <c r="D14" i="14"/>
  <c r="C14" i="14"/>
  <c r="K44" i="14"/>
  <c r="J44" i="14"/>
  <c r="I44" i="14"/>
  <c r="H44" i="14"/>
  <c r="G44" i="14"/>
  <c r="F44" i="14"/>
  <c r="E44" i="14"/>
  <c r="D44" i="14"/>
  <c r="J20" i="14"/>
  <c r="I20" i="14"/>
  <c r="H20" i="14"/>
  <c r="G20" i="14"/>
  <c r="F20" i="14"/>
  <c r="E20" i="14"/>
  <c r="D20" i="14"/>
  <c r="C20" i="14"/>
  <c r="L8" i="14"/>
  <c r="K8" i="14"/>
  <c r="J8" i="14"/>
  <c r="I8" i="14"/>
  <c r="H8" i="14"/>
  <c r="G8" i="14"/>
  <c r="F8" i="14"/>
  <c r="E8" i="14"/>
  <c r="D8" i="14"/>
  <c r="K45" i="14"/>
  <c r="J45" i="14"/>
  <c r="I45" i="14"/>
  <c r="H45" i="14"/>
  <c r="G45" i="14"/>
  <c r="F45" i="14"/>
  <c r="E45" i="14"/>
  <c r="D45" i="14"/>
  <c r="J18" i="14"/>
  <c r="I18" i="14"/>
  <c r="H18" i="14"/>
  <c r="G18" i="14"/>
  <c r="F18" i="14"/>
  <c r="E18" i="14"/>
  <c r="D18" i="14"/>
  <c r="C18" i="14"/>
  <c r="J16" i="14"/>
  <c r="I16" i="14"/>
  <c r="H16" i="14"/>
  <c r="G16" i="14"/>
  <c r="F16" i="14"/>
  <c r="E16" i="14"/>
  <c r="D16" i="14"/>
  <c r="K47" i="14"/>
  <c r="J47" i="14"/>
  <c r="I47" i="14"/>
  <c r="H47" i="14"/>
  <c r="G47" i="14"/>
  <c r="F47" i="14"/>
  <c r="E47" i="14"/>
  <c r="D47" i="14"/>
  <c r="C47" i="14"/>
  <c r="H19" i="14"/>
  <c r="G19" i="14"/>
  <c r="F19" i="14"/>
  <c r="E19" i="14"/>
  <c r="D19" i="14"/>
  <c r="C19" i="14"/>
  <c r="J23" i="14"/>
  <c r="I23" i="14"/>
  <c r="H23" i="14"/>
  <c r="G23" i="14"/>
  <c r="F23" i="14"/>
  <c r="E23" i="14"/>
  <c r="D23" i="14"/>
  <c r="C23" i="14"/>
  <c r="J15" i="14"/>
  <c r="I15" i="14"/>
  <c r="H15" i="14"/>
  <c r="G15" i="14"/>
  <c r="F15" i="14"/>
  <c r="E15" i="14"/>
  <c r="D15" i="14"/>
  <c r="C15" i="14"/>
  <c r="K35" i="14"/>
  <c r="J35" i="14"/>
  <c r="I35" i="14"/>
  <c r="H35" i="14"/>
  <c r="G35" i="14"/>
  <c r="F35" i="14"/>
  <c r="E35" i="14"/>
  <c r="D35" i="14"/>
  <c r="C35" i="14"/>
  <c r="K43" i="14"/>
  <c r="J43" i="14"/>
  <c r="I43" i="14"/>
  <c r="H43" i="14"/>
  <c r="G43" i="14"/>
  <c r="F43" i="14"/>
  <c r="E43" i="14"/>
  <c r="D43" i="14"/>
  <c r="C43" i="14"/>
  <c r="K31" i="14"/>
  <c r="J31" i="14"/>
  <c r="I31" i="14"/>
  <c r="H31" i="14"/>
  <c r="G31" i="14"/>
  <c r="F31" i="14"/>
  <c r="E31" i="14"/>
  <c r="D31" i="14"/>
  <c r="C31" i="14"/>
  <c r="J13" i="14"/>
  <c r="I13" i="14"/>
  <c r="H13" i="14"/>
  <c r="G13" i="14"/>
  <c r="F13" i="14"/>
  <c r="E13" i="14"/>
  <c r="D13" i="14"/>
  <c r="C13" i="14"/>
  <c r="K36" i="14"/>
  <c r="J36" i="14"/>
  <c r="I36" i="14"/>
  <c r="H36" i="14"/>
  <c r="G36" i="14"/>
  <c r="F36" i="14"/>
  <c r="E36" i="14"/>
  <c r="D36" i="14"/>
  <c r="C36" i="14"/>
  <c r="J38" i="14"/>
  <c r="I38" i="14"/>
  <c r="H38" i="14"/>
  <c r="G38" i="14"/>
  <c r="F38" i="14"/>
  <c r="E38" i="14"/>
  <c r="D38" i="14"/>
  <c r="C38" i="14"/>
  <c r="J11" i="14"/>
  <c r="I11" i="14"/>
  <c r="H11" i="14"/>
  <c r="G11" i="14"/>
  <c r="F11" i="14"/>
  <c r="E11" i="14"/>
  <c r="D11" i="14"/>
  <c r="C11" i="14"/>
  <c r="J12" i="14"/>
  <c r="I12" i="14"/>
  <c r="H12" i="14"/>
  <c r="G12" i="14"/>
  <c r="F12" i="14"/>
  <c r="E12" i="14"/>
  <c r="D12" i="14"/>
  <c r="C12" i="14"/>
  <c r="K41" i="14"/>
  <c r="J41" i="14"/>
  <c r="I41" i="14"/>
  <c r="H41" i="14"/>
  <c r="G41" i="14"/>
  <c r="F41" i="14"/>
  <c r="E41" i="14"/>
  <c r="D41" i="14"/>
  <c r="C41" i="14"/>
  <c r="K37" i="14"/>
  <c r="J37" i="14"/>
  <c r="I37" i="14"/>
  <c r="H37" i="14"/>
  <c r="G37" i="14"/>
  <c r="F37" i="14"/>
  <c r="E37" i="14"/>
  <c r="D37" i="14"/>
  <c r="C37" i="14"/>
  <c r="K30" i="14"/>
  <c r="J30" i="14"/>
  <c r="I30" i="14"/>
  <c r="H30" i="14"/>
  <c r="G30" i="14"/>
  <c r="F30" i="14"/>
  <c r="E30" i="14"/>
  <c r="D30" i="14"/>
  <c r="K39" i="14"/>
  <c r="J39" i="14"/>
  <c r="I39" i="14"/>
  <c r="H39" i="14"/>
  <c r="G39" i="14"/>
  <c r="F39" i="14"/>
  <c r="E39" i="14"/>
  <c r="D39" i="14"/>
  <c r="C39" i="14"/>
  <c r="J22" i="14"/>
  <c r="I22" i="14"/>
  <c r="H22" i="14"/>
  <c r="G22" i="14"/>
  <c r="F22" i="14"/>
  <c r="E22" i="14"/>
  <c r="D22" i="14"/>
  <c r="C22" i="14"/>
  <c r="K32" i="14"/>
  <c r="J32" i="14"/>
  <c r="I32" i="14"/>
  <c r="H32" i="14"/>
  <c r="G32" i="14"/>
  <c r="F32" i="14"/>
  <c r="E32" i="14"/>
  <c r="D32" i="14"/>
  <c r="C32" i="14"/>
  <c r="K42" i="14"/>
  <c r="J42" i="14"/>
  <c r="I42" i="14"/>
  <c r="H42" i="14"/>
  <c r="G42" i="14"/>
  <c r="F42" i="14"/>
  <c r="E42" i="14"/>
  <c r="D42" i="14"/>
  <c r="C42" i="14"/>
  <c r="K40" i="14"/>
  <c r="J40" i="14"/>
  <c r="I40" i="14"/>
  <c r="H40" i="14"/>
  <c r="G40" i="14"/>
  <c r="F40" i="14"/>
  <c r="E40" i="14"/>
  <c r="D40" i="14"/>
  <c r="C40" i="14"/>
  <c r="K46" i="14"/>
  <c r="J46" i="14"/>
  <c r="I46" i="14"/>
  <c r="H46" i="14"/>
  <c r="G46" i="14"/>
  <c r="F46" i="14"/>
  <c r="E46" i="14"/>
  <c r="D46" i="14"/>
  <c r="K34" i="14"/>
  <c r="J34" i="14"/>
  <c r="I34" i="14"/>
  <c r="H34" i="14"/>
  <c r="G34" i="14"/>
  <c r="F34" i="14"/>
  <c r="E34" i="14"/>
  <c r="D34" i="14"/>
  <c r="C34" i="14"/>
  <c r="J17" i="14"/>
  <c r="I17" i="14"/>
  <c r="H17" i="14"/>
  <c r="G17" i="14"/>
  <c r="F17" i="14"/>
  <c r="E17" i="14"/>
  <c r="D17" i="14"/>
  <c r="C17" i="14"/>
  <c r="J24" i="14"/>
  <c r="I24" i="14"/>
  <c r="H24" i="14"/>
  <c r="G24" i="14"/>
  <c r="F24" i="14"/>
  <c r="E24" i="14"/>
  <c r="D24" i="14"/>
  <c r="C24" i="14"/>
  <c r="L10" i="14"/>
  <c r="K10" i="14"/>
  <c r="J10" i="14"/>
  <c r="I10" i="14"/>
  <c r="H10" i="14"/>
  <c r="G10" i="14"/>
  <c r="F10" i="14"/>
  <c r="E10" i="14"/>
  <c r="D10" i="14"/>
  <c r="C10" i="14"/>
  <c r="K29" i="14"/>
  <c r="J29" i="14"/>
  <c r="I29" i="14"/>
  <c r="H29" i="14"/>
  <c r="G29" i="14"/>
  <c r="F29" i="14"/>
  <c r="E29" i="14"/>
  <c r="D29" i="14"/>
  <c r="J21" i="14"/>
  <c r="I21" i="14"/>
  <c r="H21" i="14"/>
  <c r="G21" i="14"/>
  <c r="F21" i="14"/>
  <c r="E21" i="14"/>
  <c r="D21" i="14"/>
  <c r="C21" i="14"/>
  <c r="J9" i="14"/>
  <c r="I9" i="14"/>
  <c r="H9" i="14"/>
  <c r="G9" i="14"/>
  <c r="F9" i="14"/>
  <c r="E9" i="14"/>
  <c r="D9" i="14"/>
  <c r="C9" i="14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W8" i="13"/>
  <c r="X8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X9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X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X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X1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X13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X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X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X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X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X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X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X21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X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X23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X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X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X26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X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X29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X30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X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X32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X33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X36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X37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X38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X39" i="13"/>
  <c r="C40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X40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X41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X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X43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X44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X45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X13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X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X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X17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X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X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X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X21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X22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X33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X36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X37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X38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X39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X40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X41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X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X43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X44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X45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8" i="11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8" i="9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9" i="6"/>
  <c r="F23" i="31" l="1"/>
  <c r="F36" i="31"/>
  <c r="F19" i="31"/>
  <c r="G19" i="31" s="1"/>
  <c r="F11" i="31"/>
  <c r="G11" i="31" s="1"/>
  <c r="F34" i="31"/>
  <c r="F30" i="31"/>
  <c r="F22" i="31"/>
  <c r="H22" i="31" s="1"/>
  <c r="F18" i="31"/>
  <c r="H18" i="31" s="1"/>
  <c r="F16" i="31"/>
  <c r="F14" i="31"/>
  <c r="F31" i="31"/>
  <c r="H31" i="31" s="1"/>
  <c r="F27" i="31"/>
  <c r="G27" i="31" s="1"/>
  <c r="F25" i="31"/>
  <c r="F21" i="31"/>
  <c r="F13" i="31"/>
  <c r="G13" i="31" s="1"/>
  <c r="F15" i="31"/>
  <c r="F7" i="31"/>
  <c r="F35" i="31"/>
  <c r="F37" i="31"/>
  <c r="H37" i="31" s="1"/>
  <c r="F33" i="31"/>
  <c r="H33" i="31" s="1"/>
  <c r="F29" i="31"/>
  <c r="F20" i="31"/>
  <c r="F12" i="31"/>
  <c r="H12" i="31" s="1"/>
  <c r="F24" i="31"/>
  <c r="F17" i="31"/>
  <c r="F5" i="31"/>
  <c r="F28" i="31"/>
  <c r="H28" i="31" s="1"/>
  <c r="F9" i="31"/>
  <c r="H9" i="31" s="1"/>
  <c r="H32" i="29"/>
  <c r="F10" i="31"/>
  <c r="G10" i="31" s="1"/>
  <c r="G24" i="29"/>
  <c r="F38" i="31"/>
  <c r="O13" i="10"/>
  <c r="G7" i="29"/>
  <c r="G15" i="29"/>
  <c r="H23" i="31"/>
  <c r="H16" i="29"/>
  <c r="L43" i="20"/>
  <c r="L25" i="20"/>
  <c r="H43" i="20"/>
  <c r="H25" i="20"/>
  <c r="K43" i="20"/>
  <c r="K25" i="20"/>
  <c r="G43" i="20"/>
  <c r="G25" i="20"/>
  <c r="D25" i="20"/>
  <c r="D43" i="20"/>
  <c r="J43" i="20"/>
  <c r="J25" i="20"/>
  <c r="F43" i="20"/>
  <c r="F25" i="20"/>
  <c r="I43" i="20"/>
  <c r="I25" i="20"/>
  <c r="E43" i="20"/>
  <c r="E25" i="20"/>
  <c r="C38" i="31"/>
  <c r="G38" i="31" s="1"/>
  <c r="N39" i="25"/>
  <c r="C25" i="29"/>
  <c r="G25" i="29" s="1"/>
  <c r="C15" i="31"/>
  <c r="N12" i="25"/>
  <c r="C28" i="29"/>
  <c r="G28" i="29" s="1"/>
  <c r="C16" i="31"/>
  <c r="G16" i="31" s="1"/>
  <c r="C34" i="29"/>
  <c r="C23" i="29"/>
  <c r="C27" i="29"/>
  <c r="C36" i="29"/>
  <c r="G32" i="31"/>
  <c r="H32" i="31"/>
  <c r="C11" i="29"/>
  <c r="C7" i="31"/>
  <c r="H7" i="31" s="1"/>
  <c r="G8" i="31"/>
  <c r="H8" i="31"/>
  <c r="G31" i="31"/>
  <c r="C8" i="29"/>
  <c r="H8" i="29" s="1"/>
  <c r="C31" i="29"/>
  <c r="C5" i="29"/>
  <c r="H5" i="29" s="1"/>
  <c r="C38" i="29"/>
  <c r="C30" i="29"/>
  <c r="H15" i="29"/>
  <c r="C35" i="29"/>
  <c r="C26" i="29"/>
  <c r="C10" i="29"/>
  <c r="C24" i="31"/>
  <c r="C12" i="29"/>
  <c r="C33" i="29"/>
  <c r="G33" i="29" s="1"/>
  <c r="C17" i="29"/>
  <c r="G17" i="29" s="1"/>
  <c r="C18" i="29"/>
  <c r="G12" i="31"/>
  <c r="G28" i="31"/>
  <c r="G35" i="31"/>
  <c r="H35" i="31"/>
  <c r="G20" i="29"/>
  <c r="H20" i="29"/>
  <c r="H36" i="31"/>
  <c r="G36" i="31"/>
  <c r="C20" i="31"/>
  <c r="C9" i="29"/>
  <c r="G9" i="29" s="1"/>
  <c r="C19" i="29"/>
  <c r="C14" i="29"/>
  <c r="C22" i="29"/>
  <c r="G5" i="31"/>
  <c r="H5" i="31"/>
  <c r="H10" i="31"/>
  <c r="H13" i="31"/>
  <c r="G18" i="31"/>
  <c r="H21" i="31"/>
  <c r="G21" i="31"/>
  <c r="H26" i="31"/>
  <c r="G26" i="31"/>
  <c r="H29" i="31"/>
  <c r="G29" i="31"/>
  <c r="G37" i="31"/>
  <c r="H6" i="31"/>
  <c r="G6" i="31"/>
  <c r="G9" i="31"/>
  <c r="G14" i="31"/>
  <c r="H14" i="31"/>
  <c r="G17" i="31"/>
  <c r="H17" i="31"/>
  <c r="G25" i="31"/>
  <c r="H25" i="31"/>
  <c r="H30" i="31"/>
  <c r="G30" i="31"/>
  <c r="G33" i="31"/>
  <c r="G34" i="31"/>
  <c r="H34" i="31"/>
  <c r="H7" i="29"/>
  <c r="H24" i="29"/>
  <c r="G23" i="31"/>
  <c r="G32" i="29"/>
  <c r="G16" i="29"/>
  <c r="C6" i="29"/>
  <c r="C13" i="29"/>
  <c r="C37" i="29"/>
  <c r="C29" i="29"/>
  <c r="C21" i="29"/>
  <c r="H11" i="31" l="1"/>
  <c r="H27" i="31"/>
  <c r="G22" i="31"/>
  <c r="H15" i="31"/>
  <c r="H19" i="31"/>
  <c r="H25" i="29"/>
  <c r="H38" i="31"/>
  <c r="G15" i="31"/>
  <c r="G8" i="29"/>
  <c r="H28" i="29"/>
  <c r="H16" i="31"/>
  <c r="G23" i="29"/>
  <c r="H23" i="29"/>
  <c r="G34" i="29"/>
  <c r="H34" i="29"/>
  <c r="G27" i="29"/>
  <c r="H27" i="29"/>
  <c r="G36" i="29"/>
  <c r="H36" i="29"/>
  <c r="H17" i="29"/>
  <c r="G7" i="31"/>
  <c r="H33" i="29"/>
  <c r="G11" i="29"/>
  <c r="H11" i="29"/>
  <c r="G18" i="29"/>
  <c r="H18" i="29"/>
  <c r="G35" i="29"/>
  <c r="H35" i="29"/>
  <c r="G5" i="29"/>
  <c r="G24" i="31"/>
  <c r="H24" i="31"/>
  <c r="G31" i="29"/>
  <c r="H31" i="29"/>
  <c r="H9" i="29"/>
  <c r="G10" i="29"/>
  <c r="H10" i="29"/>
  <c r="G30" i="29"/>
  <c r="H30" i="29"/>
  <c r="G12" i="29"/>
  <c r="H12" i="29"/>
  <c r="G26" i="29"/>
  <c r="H26" i="29"/>
  <c r="H38" i="29"/>
  <c r="G38" i="29"/>
  <c r="G19" i="29"/>
  <c r="H19" i="29"/>
  <c r="H22" i="29"/>
  <c r="G22" i="29"/>
  <c r="G20" i="31"/>
  <c r="H20" i="31"/>
  <c r="G14" i="29"/>
  <c r="H14" i="29"/>
  <c r="G13" i="29"/>
  <c r="H13" i="29"/>
  <c r="H6" i="29"/>
  <c r="G6" i="29"/>
  <c r="H21" i="29"/>
  <c r="G21" i="29"/>
  <c r="H29" i="29"/>
  <c r="G29" i="29"/>
  <c r="H37" i="29"/>
  <c r="G37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X8" authorId="0" shapeId="0" xr:uid="{9E0B3E57-391B-4794-9533-4DDDEA71AA9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8" authorId="0" shapeId="0" xr:uid="{E38ADE2A-C079-42BE-A80A-A3521D5669E3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9" authorId="0" shapeId="0" xr:uid="{E3416578-A777-4682-9843-59244C7E1B1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0" authorId="0" shapeId="0" xr:uid="{22CCE474-235C-4621-AFF5-9758DA1BE3FD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X11" authorId="0" shapeId="0" xr:uid="{D49F20E3-351A-419A-B079-EB700396F51D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Y11" authorId="0" shapeId="0" xr:uid="{98F3247A-F2EC-47E9-A3A7-B1DFC60EAB2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2" authorId="0" shapeId="0" xr:uid="{0EB6E1BC-3E5C-4B7B-B9F9-1523D575F9A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3" authorId="0" shapeId="0" xr:uid="{5AF03257-EC3A-45A2-B695-22E28CE6BF3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4" authorId="0" shapeId="0" xr:uid="{850442BB-A79F-402A-A6A1-01CE76F357BE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15" authorId="0" shapeId="0" xr:uid="{C5CCF0CC-F982-464E-94CB-6CE6FFF32D3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6" authorId="0" shapeId="0" xr:uid="{136CECA7-6845-4165-950A-63D83A33A9A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7" authorId="0" shapeId="0" xr:uid="{AD5A21C2-6CAF-4F25-B89D-D7DB7D8803E7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8" authorId="0" shapeId="0" xr:uid="{FD17394A-8DA8-4AFF-BE51-9D794DD059AD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19" authorId="0" shapeId="0" xr:uid="{DAA21539-19DE-4A57-81BB-F0073CEDAD8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0" authorId="0" shapeId="0" xr:uid="{F0120A26-19D0-457A-B11D-35A50E62D46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1" authorId="0" shapeId="0" xr:uid="{62B865B4-B669-4616-B08A-23FBDD1E2980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2" authorId="0" shapeId="0" xr:uid="{43D6246B-7167-47D6-92D7-246A28B50EE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3" authorId="0" shapeId="0" xr:uid="{8C369E1D-0F0C-4746-9A8E-49C1C47C0C3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4" authorId="0" shapeId="0" xr:uid="{80FE44C6-A291-4FF2-977F-1EA44FF1E80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5" authorId="0" shapeId="0" xr:uid="{93CC063F-53BD-42C8-A9C3-9E3E98FCCF24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Y25" authorId="0" shapeId="0" xr:uid="{CF50DF2F-F6E0-404B-BB00-E6A083396FCD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6" authorId="0" shapeId="0" xr:uid="{62B1B27A-D16B-4FDC-BFFB-37706AD74A7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7" authorId="0" shapeId="0" xr:uid="{76EBD4C7-FAA7-436E-B77A-8AD7998629E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7" authorId="0" shapeId="0" xr:uid="{DAD28FD3-A9B1-44E9-BE6E-928F514924B9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8" authorId="0" shapeId="0" xr:uid="{CB1D2AA1-AA09-4073-9F11-F5B881FD949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9" authorId="0" shapeId="0" xr:uid="{78405E24-2821-47B9-A69E-613F5EB367C4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0" authorId="0" shapeId="0" xr:uid="{28A4381C-7C7D-4DB9-853D-96F7254201A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1" authorId="0" shapeId="0" xr:uid="{39B3FC3D-02B3-4546-BFB0-0EEB9358D63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32" authorId="0" shapeId="0" xr:uid="{96A1A6B6-4B90-4ED4-B064-F3C246C63D4C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2" authorId="0" shapeId="0" xr:uid="{9955EF9A-886F-4652-8B8A-B4AD1E7E94C7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3" authorId="0" shapeId="0" xr:uid="{5FF23694-1F5F-4F12-8698-97CEE753DB20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X34" authorId="0" shapeId="0" xr:uid="{019742D5-9A51-4BB8-A42D-2014734EF5BE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4" authorId="0" shapeId="0" xr:uid="{94033989-5C20-4628-BB15-B273CC24E6DE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5" authorId="0" shapeId="0" xr:uid="{C18BDFE9-9D9C-4F78-A699-49CD223BEECC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6" authorId="0" shapeId="0" xr:uid="{F9D32442-007B-4A4A-AC1F-526927842FE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7" authorId="0" shapeId="0" xr:uid="{055773C6-DAC5-4248-86C8-0A23B09341E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8" authorId="0" shapeId="0" xr:uid="{E643AB2D-1A15-417B-8BB2-3B4DA0E41E2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9" authorId="0" shapeId="0" xr:uid="{FDFD1C1C-D5E0-49F3-9FC0-75C6548F61B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0" authorId="0" shapeId="0" xr:uid="{DC154801-A52B-449C-A7AA-4C40D7D33BBC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41" authorId="0" shapeId="0" xr:uid="{30AC9A52-9843-4F51-872D-5728FA30B7F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2" authorId="0" shapeId="0" xr:uid="{23D14282-A02D-437F-8EAE-DA978103EDE8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43" authorId="0" shapeId="0" xr:uid="{2BBC123E-D15C-41F7-8B0E-C530ADA33979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44" authorId="0" shapeId="0" xr:uid="{A1F49391-7858-47E9-A405-CF9735B210A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5" authorId="0" shapeId="0" xr:uid="{8C593EB0-3EC9-4D27-B8F0-37715AE649E6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Y8" authorId="0" shapeId="0" xr:uid="{A0868D01-A943-4256-89A8-15475E0F39E2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9" authorId="0" shapeId="0" xr:uid="{D9B01D2A-8E10-4AFD-BE41-8AEFEC65FFE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0" authorId="0" shapeId="0" xr:uid="{F259CC39-DDB5-4EE9-B3D8-8C235154925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1" authorId="0" shapeId="0" xr:uid="{47D2AB80-96E9-4982-B9E4-5CE665C00170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X12" authorId="0" shapeId="0" xr:uid="{1A24E21C-E5BB-435B-9B26-82EC34A3820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2" authorId="0" shapeId="0" xr:uid="{61531E2E-EFE8-45C7-80B1-674D020E5334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X13" authorId="0" shapeId="0" xr:uid="{01747547-B6FE-421C-9272-C690F645A1E9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13" authorId="0" shapeId="0" xr:uid="{24063C8F-B3BF-4F3F-8D52-998E1F5CC1B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X14" authorId="0" shapeId="0" xr:uid="{B68C723D-518A-44C7-9832-D786DE6922B6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Y14" authorId="0" shapeId="0" xr:uid="{984AFE44-6FE3-43B7-93D3-4CF545FB0C0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5" authorId="0" shapeId="0" xr:uid="{40E885A8-63A1-4847-9175-974270344C8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6" authorId="0" shapeId="0" xr:uid="{49A97C6A-7888-4104-A7D1-FFC492FB132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7" authorId="0" shapeId="0" xr:uid="{FDD451EC-3A47-4F92-83D8-7F72A3168FF7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18" authorId="0" shapeId="0" xr:uid="{9FED3A50-DD52-4818-A09E-562EC1C27EC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9" authorId="0" shapeId="0" xr:uid="{55C7B270-9E99-4846-BB7B-5890ADAFAEE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0" authorId="0" shapeId="0" xr:uid="{AD9BDB2E-A761-4433-8A7D-CDDEDF8D8E29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1" authorId="0" shapeId="0" xr:uid="{ACD173CE-D309-4F18-9A16-B96FAEAF575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2" authorId="0" shapeId="0" xr:uid="{CA14C7D0-CFA5-40DE-9458-94A30BB9F91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2" authorId="0" shapeId="0" xr:uid="{2B061674-9789-40E7-8BEF-E6BD0F9F311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3" authorId="0" shapeId="0" xr:uid="{9943FE49-14F8-44B4-A491-E264F7E10167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4" authorId="0" shapeId="0" xr:uid="{B99B9386-D7C2-460D-8E0A-CCFB7CD3509C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5" authorId="0" shapeId="0" xr:uid="{2B9F84BE-B575-46DD-BB93-D263A3B6261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6" authorId="0" shapeId="0" xr:uid="{86ECF835-0703-4D2A-AE77-D2CDDDB0B63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7" authorId="0" shapeId="0" xr:uid="{1E66F600-A825-47C0-A66C-00C1FC52751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8" authorId="0" shapeId="0" xr:uid="{781FC53B-833B-441D-8B2B-FBFE96754A9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9" authorId="0" shapeId="0" xr:uid="{AB9E9B9E-A0B9-47A1-A0CC-B95A761EAE8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0" authorId="0" shapeId="0" xr:uid="{62B37E54-AB5B-4737-87BC-D014BA60478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1" authorId="0" shapeId="0" xr:uid="{8F418848-DE0A-47AE-BA24-D4A3C4FDBABC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2" authorId="0" shapeId="0" xr:uid="{4E46F0F2-B91A-459A-AC2A-902B59455687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3" authorId="0" shapeId="0" xr:uid="{231E7B9F-DC64-4F50-B43D-B6D74E4EB1C4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4" authorId="0" shapeId="0" xr:uid="{B3FB3479-8C72-45B5-890B-E25BE0000F4F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5" authorId="0" shapeId="0" xr:uid="{2ECA7EFA-52F3-4D00-8AA8-D4FFD92E327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36" authorId="0" shapeId="0" xr:uid="{41BDB3AB-84D2-4406-B262-A00E472F45AE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Y36" authorId="0" shapeId="0" xr:uid="{FB11EF03-A011-4F78-BB07-77591B9A1BD5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7" authorId="0" shapeId="0" xr:uid="{56ADFD64-FD2E-42C2-8030-0D6053FC6F2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8" authorId="0" shapeId="0" xr:uid="{6279A22B-CBB9-43AF-A937-1EBC3B718017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9" authorId="0" shapeId="0" xr:uid="{FDC2438A-B366-40DE-91AA-F41BD06D402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0" authorId="0" shapeId="0" xr:uid="{23B5E511-52B9-4189-9643-868F13CACA1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1" authorId="0" shapeId="0" xr:uid="{2A0B678D-38CE-4D08-890B-CA686AA1B4C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2" authorId="0" shapeId="0" xr:uid="{FF74FBFB-0055-43D5-9796-E999ECF7744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43" authorId="0" shapeId="0" xr:uid="{DD9B6340-78F7-4FFA-A9A6-A555800B4C55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43" authorId="0" shapeId="0" xr:uid="{712769BA-306B-4C35-B967-2B8E73E1E686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44" authorId="0" shapeId="0" xr:uid="{0E1C4C73-F914-4A65-8292-DA4EF99327A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5" authorId="0" shapeId="0" xr:uid="{77C32E29-511A-4715-92D2-22F29EE42F74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X9" authorId="0" shapeId="0" xr:uid="{AEB68A9A-D33D-4F21-9084-E287E451FED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9" authorId="0" shapeId="0" xr:uid="{905A6586-C48F-4F60-A32D-575942E62858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10" authorId="0" shapeId="0" xr:uid="{0302BF79-F8E5-485E-9130-9F585A088C7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1" authorId="0" shapeId="0" xr:uid="{DEEAF5B4-C935-46F5-88C0-AC402DD1EF03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X12" authorId="0" shapeId="0" xr:uid="{3D11A06C-A5F8-4707-AED6-400BCC982CD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2" authorId="0" shapeId="0" xr:uid="{FD18425C-8A37-4A3E-BAA5-647562D0D31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3" authorId="0" shapeId="0" xr:uid="{6407DA03-6838-4863-8188-00F178B24C2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4" authorId="0" shapeId="0" xr:uid="{30FD4E24-6F7F-4671-B471-4B049945F8A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5" authorId="0" shapeId="0" xr:uid="{DD5F1B1B-7463-4DE8-8BAE-4049BB76F115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16" authorId="0" shapeId="0" xr:uid="{3A25F031-2D42-4797-876E-F77DA948344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7" authorId="0" shapeId="0" xr:uid="{51EC2C59-F389-4E99-8CE2-0013A7C3F737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8" authorId="0" shapeId="0" xr:uid="{74596C17-F16A-4E22-9D4C-65910CD85FA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9" authorId="0" shapeId="0" xr:uid="{262A33E9-BA7E-46A3-BB2B-93564002EC8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1" authorId="0" shapeId="0" xr:uid="{5574B4A3-6A1E-4ECE-815C-D1503D9787B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2" authorId="0" shapeId="0" xr:uid="{DA156DF1-A506-4AA9-970B-C757B0975983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3" authorId="0" shapeId="0" xr:uid="{CA633D0B-8BF3-4C68-8B8F-2B46FA4F948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4" authorId="0" shapeId="0" xr:uid="{86B6EF6E-B587-4D2C-B1D4-5C8D69BA16B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5" authorId="0" shapeId="0" xr:uid="{7FAD66E0-F4CC-4B11-AE20-F27F0DCE186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6" authorId="0" shapeId="0" xr:uid="{23B5AA36-515E-4AB3-9BA5-20D9C59B591E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Y26" authorId="0" shapeId="0" xr:uid="{59D828CD-4303-48D0-99C3-CFCE0D7D32F2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7" authorId="0" shapeId="0" xr:uid="{9B6753CE-995B-4CD6-82EA-2B7AF71311E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8" authorId="0" shapeId="0" xr:uid="{0890DBD7-2F9B-4992-8C53-BE0AD8CA893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8" authorId="0" shapeId="0" xr:uid="{BA61F7CA-1AD1-48AA-AC16-1F9175B8C08A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29" authorId="0" shapeId="0" xr:uid="{6CB56791-552A-4DBD-B71D-0B2FBCB6887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0" authorId="0" shapeId="0" xr:uid="{85A6D7B2-3088-482F-A35E-686E3838905D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1" authorId="0" shapeId="0" xr:uid="{FA461FB0-3BC2-4969-AE5E-7366B0B3380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2" authorId="0" shapeId="0" xr:uid="{764A2C63-A666-4D8A-B86F-2245929C486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33" authorId="0" shapeId="0" xr:uid="{C5A97900-9431-4469-9027-0E6C7E0FDB9B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3" authorId="0" shapeId="0" xr:uid="{067F508A-95F6-4DF3-B064-134CC51442C7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4" authorId="0" shapeId="0" xr:uid="{49D53C46-CF7A-433B-BB4D-085E5C93E05C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W35" authorId="0" shapeId="0" xr:uid="{EC3740D8-8D49-4B8E-86A8-AFCD02B9F225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X35" authorId="0" shapeId="0" xr:uid="{C51072F6-F555-4E54-AF38-0F161EF7CE8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5" authorId="0" shapeId="0" xr:uid="{31DE97C4-5793-4A0F-8F82-491A12AE0E18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6" authorId="0" shapeId="0" xr:uid="{1B3DC2AE-5583-4613-877E-53F711B1BB48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37" authorId="0" shapeId="0" xr:uid="{95D0D513-202C-42DC-8A85-056D87678FE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8" authorId="0" shapeId="0" xr:uid="{E6B09C7A-5876-4A1E-8719-32FCE9AEF2A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9" authorId="0" shapeId="0" xr:uid="{CAF94F3E-A64A-465F-A2FC-9B4F744AC5BC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40" authorId="0" shapeId="0" xr:uid="{165A4F5F-A3C6-4DC8-87FE-739903FE035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1" authorId="0" shapeId="0" xr:uid="{EB73C7E8-83A1-4597-B5F1-2C566673E683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42" authorId="0" shapeId="0" xr:uid="{D90BD862-834E-43D1-80E4-E93FB6C5FFA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3" authorId="0" shapeId="0" xr:uid="{32EBDC85-8EBA-4556-AF34-BDB383B07D20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44" authorId="0" shapeId="0" xr:uid="{4A465E6D-5827-4BB7-AAEA-2D609242EC88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Y45" authorId="0" shapeId="0" xr:uid="{23F93F50-782F-4DA4-B9FE-7D12ABC7BD2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6" authorId="0" shapeId="0" xr:uid="{3661B9E3-F7E4-4E5C-86D9-3CA4A814DF12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F9" authorId="0" shapeId="0" xr:uid="{7A2AB888-EDB3-463B-BAE2-3E00F415E3B3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E10" authorId="0" shapeId="0" xr:uid="{344B5183-C0A1-4936-9284-832FA7585D3D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X11" authorId="0" shapeId="0" xr:uid="{BC1DCF2B-730B-4DE1-AFF8-B4B1F720CE3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1" authorId="0" shapeId="0" xr:uid="{F2351304-17CE-4A27-8789-A6E25FB7015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2" authorId="0" shapeId="0" xr:uid="{C1E6A528-19AE-4DFE-8042-2C1C6778052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3" authorId="0" shapeId="0" xr:uid="{A1B09691-06E5-4E30-985C-39AA8198F69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T14" authorId="0" shapeId="0" xr:uid="{1CDE4953-3AC5-42F0-ABA3-0DC66F2FD78A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15" authorId="0" shapeId="0" xr:uid="{00C3B0B5-A2D6-4E1C-86EE-28D319B1B73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7" authorId="0" shapeId="0" xr:uid="{93AD97B4-2E73-40C1-A1A8-C61B31ADDD1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T18" authorId="0" shapeId="0" xr:uid="{57AA0D9B-D3B8-4E0A-A217-2E4C50825E4C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H19" authorId="0" shapeId="0" xr:uid="{D1433FFF-1A49-429E-B0B3-4F4458D3A70C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O19" authorId="0" shapeId="0" xr:uid="{3DD89A78-C691-49D2-9C2A-03C2D45EFA04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E21" authorId="0" shapeId="0" xr:uid="{349B250F-489F-4F4C-8B78-15711D8F06F9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2" authorId="0" shapeId="0" xr:uid="{C8D91CF2-BA84-46AC-BF3D-622032A12C1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M24" authorId="0" shapeId="0" xr:uid="{958B638A-A70B-42C1-97B1-B5ABB41C788B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H25" authorId="0" shapeId="0" xr:uid="{C67E6317-CCF9-492C-A54F-308120458F0D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V25" authorId="0" shapeId="0" xr:uid="{F265B010-DD6A-4F15-8E8B-E0FE86E5F97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5" authorId="0" shapeId="0" xr:uid="{180D674F-072E-4BB3-87A8-DB55C33522AB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N26" authorId="0" shapeId="0" xr:uid="{F70C5CE8-A5EE-46A9-A960-6766FF96A14E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6" authorId="0" shapeId="0" xr:uid="{726E09A6-C5E8-4C4C-A109-B82455AFDB2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8" authorId="0" shapeId="0" xr:uid="{23DF9AB2-3601-4E0C-9419-E549B249C19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H30" authorId="0" shapeId="0" xr:uid="{3E12ABF9-EF58-4B67-9C53-6EEA9F5E25F1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N31" authorId="0" shapeId="0" xr:uid="{81B509C9-C232-4387-B242-57DAE4FA7228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1" authorId="0" shapeId="0" xr:uid="{A17951AA-B70A-4362-9E02-DDFA582AD00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K34" authorId="0" shapeId="0" xr:uid="{61B44149-877F-4618-8E8A-B6366513A81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L34" authorId="0" shapeId="0" xr:uid="{02B99538-13DB-42E2-ACAA-1FA977C7F5A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M34" authorId="0" shapeId="0" xr:uid="{966A5585-A810-4036-8972-A31D0E2C44E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N34" authorId="0" shapeId="0" xr:uid="{4564AE60-66E3-4528-A08F-F5D5A101A4A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O34" authorId="0" shapeId="0" xr:uid="{D3CD0690-9E01-4398-8D34-9914B20C058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P34" authorId="0" shapeId="0" xr:uid="{AD9B8569-0E89-4729-88C2-46BCA78262C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Q34" authorId="0" shapeId="0" xr:uid="{A0AB19CF-E9CA-4671-AA65-2E0F4A892B8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R34" authorId="0" shapeId="0" xr:uid="{A18D833A-EC6A-4422-B597-5DEA5EAD187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S34" authorId="0" shapeId="0" xr:uid="{58B7365B-4310-40F7-B0C9-12D481B1A9E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T34" authorId="0" shapeId="0" xr:uid="{195D6AD3-C417-4B4C-AFFD-067BAC3AF38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5" authorId="0" shapeId="0" xr:uid="{F37EB5FE-97CC-4331-845C-AAC5047DCDE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36" authorId="0" shapeId="0" xr:uid="{957E2ECD-4B07-4FAF-9A0F-37F119EB40CE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6" authorId="0" shapeId="0" xr:uid="{64C48846-9756-4B4E-8A1F-104411E01B7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8" authorId="0" shapeId="0" xr:uid="{75931A89-1CB8-46D0-A487-8DA2F31E99D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39" authorId="0" shapeId="0" xr:uid="{85F41E42-DC04-41E1-9386-B469B7B65125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X8" authorId="0" shapeId="0" xr:uid="{F12DC9C5-97DC-48E0-8C6E-9D22B9D138D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11" authorId="0" shapeId="0" xr:uid="{0B1D01DA-4E61-4FC2-96A7-239B4633C9C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1" authorId="0" shapeId="0" xr:uid="{90BED4BA-EF34-465E-9AED-2E1193591EE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2" authorId="0" shapeId="0" xr:uid="{8F5E2F81-07F4-457B-BC9E-5CF0E479912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3" authorId="0" shapeId="0" xr:uid="{F2D7B0CF-0D3C-45FF-A7A9-1A18B502747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5" authorId="0" shapeId="0" xr:uid="{CD162900-0340-4206-AA9E-A902F0CD972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6" authorId="0" shapeId="0" xr:uid="{C893D8F8-03B9-4D63-A57A-A1A16B22E47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7" authorId="0" shapeId="0" xr:uid="{F074CF6D-2351-4B9D-AF48-5A888B2B4BB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2" authorId="0" shapeId="0" xr:uid="{F3445C3F-3F49-42AA-BC6E-5FFDDFFEE8F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3" authorId="0" shapeId="0" xr:uid="{7F6B9437-864D-4532-9D56-E1EAE2BB772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25" authorId="0" shapeId="0" xr:uid="{17B9D401-D71C-4C09-B397-7C0DAADD4080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X25" authorId="0" shapeId="0" xr:uid="{B8E47C03-6F72-4383-B639-452FC0161B20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Y26" authorId="0" shapeId="0" xr:uid="{A556E4B8-AE30-469E-8F92-4B357C731C4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8" authorId="0" shapeId="0" xr:uid="{E512D9AC-EE87-4708-9702-8FACAEDBDCA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1" authorId="0" shapeId="0" xr:uid="{70251275-BC3F-4F0D-AE80-428D59F7756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5" authorId="0" shapeId="0" xr:uid="{2A858385-0A26-4858-8B97-4B5C3F7A2EF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6" authorId="0" shapeId="0" xr:uid="{3A75F9BE-37E0-460F-9575-BD086F28823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8" authorId="0" shapeId="0" xr:uid="{7E9E0CC5-F3D4-412E-BEEE-DD63D8056ED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0" authorId="0" shapeId="0" xr:uid="{0DA7AD02-FF51-4F84-8061-6522766C915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3" authorId="0" shapeId="0" xr:uid="{E10E576C-B961-4A26-8DA5-490582DD971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X8" authorId="0" shapeId="0" xr:uid="{CC025A83-55A7-4ECD-8CDB-9F574BEB07F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11" authorId="0" shapeId="0" xr:uid="{3C66A8F1-58AE-4C08-B1F2-556CCB0BA03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1" authorId="0" shapeId="0" xr:uid="{4A84DA15-85F7-4061-9333-96CDC7FA868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2" authorId="0" shapeId="0" xr:uid="{6608DC69-C42E-411B-8C73-C5DAEF9F9FC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3" authorId="0" shapeId="0" xr:uid="{0C4EF4E4-8FAE-40F3-837F-8A8DE703959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5" authorId="0" shapeId="0" xr:uid="{1E71DA2E-AD66-44ED-9DBE-B927F7F8234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7" authorId="0" shapeId="0" xr:uid="{5DDEB1F2-AC7B-4227-8FFF-A4995FA5802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2" authorId="0" shapeId="0" xr:uid="{175464C9-576E-4525-8DE4-9CC8375F1DE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5" authorId="0" shapeId="0" xr:uid="{C59F1152-7843-4383-AE1A-95521300EE60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Y26" authorId="0" shapeId="0" xr:uid="{59BE50AC-F075-49E4-82C2-82A74EBAB4A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8" authorId="0" shapeId="0" xr:uid="{CC14827D-022B-4340-9A9A-9118EA3B52E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1" authorId="0" shapeId="0" xr:uid="{6ED50ADB-8341-4D4A-96D8-DE8A6EE7C8D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6" authorId="0" shapeId="0" xr:uid="{7E42A20F-97BC-4758-9EC8-04C171F4B6F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7" authorId="0" shapeId="0" xr:uid="{376D8A86-0071-4E4A-BD8C-EA928957221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9" authorId="0" shapeId="0" xr:uid="{99681628-8DBE-4706-A763-A7943EBABE3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B9" authorId="0" shapeId="0" xr:uid="{F7EDC35B-541D-44A7-B2D9-7BB5AC7E2991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C9" authorId="0" shapeId="0" xr:uid="{153049AD-542C-42FD-9A1B-D94D98414635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D9" authorId="0" shapeId="0" xr:uid="{4F47F850-80FA-4E86-B1D7-EF4DF97EA2DD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E9" authorId="0" shapeId="0" xr:uid="{5DBD3C63-906E-44B8-8181-21203AB10C46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F9" authorId="0" shapeId="0" xr:uid="{8301AE97-CB43-45E6-AA67-7878974D6BF9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G9" authorId="0" shapeId="0" xr:uid="{5A1E30B6-0623-4404-A9F8-F0643BD879FE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H9" authorId="0" shapeId="0" xr:uid="{180870DF-520B-45DA-B1CE-9660033D075C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I9" authorId="0" shapeId="0" xr:uid="{02456365-7CFC-460A-971F-BFE40F4543F2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J9" authorId="0" shapeId="0" xr:uid="{BF16DB45-CFB8-4334-8631-E642AB1A228A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K9" authorId="0" shapeId="0" xr:uid="{E897F043-8214-49FE-A20C-9735F4DE6210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L9" authorId="0" shapeId="0" xr:uid="{3DA607D1-3C6B-437E-89C4-50A0F3FF8F39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M9" authorId="0" shapeId="0" xr:uid="{B976DA46-AEB6-429E-9DA9-495101AAE3ED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N9" authorId="0" shapeId="0" xr:uid="{C317FFE3-8BD2-4C81-A556-F845569550CA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X9" authorId="0" shapeId="0" xr:uid="{DA5E185B-1CE1-4D0A-8580-5BBDA62F6B2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F10" authorId="0" shapeId="0" xr:uid="{C52C95EC-1F9C-4276-8DAB-15E23F85A47B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10" authorId="0" shapeId="0" xr:uid="{4B21BDBE-71B4-45C7-A095-B9B02662D12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11" authorId="0" shapeId="0" xr:uid="{005737AD-E828-4C9B-B686-8F8ADB7F3D4A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X12" authorId="0" shapeId="0" xr:uid="{01A6F244-B9D4-42C4-9A11-6049346DF86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2" authorId="0" shapeId="0" xr:uid="{B8C67CC2-0EA0-4F06-830D-327F7822495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3" authorId="0" shapeId="0" xr:uid="{12D5F5A8-2C0B-487D-ABA9-44CD76177827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4" authorId="0" shapeId="0" xr:uid="{D3C07A77-FEC4-48A6-A377-4301CC3A47C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T15" authorId="0" shapeId="0" xr:uid="{F40E2D21-0C8F-430C-A897-589A608DDE4A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16" authorId="0" shapeId="0" xr:uid="{11D4F224-E698-4FAA-B001-FF400B3CE93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17" authorId="0" shapeId="0" xr:uid="{960B2014-8760-42AB-8DCC-C05C808F8C55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L17" authorId="0" shapeId="0" xr:uid="{13687B15-4DC2-45AE-9109-3C28412AFF35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17" authorId="0" shapeId="0" xr:uid="{77E8182C-EC63-417C-BE0E-81A279E108A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8" authorId="0" shapeId="0" xr:uid="{8521F1AC-3786-49A6-AB4F-A1BBCE58EAC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20" authorId="0" shapeId="0" xr:uid="{AAF8DF03-5086-42D2-96CD-CCF4E399EFB0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H20" authorId="0" shapeId="0" xr:uid="{F53BC313-2987-4176-B8C5-CFD8F9E484E8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O20" authorId="0" shapeId="0" xr:uid="{2F85B985-6A4D-4C8A-A76C-D7C8EEF62B63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1" authorId="0" shapeId="0" xr:uid="{A632A909-D3F6-4A10-B5E9-2CA7B380A6B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22" authorId="0" shapeId="0" xr:uid="{41AECEAC-B565-41C1-B6A0-68133AA734E5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E23" authorId="0" shapeId="0" xr:uid="{C7EE57BC-9B46-478E-9ACD-3FC43C5090A3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B24" authorId="0" shapeId="0" xr:uid="{2ED53D27-92DB-4CEB-A5BA-73B0D0D4D418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E24" authorId="0" shapeId="0" xr:uid="{7CE38577-C96A-4BAB-BEC5-7003BBCF5C18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4" authorId="0" shapeId="0" xr:uid="{96D8151B-F12B-4ADB-A654-2B69E93494C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M25" authorId="0" shapeId="0" xr:uid="{22897BD4-EA98-4998-85B8-A522381854FC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5" authorId="0" shapeId="0" xr:uid="{5D894356-3DB5-439F-A304-798BCC1FF8A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H26" authorId="0" shapeId="0" xr:uid="{538BCBF4-18AE-44AC-80F9-3BEB33E9A519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V26" authorId="0" shapeId="0" xr:uid="{F0136B7A-914B-4B08-872E-20FF1B6A35F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6" authorId="0" shapeId="0" xr:uid="{94A817C2-7D78-45F0-801C-EBA7655050BD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N27" authorId="0" shapeId="0" xr:uid="{1451D55A-8B88-43BC-ACD9-87F03CD6C19B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7" authorId="0" shapeId="0" xr:uid="{E8AC1882-142F-4A25-AE39-84827068565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8" authorId="0" shapeId="0" xr:uid="{35029832-B8E9-45E0-BF19-7F41A26C5A3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9" authorId="0" shapeId="0" xr:uid="{47FC4AA4-A7C2-4554-8BA3-04D918F2C7D7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30" authorId="0" shapeId="0" xr:uid="{04389961-6840-4662-BD5F-2EA30D55A235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C30" authorId="0" shapeId="0" xr:uid="{1182B55A-1989-48C4-B5B6-5E4C95E7A0CA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D30" authorId="0" shapeId="0" xr:uid="{4F2DF403-4331-4493-B2B8-30343EA40443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30" authorId="0" shapeId="0" xr:uid="{5ED14BB3-0EC4-4AD0-894C-7876D88CC6CF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B31" authorId="0" shapeId="0" xr:uid="{72D904E9-D6BC-4D5E-B7C3-993F2D0B34A8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C31" authorId="0" shapeId="0" xr:uid="{5465E5B2-F98F-4655-B1E9-38137A82E51F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D31" authorId="0" shapeId="0" xr:uid="{B35144E7-4C99-4B07-9030-D8AB4A7FD518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31" authorId="0" shapeId="0" xr:uid="{11457770-1786-4A82-AC10-A36CBD4C92E9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F31" authorId="0" shapeId="0" xr:uid="{79B1E011-0774-45D0-B606-AEA3E6668542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H31" authorId="0" shapeId="0" xr:uid="{42BF3CB4-2104-4E8F-9161-AD5E528D05D0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1" authorId="0" shapeId="0" xr:uid="{82F999DB-D1EC-4A3A-9421-7F5D77811CD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32" authorId="0" shapeId="0" xr:uid="{465FBB72-81EE-4220-AC15-A6C5962128FF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M32" authorId="0" shapeId="0" xr:uid="{DD9C7717-B44B-4F63-80C0-CA8BF4899BBD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N32" authorId="0" shapeId="0" xr:uid="{2FE10C3E-0227-4961-980F-1620E76B75A7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2" authorId="0" shapeId="0" xr:uid="{6273B211-0D17-401A-BB89-31A0E83ED10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33" authorId="0" shapeId="0" xr:uid="{DC527EA6-FBCC-4FAA-B000-277A2E2C4710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J33" authorId="0" shapeId="0" xr:uid="{50DC6A3C-0A16-4AFF-9E84-00006CE1A4B3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K35" authorId="0" shapeId="0" xr:uid="{46E85476-881C-4F6C-B711-E1004F8058C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L35" authorId="0" shapeId="0" xr:uid="{780E9D8E-671D-4075-B152-0CB434AC671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M35" authorId="0" shapeId="0" xr:uid="{70BA0B1F-B9BD-4F88-B0EF-DF7D58649E3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N35" authorId="0" shapeId="0" xr:uid="{CA87EC1C-2C89-4AB0-9322-A963CBE7F65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O35" authorId="0" shapeId="0" xr:uid="{34F20224-B2E0-4A99-B366-AEC72E5ABEE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P35" authorId="0" shapeId="0" xr:uid="{3D569F28-1ABA-4C5F-8CA8-342D6749C8C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Q35" authorId="0" shapeId="0" xr:uid="{8FF6525B-01DF-4ED7-A2E9-D1E52ACD3C9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R35" authorId="0" shapeId="0" xr:uid="{64996B03-A28E-42F9-AA98-CA066F8C4D9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S35" authorId="0" shapeId="0" xr:uid="{D1E57CE0-A443-4900-A2DF-62B5DFB1BCB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T35" authorId="0" shapeId="0" xr:uid="{71CB4795-1419-4743-BDBB-9B50FA3161F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C36" authorId="0" shapeId="0" xr:uid="{F45CB2A7-355F-4152-AFA7-EE68F4479425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D37" authorId="0" shapeId="0" xr:uid="{7A5AB02E-DD9B-4CA2-AC81-90E78FFCCF94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7" authorId="0" shapeId="0" xr:uid="{72908368-067B-4898-966C-739B880F8CF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38" authorId="0" shapeId="0" xr:uid="{80962F38-33CA-4EAA-9FA5-27F262CEA7D4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8" authorId="0" shapeId="0" xr:uid="{9D11389D-1BD4-4CA8-A6DA-1FC44A190F0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F39" authorId="0" shapeId="0" xr:uid="{CAA7BE8A-D976-4DE4-9A3E-4B681509D05F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G39" authorId="0" shapeId="0" xr:uid="{1D9D5DC1-1D87-42F2-9C6E-6169DA72F59C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N39" authorId="0" shapeId="0" xr:uid="{9D96D188-83BB-4A2B-A17E-8968F479985A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P40" authorId="0" shapeId="0" xr:uid="{4C5F5C00-FFDA-4932-A1E6-C283B262E8F9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40" authorId="0" shapeId="0" xr:uid="{A28407C2-C8CC-4603-8388-0DD75E7E0A9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41" authorId="0" shapeId="0" xr:uid="{E7B4F9DE-9187-4D36-BD8F-78B49CF058CB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M42" authorId="0" shapeId="0" xr:uid="{0DE97708-25EC-408D-9968-DCFEA050D16D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42" authorId="0" shapeId="0" xr:uid="{48F4CB0A-C3C2-4A7E-9189-1E455566652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44" authorId="0" shapeId="0" xr:uid="{AC62F006-E17B-4056-9DEA-732C5D30AE32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C44" authorId="0" shapeId="0" xr:uid="{67C96B5C-E045-42A1-862D-C1759C6C1197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D44" authorId="0" shapeId="0" xr:uid="{00FE302B-7585-44B8-9CE6-9E48BCDA5AC8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Y45" authorId="0" shapeId="0" xr:uid="{5A8B4C82-9F75-4293-AD42-43128175AEA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B9" authorId="0" shapeId="0" xr:uid="{9EA4210D-3511-463C-BDE7-95D5359B4E86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C9" authorId="0" shapeId="0" xr:uid="{F20525A6-A914-4795-90D6-0978A05C949E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D9" authorId="0" shapeId="0" xr:uid="{AFD59528-1E4C-4901-86D0-ABAD4F653F7E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E9" authorId="0" shapeId="0" xr:uid="{2C76010D-CA67-460B-846A-E3EECEC4459B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F9" authorId="0" shapeId="0" xr:uid="{7F3FAC5B-9A60-4E50-A3EC-3411E19BAFDD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G9" authorId="0" shapeId="0" xr:uid="{8E5D2B5D-BCD6-4AA6-8CA0-650AFDE00F87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H9" authorId="0" shapeId="0" xr:uid="{7B2F0F1E-7D96-4F88-B804-23D43EFC687E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I9" authorId="0" shapeId="0" xr:uid="{0C925FC4-E8EE-4229-8972-AD7C2E4D0521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J9" authorId="0" shapeId="0" xr:uid="{8D0827E5-E7E7-40FB-B9BA-E1FA62E72B30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K9" authorId="0" shapeId="0" xr:uid="{28B3854F-76A8-45B3-936B-A0F5A3A35EE8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L9" authorId="0" shapeId="0" xr:uid="{1384E694-1B7B-4444-B7CB-6AD29BD24136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M9" authorId="0" shapeId="0" xr:uid="{B9A9C52D-F7E5-4928-BC41-4EF297A09E4D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N9" authorId="0" shapeId="0" xr:uid="{D8BB76E3-7382-47FC-94CE-DC0AE854E4D0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O9" authorId="0" shapeId="0" xr:uid="{29C1AC58-4816-431F-9A57-7EEE18C13541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X9" authorId="0" shapeId="0" xr:uid="{337F3558-3F3E-4FC5-8A4A-70BBB7B25D3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F10" authorId="0" shapeId="0" xr:uid="{295E9E00-F445-4D8F-B496-083FA1C4A517}">
      <text>
        <r>
          <rPr>
            <sz val="11"/>
            <color theme="1"/>
            <rFont val="Calibri"/>
            <family val="2"/>
            <scheme val="minor"/>
          </rPr>
          <t>Observation status: Time series break
Observation status 2: Definition differs</t>
        </r>
      </text>
    </comment>
    <comment ref="G10" authorId="0" shapeId="0" xr:uid="{A59FE052-6BC1-425E-98DE-52837A5C5E21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H10" authorId="0" shapeId="0" xr:uid="{AAFDEEC9-296F-4BC8-A653-766A14FE3CF9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I10" authorId="0" shapeId="0" xr:uid="{8ADC43C8-BAC1-458F-8295-15CC260B10AF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K10" authorId="0" shapeId="0" xr:uid="{D236FF52-8D07-408A-A250-78FCFEA60355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L10" authorId="0" shapeId="0" xr:uid="{60BF8F10-C169-4490-8624-E3C5A7EE0531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M10" authorId="0" shapeId="0" xr:uid="{4B062635-860B-4525-8DE6-091DC452A614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N10" authorId="0" shapeId="0" xr:uid="{9BBB50A0-C8CC-4EB8-A8F0-904A6C987072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O10" authorId="0" shapeId="0" xr:uid="{57D2D332-B09F-4E54-80FD-0A5A4ABB28C8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P10" authorId="0" shapeId="0" xr:uid="{82FFBC95-A6E3-4BCA-B77F-BEEB73F1E8E4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Q10" authorId="0" shapeId="0" xr:uid="{A78B1EA7-5D1F-4C10-8376-9EF7F0A15137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R10" authorId="0" shapeId="0" xr:uid="{371A70EB-8FEC-40EE-A92D-332DA10D32E0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S10" authorId="0" shapeId="0" xr:uid="{143B1067-DE16-4B63-BD89-50A69987E545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U10" authorId="0" shapeId="0" xr:uid="{A67BDE8C-9FE0-4090-A47F-14DD2FE06F61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V10" authorId="0" shapeId="0" xr:uid="{577E066F-B96C-4BD4-8B58-DD787310569E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W10" authorId="0" shapeId="0" xr:uid="{3EEFAA60-3E1E-4521-B683-A3391A948B35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X10" authorId="0" shapeId="0" xr:uid="{D4FF1E20-9A9E-49F8-A5B0-28B8C2C2C7DC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Y10" authorId="0" shapeId="0" xr:uid="{27E13897-F377-4625-BF66-0E55DC22A5A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11" authorId="0" shapeId="0" xr:uid="{D9E99AD1-C736-4D8B-9AF7-0C85F794E15F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P12" authorId="0" shapeId="0" xr:uid="{4DBA0158-D6B6-4C27-B9ED-F2D0B1ED09F4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X12" authorId="0" shapeId="0" xr:uid="{C16C6C92-FDBB-48F7-896B-50C6353D3C2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2" authorId="0" shapeId="0" xr:uid="{5B456483-F09F-4E29-84FE-1F414AB2D35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3" authorId="0" shapeId="0" xr:uid="{A4D1B556-5989-4BE3-AC58-EE03C8601B3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4" authorId="0" shapeId="0" xr:uid="{FDDB0358-7389-4556-AEFF-D39440F3191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T15" authorId="0" shapeId="0" xr:uid="{AE83A708-EC53-459F-9D7C-AD440C736B7B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B16" authorId="0" shapeId="0" xr:uid="{EA301338-F97E-49A3-809A-4A971A619FE8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16" authorId="0" shapeId="0" xr:uid="{A2C9C947-A284-4281-AD6F-DC941995A55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17" authorId="0" shapeId="0" xr:uid="{B5A33EC8-4C62-4294-9ED9-94F7837BC380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L17" authorId="0" shapeId="0" xr:uid="{A6706641-C4AD-4814-9273-AD4C724E2183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17" authorId="0" shapeId="0" xr:uid="{06E3FA5D-ED8A-44A5-9732-0134BB0AE17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18" authorId="0" shapeId="0" xr:uid="{28467DB6-5770-4DFE-A765-452BCD8C0D5D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18" authorId="0" shapeId="0" xr:uid="{411DDD60-C473-48D1-B39F-E0DF67424387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20" authorId="0" shapeId="0" xr:uid="{6752EFA8-420F-4BF1-884B-773E8477A18D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H20" authorId="0" shapeId="0" xr:uid="{3422207A-7C71-42CB-9FEB-8A2A7893909F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O20" authorId="0" shapeId="0" xr:uid="{05F79702-332E-4FCA-9DCF-A7AB1D4D0436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1" authorId="0" shapeId="0" xr:uid="{FBE95AFF-2787-49E6-91B6-3FFD98F79FB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22" authorId="0" shapeId="0" xr:uid="{00C4FD33-CA11-4A4D-BE84-93026014F002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E23" authorId="0" shapeId="0" xr:uid="{6631B034-7043-4B53-9C04-CF33502E3247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3" authorId="0" shapeId="0" xr:uid="{71B64EE3-017D-4C44-991B-3F09A48687E5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B24" authorId="0" shapeId="0" xr:uid="{0B83F471-9E5F-4195-BA1D-94DAEBE1FBED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E24" authorId="0" shapeId="0" xr:uid="{2A4DB1AC-4892-4435-9F8B-13463C879B09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4" authorId="0" shapeId="0" xr:uid="{88FCC8C1-A97D-4045-8188-969A495D089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M25" authorId="0" shapeId="0" xr:uid="{49154364-6B42-47BA-86C0-BAD016DF3832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5" authorId="0" shapeId="0" xr:uid="{5371DA9D-200F-4ADB-9739-7EE455081B9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H26" authorId="0" shapeId="0" xr:uid="{40057163-6EE4-4248-8E93-61E0461940A7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V26" authorId="0" shapeId="0" xr:uid="{1C99A506-852A-4E8F-AA76-7886008E9D5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6" authorId="0" shapeId="0" xr:uid="{BAD31D9B-6CEE-49DE-A8D8-D82A72417F72}">
      <text>
        <r>
          <rPr>
            <sz val="11"/>
            <color theme="1"/>
            <rFont val="Calibri"/>
            <family val="2"/>
            <scheme val="minor"/>
          </rPr>
          <t>Observation status: Definition differs
Observation status 2: Provisional value</t>
        </r>
      </text>
    </comment>
    <comment ref="N27" authorId="0" shapeId="0" xr:uid="{9FC65F9E-913B-45CE-BF09-482302FAF7BD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27" authorId="0" shapeId="0" xr:uid="{E4F61F52-00E6-4D28-9D59-32F2DBB7E59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M28" authorId="0" shapeId="0" xr:uid="{E0DBF28C-BBAF-4B50-A896-2F8652088089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X28" authorId="0" shapeId="0" xr:uid="{37B9F520-3379-47EA-B6B7-0B151FC87DE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9" authorId="0" shapeId="0" xr:uid="{5245694A-EB38-48B0-BD4A-66F35016C8B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30" authorId="0" shapeId="0" xr:uid="{F14ED396-9AD7-47D8-B348-7B68223BCD2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C30" authorId="0" shapeId="0" xr:uid="{9DB86D06-65F5-49FD-ACA3-FA924DA18AAA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D30" authorId="0" shapeId="0" xr:uid="{489C02AF-279B-49A7-BF04-69AB84892A52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30" authorId="0" shapeId="0" xr:uid="{7DD2E17F-3A5C-418E-89A5-5C5DD05FC264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B31" authorId="0" shapeId="0" xr:uid="{431EE3A7-432C-4B3F-9610-B2C690C1AA7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C31" authorId="0" shapeId="0" xr:uid="{4B235EAC-7D2D-417A-A8FD-054F75B73D19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D31" authorId="0" shapeId="0" xr:uid="{25D7BB4B-98BF-4010-AD10-5FAFA41A5ED5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31" authorId="0" shapeId="0" xr:uid="{6F419920-7438-437E-85E6-4FA5CDDD2F9B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F31" authorId="0" shapeId="0" xr:uid="{C184BB74-C62C-4D84-9D8E-D1BC1D346473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H31" authorId="0" shapeId="0" xr:uid="{BAE1A448-E5FA-47B8-A1ED-6A99373E2CAA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1" authorId="0" shapeId="0" xr:uid="{8874249B-5AC2-49E8-B286-C4BB620390A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32" authorId="0" shapeId="0" xr:uid="{E9BBB09D-C2ED-4857-8220-717F2E37675B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M32" authorId="0" shapeId="0" xr:uid="{F9B6DC78-2561-4A03-9CCA-1824F8F603C1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N32" authorId="0" shapeId="0" xr:uid="{39979913-C6E2-4BD5-A5CA-D1F565FF9793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2" authorId="0" shapeId="0" xr:uid="{335499A3-A5B3-4E64-850F-249E231D9E6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33" authorId="0" shapeId="0" xr:uid="{0B7CE23A-B08E-4CA9-97DB-740A557F8869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J33" authorId="0" shapeId="0" xr:uid="{7EFFBDF5-D4DF-4C5A-882C-4ADA2BF30298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K35" authorId="0" shapeId="0" xr:uid="{187DD68B-62EB-4C3C-9B0B-73B6D956CF0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L35" authorId="0" shapeId="0" xr:uid="{8EF97C7D-69E6-49E6-B37D-5B7C001C917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M35" authorId="0" shapeId="0" xr:uid="{5098C318-363E-4B65-A9B5-7F461CE7329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N35" authorId="0" shapeId="0" xr:uid="{3B5C9ABA-A34E-4FD3-A970-EEE1CDEA824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O35" authorId="0" shapeId="0" xr:uid="{9DF24247-F9FD-4DA6-9AF2-DE7CE355AAF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P35" authorId="0" shapeId="0" xr:uid="{BDB7E804-64BF-4CA1-BE9D-31006B8A0EF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Q35" authorId="0" shapeId="0" xr:uid="{7F9EE250-2AA9-4882-BB05-B8D8D2400E7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R35" authorId="0" shapeId="0" xr:uid="{0EBF02F6-CA8E-4887-9C91-BC1D0844061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S35" authorId="0" shapeId="0" xr:uid="{7106FAA1-353E-455D-85C8-5BE80529AEF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T35" authorId="0" shapeId="0" xr:uid="{B1BD90CB-8EB2-4F61-8831-2A436B2E74F7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C36" authorId="0" shapeId="0" xr:uid="{CF622570-BFFB-4C80-9F96-572234478212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D37" authorId="0" shapeId="0" xr:uid="{EC7AD1DD-5959-48F4-8596-98E3458CF09D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7" authorId="0" shapeId="0" xr:uid="{D570A369-7179-4EFF-8AC6-681F95CE891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38" authorId="0" shapeId="0" xr:uid="{294D5814-9A26-4E94-9637-B3D94A90B988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38" authorId="0" shapeId="0" xr:uid="{1318207F-D8C6-4EEA-A4D1-9BDE14EAE3E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39" authorId="0" shapeId="0" xr:uid="{91BAC437-AD08-43E5-8266-EC3D2E53DD89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C39" authorId="0" shapeId="0" xr:uid="{934741E5-FCCC-481A-B366-1865E48D3191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D39" authorId="0" shapeId="0" xr:uid="{C358B7FD-BDB8-4407-BDFD-BF8884000D90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E39" authorId="0" shapeId="0" xr:uid="{CE60B935-F1A2-4E9A-8E28-A3B7576700FF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F39" authorId="0" shapeId="0" xr:uid="{80AF92DB-F957-498F-A214-F09E17EDDDFE}">
      <text>
        <r>
          <rPr>
            <sz val="11"/>
            <color theme="1"/>
            <rFont val="Calibri"/>
            <family val="2"/>
            <scheme val="minor"/>
          </rPr>
          <t>Observation status: Time series break
Observation status 2: Definition differs</t>
        </r>
      </text>
    </comment>
    <comment ref="G39" authorId="0" shapeId="0" xr:uid="{2D2F633B-8A07-4ECD-A8ED-D0238613B5D1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J39" authorId="0" shapeId="0" xr:uid="{7F638076-CA69-4E0C-AB60-DCB01EBAA550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N39" authorId="0" shapeId="0" xr:uid="{C5735997-2983-4EFC-808D-CB509C629C72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P40" authorId="0" shapeId="0" xr:uid="{A74B653E-722B-4029-82BE-26128DF08C9A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40" authorId="0" shapeId="0" xr:uid="{3AFE206F-D4AA-4E6C-8412-8B1654975DA7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E41" authorId="0" shapeId="0" xr:uid="{3871A8C7-017E-40D1-AB4F-551CE7FC9D47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B42" authorId="0" shapeId="0" xr:uid="{52DDD57F-FBF9-4D25-B298-42966621E428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M42" authorId="0" shapeId="0" xr:uid="{BD897D9F-D779-4CC6-A805-D4D9F2FDC0DF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42" authorId="0" shapeId="0" xr:uid="{07E2097B-C020-444D-BBF9-65C16C53B4B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B44" authorId="0" shapeId="0" xr:uid="{6C4DFFFD-450B-4DE4-8A79-6B935828440A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C44" authorId="0" shapeId="0" xr:uid="{374CDA53-04D1-4099-9D1F-7B785293E8AA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D44" authorId="0" shapeId="0" xr:uid="{AF0127A7-D022-4EDC-B381-D040E462D896}">
      <text>
        <r>
          <rPr>
            <sz val="11"/>
            <color theme="1"/>
            <rFont val="Calibri"/>
            <family val="2"/>
            <scheme val="minor"/>
          </rPr>
          <t>Observation status: Definition differs</t>
        </r>
      </text>
    </comment>
    <comment ref="Y45" authorId="0" shapeId="0" xr:uid="{F241FFF2-7764-45AC-8856-82527CAEE1C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</commentList>
</comments>
</file>

<file path=xl/sharedStrings.xml><?xml version="1.0" encoding="utf-8"?>
<sst xmlns="http://schemas.openxmlformats.org/spreadsheetml/2006/main" count="2589" uniqueCount="110">
  <si>
    <t>Dataset: Health expenditure and financing</t>
  </si>
  <si>
    <t>Financing scheme</t>
  </si>
  <si>
    <t>All financing schemes</t>
  </si>
  <si>
    <t>Function</t>
  </si>
  <si>
    <t>Current expenditure on health (all functions)</t>
  </si>
  <si>
    <t>Provider</t>
  </si>
  <si>
    <t>All providers</t>
  </si>
  <si>
    <t>Measure</t>
  </si>
  <si>
    <t>Share of gross domestic product</t>
  </si>
  <si>
    <t>Year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</si>
  <si>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</si>
  <si>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</si>
  <si>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</si>
  <si>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</si>
  <si>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</si>
  <si>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</si>
  <si>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</si>
  <si>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</si>
  <si>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</si>
  <si>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</si>
  <si>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</si>
  <si>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</si>
  <si>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</si>
  <si>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</si>
  <si>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</si>
  <si>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</si>
  <si>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</si>
  <si>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</si>
  <si>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</si>
  <si>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</si>
  <si>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</si>
  <si>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</si>
  <si>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</si>
  <si>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Country</t>
  </si>
  <si>
    <t/>
  </si>
  <si>
    <t>Australia</t>
  </si>
  <si>
    <t>Austria</t>
  </si>
  <si>
    <t>Belgium</t>
  </si>
  <si>
    <t>Canada</t>
  </si>
  <si>
    <t>Chile</t>
  </si>
  <si>
    <t>Colombia</t>
  </si>
  <si>
    <t>Costa Rica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</si>
  <si>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</si>
  <si>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</si>
  <si>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</si>
  <si>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</si>
  <si>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</si>
  <si>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</si>
  <si>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</si>
  <si>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</si>
  <si>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</si>
  <si>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</si>
  <si>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</si>
  <si>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</si>
  <si>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</si>
  <si>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</si>
  <si>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</si>
  <si>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Lithuania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</si>
  <si>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</si>
  <si>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</si>
  <si>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</si>
  <si>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</si>
  <si>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</si>
  <si>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</si>
  <si>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</si>
  <si>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</si>
  <si>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</si>
  <si>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</si>
  <si>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</si>
  <si>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</si>
  <si>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Türkiye</t>
  </si>
  <si>
    <t>United Kingdom</t>
  </si>
  <si>
    <t>United States</t>
  </si>
  <si>
    <t>Non-OECD Economies</t>
  </si>
  <si>
    <t>..</t>
  </si>
  <si>
    <t>Data extracted on 16 May 2024 13:46 UTC (GMT) from OECD.Stat</t>
  </si>
  <si>
    <t>Legend:</t>
  </si>
  <si>
    <t>D:</t>
  </si>
  <si>
    <t>E:</t>
  </si>
  <si>
    <t>B:</t>
  </si>
  <si>
    <t>P:</t>
  </si>
  <si>
    <t>Government/compulsory schemes</t>
  </si>
  <si>
    <t>Data extracted on 16 May 2024 13:25 UTC (GMT) from OECD.Stat</t>
  </si>
  <si>
    <t>Data extracted on 16 May 2024 13:38 UTC (GMT) from OECD.Stat</t>
  </si>
  <si>
    <t>Household out-of-pocket payments</t>
  </si>
  <si>
    <t>Data extracted on 16 May 2024 13:42 UTC (GMT) from OECD.Stat</t>
  </si>
  <si>
    <t>*</t>
  </si>
  <si>
    <t>Régimes de paiement volontaire des soins de santé</t>
  </si>
  <si>
    <t>Source : OCDE</t>
  </si>
  <si>
    <t>Government schemes</t>
  </si>
  <si>
    <t>Régimes gouvernementaux</t>
  </si>
  <si>
    <t>Régimes d'assurance maladie obligatoires et contributifs</t>
  </si>
  <si>
    <t>Régimes gouvernementaux (financement par les APU)</t>
  </si>
  <si>
    <t>Régimes d'assurance maladie gérées par les caisses publiques de sécurité sociale  et par dispo
sitifs d’assurance maladie privés</t>
  </si>
  <si>
    <t>Régimes publics privés/obligatoires</t>
  </si>
  <si>
    <t>Social health insurance schemes</t>
  </si>
  <si>
    <t>Compulsory private insurance schemes</t>
  </si>
  <si>
    <t>Data extracted on 17 May 2024 13:43 UTC (GMT) from OECD.Stat</t>
  </si>
  <si>
    <t>Régimes de paiement volontaire des soins de santé Assurances privées facultatives</t>
  </si>
  <si>
    <t>évolution</t>
  </si>
  <si>
    <t>financement final</t>
  </si>
  <si>
    <t>Assurances privées</t>
  </si>
  <si>
    <t>Assurances privées facultatives</t>
  </si>
  <si>
    <t xml:space="preserve"> ménages (RAC)</t>
  </si>
  <si>
    <t>Total</t>
  </si>
  <si>
    <t>Reste</t>
  </si>
  <si>
    <t>Administrations publiques</t>
  </si>
  <si>
    <t>Source : OCDE, calcul de l'auteur</t>
  </si>
  <si>
    <t xml:space="preserve"> ménages 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</si>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</sst>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0.0%"/>
    <numFmt numFmtId="166" formatCode="\P\ \ \ #,##0.0;\P\ \ \ \-#,##0.0"/>
    <numFmt numFmtId="167" formatCode="\E\ \ \ #,##0.0;\E\ \ \ \-#,##0.0"/>
    <numFmt numFmtId="168" formatCode="#,##0.0"/>
    <numFmt numFmtId="169" formatCode="\D\,\P\ \ \ #,##0.0;\D\,\P\ \ \ \-#,##0.0"/>
    <numFmt numFmtId="170" formatCode="\D\ \ \ #,##0.0;\D\ \ \ \-#,##0.0"/>
    <numFmt numFmtId="175" formatCode="\B\ \ \ #,##0.0;\B\ \ \ \-#,##0.0"/>
    <numFmt numFmtId="176" formatCode="\B\,\D\ \ \ #,##0.0;\B\,\D\ \ \ \-#,##0.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i/>
      <sz val="14"/>
      <name val="Bahnschrift Light"/>
      <family val="2"/>
    </font>
    <font>
      <sz val="16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Calibri"/>
    </font>
    <font>
      <sz val="14"/>
      <color rgb="FFFF0000"/>
      <name val="Arial"/>
      <family val="2"/>
    </font>
    <font>
      <i/>
      <sz val="14"/>
      <color rgb="FFFF0000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0" borderId="16" applyNumberFormat="0" applyFill="0" applyAlignment="0" applyProtection="0"/>
    <xf numFmtId="0" fontId="1" fillId="0" borderId="0"/>
  </cellStyleXfs>
  <cellXfs count="139">
    <xf numFmtId="0" fontId="0" fillId="0" borderId="0" xfId="0"/>
    <xf numFmtId="0" fontId="0" fillId="8" borderId="0" xfId="0" applyFill="1"/>
    <xf numFmtId="0" fontId="3" fillId="9" borderId="0" xfId="0" applyFont="1" applyFill="1"/>
    <xf numFmtId="164" fontId="3" fillId="9" borderId="0" xfId="0" applyNumberFormat="1" applyFont="1" applyFill="1"/>
    <xf numFmtId="0" fontId="3" fillId="0" borderId="0" xfId="0" applyFont="1"/>
    <xf numFmtId="0" fontId="4" fillId="9" borderId="1" xfId="0" applyFont="1" applyFill="1" applyBorder="1"/>
    <xf numFmtId="0" fontId="4" fillId="9" borderId="2" xfId="0" applyFont="1" applyFill="1" applyBorder="1"/>
    <xf numFmtId="0" fontId="4" fillId="9" borderId="3" xfId="0" applyFont="1" applyFill="1" applyBorder="1"/>
    <xf numFmtId="0" fontId="4" fillId="9" borderId="4" xfId="0" applyFont="1" applyFill="1" applyBorder="1"/>
    <xf numFmtId="0" fontId="4" fillId="9" borderId="0" xfId="0" applyFont="1" applyFill="1" applyAlignment="1">
      <alignment horizontal="center"/>
    </xf>
    <xf numFmtId="164" fontId="4" fillId="9" borderId="5" xfId="0" applyNumberFormat="1" applyFont="1" applyFill="1" applyBorder="1"/>
    <xf numFmtId="164" fontId="4" fillId="9" borderId="6" xfId="0" applyNumberFormat="1" applyFont="1" applyFill="1" applyBorder="1"/>
    <xf numFmtId="164" fontId="4" fillId="9" borderId="8" xfId="0" applyNumberFormat="1" applyFont="1" applyFill="1" applyBorder="1"/>
    <xf numFmtId="164" fontId="4" fillId="9" borderId="0" xfId="0" applyNumberFormat="1" applyFont="1" applyFill="1" applyBorder="1"/>
    <xf numFmtId="164" fontId="4" fillId="9" borderId="10" xfId="0" applyNumberFormat="1" applyFont="1" applyFill="1" applyBorder="1"/>
    <xf numFmtId="164" fontId="4" fillId="9" borderId="11" xfId="0" applyNumberFormat="1" applyFont="1" applyFill="1" applyBorder="1"/>
    <xf numFmtId="0" fontId="3" fillId="0" borderId="0" xfId="0" applyFont="1" applyBorder="1"/>
    <xf numFmtId="0" fontId="4" fillId="9" borderId="0" xfId="0" applyFont="1" applyFill="1" applyBorder="1"/>
    <xf numFmtId="0" fontId="4" fillId="9" borderId="13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2" fillId="9" borderId="0" xfId="0" applyFont="1" applyFill="1" applyBorder="1"/>
    <xf numFmtId="165" fontId="0" fillId="0" borderId="0" xfId="0" applyNumberFormat="1"/>
    <xf numFmtId="0" fontId="0" fillId="9" borderId="0" xfId="0" applyFill="1"/>
    <xf numFmtId="165" fontId="4" fillId="9" borderId="5" xfId="0" applyNumberFormat="1" applyFont="1" applyFill="1" applyBorder="1"/>
    <xf numFmtId="165" fontId="4" fillId="9" borderId="6" xfId="0" applyNumberFormat="1" applyFont="1" applyFill="1" applyBorder="1"/>
    <xf numFmtId="165" fontId="4" fillId="9" borderId="7" xfId="0" applyNumberFormat="1" applyFont="1" applyFill="1" applyBorder="1"/>
    <xf numFmtId="165" fontId="4" fillId="9" borderId="8" xfId="0" applyNumberFormat="1" applyFont="1" applyFill="1" applyBorder="1"/>
    <xf numFmtId="165" fontId="4" fillId="9" borderId="0" xfId="0" applyNumberFormat="1" applyFont="1" applyFill="1" applyBorder="1"/>
    <xf numFmtId="165" fontId="4" fillId="9" borderId="9" xfId="0" applyNumberFormat="1" applyFont="1" applyFill="1" applyBorder="1"/>
    <xf numFmtId="165" fontId="4" fillId="9" borderId="10" xfId="0" applyNumberFormat="1" applyFont="1" applyFill="1" applyBorder="1"/>
    <xf numFmtId="165" fontId="4" fillId="9" borderId="11" xfId="0" applyNumberFormat="1" applyFont="1" applyFill="1" applyBorder="1"/>
    <xf numFmtId="165" fontId="4" fillId="9" borderId="12" xfId="0" applyNumberFormat="1" applyFont="1" applyFill="1" applyBorder="1"/>
    <xf numFmtId="165" fontId="14" fillId="8" borderId="8" xfId="0" applyNumberFormat="1" applyFont="1" applyFill="1" applyBorder="1"/>
    <xf numFmtId="165" fontId="14" fillId="8" borderId="0" xfId="0" applyNumberFormat="1" applyFont="1" applyFill="1" applyBorder="1"/>
    <xf numFmtId="165" fontId="14" fillId="8" borderId="9" xfId="0" applyNumberFormat="1" applyFont="1" applyFill="1" applyBorder="1"/>
    <xf numFmtId="0" fontId="4" fillId="9" borderId="5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0" fillId="0" borderId="9" xfId="0" applyBorder="1"/>
    <xf numFmtId="0" fontId="4" fillId="9" borderId="5" xfId="0" applyFont="1" applyFill="1" applyBorder="1"/>
    <xf numFmtId="0" fontId="4" fillId="9" borderId="8" xfId="0" applyFont="1" applyFill="1" applyBorder="1"/>
    <xf numFmtId="0" fontId="4" fillId="9" borderId="10" xfId="0" applyFont="1" applyFill="1" applyBorder="1"/>
    <xf numFmtId="0" fontId="6" fillId="9" borderId="0" xfId="0" applyFont="1" applyFill="1"/>
    <xf numFmtId="0" fontId="6" fillId="0" borderId="0" xfId="0" applyFont="1"/>
    <xf numFmtId="0" fontId="0" fillId="0" borderId="0" xfId="0" applyBorder="1"/>
    <xf numFmtId="0" fontId="0" fillId="0" borderId="8" xfId="0" applyBorder="1"/>
    <xf numFmtId="165" fontId="0" fillId="9" borderId="0" xfId="0" applyNumberFormat="1" applyFill="1"/>
    <xf numFmtId="0" fontId="8" fillId="0" borderId="0" xfId="0" applyFont="1"/>
    <xf numFmtId="0" fontId="8" fillId="9" borderId="0" xfId="0" applyFont="1" applyFill="1"/>
    <xf numFmtId="0" fontId="4" fillId="10" borderId="4" xfId="0" applyFont="1" applyFill="1" applyBorder="1"/>
    <xf numFmtId="165" fontId="4" fillId="10" borderId="10" xfId="0" applyNumberFormat="1" applyFont="1" applyFill="1" applyBorder="1"/>
    <xf numFmtId="165" fontId="4" fillId="10" borderId="11" xfId="0" applyNumberFormat="1" applyFont="1" applyFill="1" applyBorder="1"/>
    <xf numFmtId="0" fontId="4" fillId="10" borderId="3" xfId="0" applyFont="1" applyFill="1" applyBorder="1"/>
    <xf numFmtId="0" fontId="0" fillId="10" borderId="8" xfId="0" applyFill="1" applyBorder="1"/>
    <xf numFmtId="165" fontId="4" fillId="10" borderId="0" xfId="0" applyNumberFormat="1" applyFont="1" applyFill="1" applyBorder="1"/>
    <xf numFmtId="165" fontId="4" fillId="10" borderId="8" xfId="0" applyNumberFormat="1" applyFont="1" applyFill="1" applyBorder="1"/>
    <xf numFmtId="0" fontId="4" fillId="8" borderId="0" xfId="0" applyFont="1" applyFill="1"/>
    <xf numFmtId="0" fontId="5" fillId="8" borderId="0" xfId="0" applyFont="1" applyFill="1"/>
    <xf numFmtId="0" fontId="7" fillId="0" borderId="0" xfId="0" applyFont="1"/>
    <xf numFmtId="0" fontId="14" fillId="8" borderId="8" xfId="0" applyFont="1" applyFill="1" applyBorder="1"/>
    <xf numFmtId="165" fontId="10" fillId="9" borderId="0" xfId="0" applyNumberFormat="1" applyFont="1" applyFill="1" applyBorder="1"/>
    <xf numFmtId="165" fontId="9" fillId="9" borderId="3" xfId="0" applyNumberFormat="1" applyFont="1" applyFill="1" applyBorder="1"/>
    <xf numFmtId="165" fontId="9" fillId="9" borderId="2" xfId="0" applyNumberFormat="1" applyFont="1" applyFill="1" applyBorder="1"/>
    <xf numFmtId="165" fontId="9" fillId="9" borderId="4" xfId="0" applyNumberFormat="1" applyFont="1" applyFill="1" applyBorder="1"/>
    <xf numFmtId="0" fontId="11" fillId="9" borderId="5" xfId="0" applyFont="1" applyFill="1" applyBorder="1"/>
    <xf numFmtId="0" fontId="11" fillId="9" borderId="8" xfId="0" applyFont="1" applyFill="1" applyBorder="1"/>
    <xf numFmtId="0" fontId="15" fillId="8" borderId="8" xfId="0" applyFont="1" applyFill="1" applyBorder="1"/>
    <xf numFmtId="0" fontId="11" fillId="9" borderId="10" xfId="0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top"/>
    </xf>
    <xf numFmtId="0" fontId="2" fillId="0" borderId="2" xfId="0" applyFont="1" applyBorder="1"/>
    <xf numFmtId="0" fontId="2" fillId="0" borderId="3" xfId="0" applyFont="1" applyBorder="1"/>
    <xf numFmtId="0" fontId="16" fillId="8" borderId="3" xfId="0" applyFont="1" applyFill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165" fontId="2" fillId="10" borderId="6" xfId="0" applyNumberFormat="1" applyFont="1" applyFill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165" fontId="2" fillId="0" borderId="0" xfId="0" applyNumberFormat="1" applyFont="1" applyBorder="1"/>
    <xf numFmtId="165" fontId="2" fillId="10" borderId="0" xfId="0" applyNumberFormat="1" applyFont="1" applyFill="1" applyBorder="1"/>
    <xf numFmtId="165" fontId="2" fillId="0" borderId="9" xfId="0" applyNumberFormat="1" applyFont="1" applyBorder="1"/>
    <xf numFmtId="165" fontId="16" fillId="8" borderId="8" xfId="0" applyNumberFormat="1" applyFont="1" applyFill="1" applyBorder="1"/>
    <xf numFmtId="165" fontId="16" fillId="8" borderId="0" xfId="0" applyNumberFormat="1" applyFont="1" applyFill="1" applyBorder="1"/>
    <xf numFmtId="165" fontId="16" fillId="8" borderId="9" xfId="0" applyNumberFormat="1" applyFont="1" applyFill="1" applyBorder="1"/>
    <xf numFmtId="165" fontId="2" fillId="0" borderId="10" xfId="0" applyNumberFormat="1" applyFont="1" applyBorder="1"/>
    <xf numFmtId="165" fontId="2" fillId="0" borderId="11" xfId="0" applyNumberFormat="1" applyFont="1" applyBorder="1"/>
    <xf numFmtId="165" fontId="2" fillId="10" borderId="11" xfId="0" applyNumberFormat="1" applyFont="1" applyFill="1" applyBorder="1"/>
    <xf numFmtId="165" fontId="2" fillId="0" borderId="12" xfId="0" applyNumberFormat="1" applyFont="1" applyBorder="1"/>
    <xf numFmtId="0" fontId="2" fillId="0" borderId="5" xfId="0" applyFont="1" applyBorder="1"/>
    <xf numFmtId="0" fontId="2" fillId="0" borderId="8" xfId="0" applyFont="1" applyBorder="1"/>
    <xf numFmtId="0" fontId="16" fillId="8" borderId="8" xfId="0" applyFont="1" applyFill="1" applyBorder="1"/>
    <xf numFmtId="0" fontId="2" fillId="0" borderId="10" xfId="0" applyFont="1" applyBorder="1"/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Fill="1" applyBorder="1"/>
    <xf numFmtId="0" fontId="7" fillId="9" borderId="0" xfId="0" applyFont="1" applyFill="1" applyAlignment="1">
      <alignment shrinkToFit="1"/>
    </xf>
    <xf numFmtId="0" fontId="7" fillId="0" borderId="0" xfId="0" applyFont="1" applyAlignment="1">
      <alignment shrinkToFit="1"/>
    </xf>
    <xf numFmtId="166" fontId="17" fillId="0" borderId="1" xfId="0" applyNumberFormat="1" applyFont="1" applyFill="1" applyBorder="1" applyAlignment="1" applyProtection="1">
      <alignment horizontal="right" wrapText="1" readingOrder="1"/>
    </xf>
    <xf numFmtId="167" fontId="17" fillId="0" borderId="1" xfId="0" applyNumberFormat="1" applyFont="1" applyFill="1" applyBorder="1" applyAlignment="1" applyProtection="1">
      <alignment horizontal="right" wrapText="1" readingOrder="1"/>
    </xf>
    <xf numFmtId="168" fontId="17" fillId="0" borderId="1" xfId="0" applyNumberFormat="1" applyFont="1" applyFill="1" applyBorder="1" applyAlignment="1" applyProtection="1">
      <alignment horizontal="right" wrapText="1" readingOrder="1"/>
    </xf>
    <xf numFmtId="169" fontId="17" fillId="0" borderId="1" xfId="0" applyNumberFormat="1" applyFont="1" applyFill="1" applyBorder="1" applyAlignment="1" applyProtection="1">
      <alignment horizontal="right" wrapText="1" readingOrder="1"/>
    </xf>
    <xf numFmtId="166" fontId="17" fillId="8" borderId="1" xfId="0" applyNumberFormat="1" applyFont="1" applyFill="1" applyBorder="1" applyAlignment="1" applyProtection="1">
      <alignment horizontal="right" wrapText="1" readingOrder="1"/>
    </xf>
    <xf numFmtId="167" fontId="17" fillId="8" borderId="1" xfId="0" applyNumberFormat="1" applyFont="1" applyFill="1" applyBorder="1" applyAlignment="1" applyProtection="1">
      <alignment horizontal="right" wrapText="1" readingOrder="1"/>
    </xf>
    <xf numFmtId="168" fontId="17" fillId="8" borderId="1" xfId="0" applyNumberFormat="1" applyFont="1" applyFill="1" applyBorder="1" applyAlignment="1" applyProtection="1">
      <alignment horizontal="right" wrapText="1" readingOrder="1"/>
    </xf>
    <xf numFmtId="167" fontId="17" fillId="0" borderId="0" xfId="0" applyNumberFormat="1" applyFont="1" applyFill="1" applyBorder="1" applyAlignment="1" applyProtection="1">
      <alignment horizontal="right" wrapText="1" readingOrder="1"/>
    </xf>
    <xf numFmtId="168" fontId="17" fillId="0" borderId="0" xfId="0" applyNumberFormat="1" applyFont="1" applyFill="1" applyBorder="1" applyAlignment="1" applyProtection="1">
      <alignment horizontal="right" wrapText="1" readingOrder="1"/>
    </xf>
    <xf numFmtId="0" fontId="0" fillId="8" borderId="1" xfId="0" applyFill="1" applyBorder="1"/>
    <xf numFmtId="0" fontId="4" fillId="9" borderId="13" xfId="0" applyFont="1" applyFill="1" applyBorder="1"/>
    <xf numFmtId="164" fontId="18" fillId="8" borderId="8" xfId="0" applyNumberFormat="1" applyFont="1" applyFill="1" applyBorder="1"/>
    <xf numFmtId="164" fontId="18" fillId="8" borderId="0" xfId="0" applyNumberFormat="1" applyFont="1" applyFill="1" applyBorder="1"/>
    <xf numFmtId="165" fontId="19" fillId="8" borderId="3" xfId="0" applyNumberFormat="1" applyFont="1" applyFill="1" applyBorder="1"/>
    <xf numFmtId="168" fontId="20" fillId="0" borderId="1" xfId="0" applyNumberFormat="1" applyFont="1" applyFill="1" applyBorder="1" applyAlignment="1" applyProtection="1">
      <alignment horizontal="right" wrapText="1" readingOrder="1"/>
    </xf>
    <xf numFmtId="166" fontId="20" fillId="0" borderId="1" xfId="0" applyNumberFormat="1" applyFont="1" applyFill="1" applyBorder="1" applyAlignment="1" applyProtection="1">
      <alignment horizontal="right" wrapText="1" readingOrder="1"/>
    </xf>
    <xf numFmtId="167" fontId="20" fillId="0" borderId="1" xfId="0" applyNumberFormat="1" applyFont="1" applyFill="1" applyBorder="1" applyAlignment="1" applyProtection="1">
      <alignment horizontal="right" wrapText="1" readingOrder="1"/>
    </xf>
    <xf numFmtId="0" fontId="20" fillId="0" borderId="1" xfId="0" applyFont="1" applyFill="1" applyBorder="1" applyAlignment="1" applyProtection="1">
      <alignment horizontal="right" wrapText="1" readingOrder="1"/>
    </xf>
    <xf numFmtId="169" fontId="20" fillId="0" borderId="1" xfId="0" applyNumberFormat="1" applyFont="1" applyFill="1" applyBorder="1" applyAlignment="1" applyProtection="1">
      <alignment horizontal="right" wrapText="1" readingOrder="1"/>
    </xf>
    <xf numFmtId="168" fontId="20" fillId="8" borderId="1" xfId="0" applyNumberFormat="1" applyFont="1" applyFill="1" applyBorder="1" applyAlignment="1" applyProtection="1">
      <alignment horizontal="right" wrapText="1" readingOrder="1"/>
    </xf>
    <xf numFmtId="0" fontId="20" fillId="8" borderId="1" xfId="0" applyFont="1" applyFill="1" applyBorder="1" applyAlignment="1" applyProtection="1">
      <alignment horizontal="right" wrapText="1" readingOrder="1"/>
    </xf>
    <xf numFmtId="166" fontId="20" fillId="8" borderId="1" xfId="0" applyNumberFormat="1" applyFont="1" applyFill="1" applyBorder="1" applyAlignment="1" applyProtection="1">
      <alignment horizontal="right" wrapText="1" readingOrder="1"/>
    </xf>
    <xf numFmtId="0" fontId="5" fillId="9" borderId="8" xfId="0" applyFont="1" applyFill="1" applyBorder="1"/>
    <xf numFmtId="165" fontId="18" fillId="8" borderId="8" xfId="0" applyNumberFormat="1" applyFont="1" applyFill="1" applyBorder="1"/>
    <xf numFmtId="165" fontId="18" fillId="8" borderId="0" xfId="0" applyNumberFormat="1" applyFont="1" applyFill="1" applyBorder="1"/>
    <xf numFmtId="170" fontId="20" fillId="0" borderId="1" xfId="0" applyNumberFormat="1" applyFont="1" applyFill="1" applyBorder="1" applyAlignment="1" applyProtection="1">
      <alignment horizontal="right" wrapText="1" readingOrder="1"/>
    </xf>
    <xf numFmtId="0" fontId="6" fillId="8" borderId="0" xfId="0" applyFont="1" applyFill="1"/>
    <xf numFmtId="165" fontId="18" fillId="8" borderId="9" xfId="0" applyNumberFormat="1" applyFont="1" applyFill="1" applyBorder="1"/>
    <xf numFmtId="0" fontId="20" fillId="0" borderId="1" xfId="8" applyFont="1" applyFill="1" applyBorder="1" applyAlignment="1" applyProtection="1">
      <alignment horizontal="right" wrapText="1" readingOrder="1"/>
    </xf>
    <xf numFmtId="168" fontId="20" fillId="0" borderId="1" xfId="8" applyNumberFormat="1" applyFont="1" applyFill="1" applyBorder="1" applyAlignment="1" applyProtection="1">
      <alignment horizontal="right" wrapText="1" readingOrder="1"/>
    </xf>
    <xf numFmtId="166" fontId="20" fillId="0" borderId="1" xfId="8" applyNumberFormat="1" applyFont="1" applyFill="1" applyBorder="1" applyAlignment="1" applyProtection="1">
      <alignment horizontal="right" wrapText="1" readingOrder="1"/>
    </xf>
    <xf numFmtId="175" fontId="20" fillId="0" borderId="1" xfId="8" applyNumberFormat="1" applyFont="1" applyFill="1" applyBorder="1" applyAlignment="1" applyProtection="1">
      <alignment horizontal="right" wrapText="1" readingOrder="1"/>
    </xf>
    <xf numFmtId="0" fontId="18" fillId="8" borderId="3" xfId="0" applyFont="1" applyFill="1" applyBorder="1"/>
    <xf numFmtId="0" fontId="21" fillId="8" borderId="8" xfId="0" applyFont="1" applyFill="1" applyBorder="1"/>
    <xf numFmtId="175" fontId="20" fillId="0" borderId="1" xfId="0" applyNumberFormat="1" applyFont="1" applyFill="1" applyBorder="1" applyAlignment="1" applyProtection="1">
      <alignment horizontal="right" wrapText="1" readingOrder="1"/>
    </xf>
    <xf numFmtId="176" fontId="20" fillId="0" borderId="1" xfId="0" applyNumberFormat="1" applyFont="1" applyFill="1" applyBorder="1" applyAlignment="1" applyProtection="1">
      <alignment horizontal="right" wrapText="1" readingOrder="1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 customBuiltin="1"/>
    <cellStyle name="Normal 2" xfId="8" xr:uid="{00000000-0005-0000-0000-00002F000000}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0326A-FFF5-4F18-B73B-3540E98067CF}">
  <dimension ref="A1:Y52"/>
  <sheetViews>
    <sheetView topLeftCell="A18" workbookViewId="0">
      <selection activeCell="A23" sqref="A23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2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</row>
    <row r="8" spans="1:25" ht="15">
      <c r="A8" t="s">
        <v>35</v>
      </c>
      <c r="B8">
        <v>7.5940000000000003</v>
      </c>
      <c r="C8">
        <v>7.6779999999999999</v>
      </c>
      <c r="D8">
        <v>7.8760000000000003</v>
      </c>
      <c r="E8">
        <v>7.8810000000000002</v>
      </c>
      <c r="F8">
        <v>8.0869999999999997</v>
      </c>
      <c r="G8">
        <v>7.97</v>
      </c>
      <c r="H8">
        <v>7.9770000000000003</v>
      </c>
      <c r="I8">
        <v>8.0549999999999997</v>
      </c>
      <c r="J8">
        <v>8.2490000000000006</v>
      </c>
      <c r="K8">
        <v>8.5449999999999999</v>
      </c>
      <c r="L8">
        <v>8.42</v>
      </c>
      <c r="M8">
        <v>8.5370000000000008</v>
      </c>
      <c r="N8">
        <v>8.6750000000000007</v>
      </c>
      <c r="O8">
        <v>8.7509999999999994</v>
      </c>
      <c r="P8">
        <v>9.8339999999999996</v>
      </c>
      <c r="Q8">
        <v>10.182</v>
      </c>
      <c r="R8">
        <v>10.093</v>
      </c>
      <c r="S8">
        <v>10.122999999999999</v>
      </c>
      <c r="T8">
        <v>10.06</v>
      </c>
      <c r="U8">
        <v>10.220000000000001</v>
      </c>
      <c r="V8">
        <v>10.683999999999999</v>
      </c>
      <c r="W8">
        <v>10.59</v>
      </c>
      <c r="X8" s="103">
        <v>9.9269999999999996</v>
      </c>
      <c r="Y8" s="104">
        <v>9.7479999999999993</v>
      </c>
    </row>
    <row r="9" spans="1:25" ht="15">
      <c r="A9" t="s">
        <v>36</v>
      </c>
      <c r="B9">
        <v>9.2040000000000006</v>
      </c>
      <c r="C9">
        <v>9.2690000000000001</v>
      </c>
      <c r="D9">
        <v>9.3949999999999996</v>
      </c>
      <c r="E9">
        <v>9.5470000000000006</v>
      </c>
      <c r="F9">
        <v>9.7089999999999996</v>
      </c>
      <c r="G9">
        <v>9.6270000000000007</v>
      </c>
      <c r="H9">
        <v>9.5310000000000006</v>
      </c>
      <c r="I9">
        <v>9.532</v>
      </c>
      <c r="J9">
        <v>9.7260000000000009</v>
      </c>
      <c r="K9">
        <v>10.226000000000001</v>
      </c>
      <c r="L9">
        <v>10.221</v>
      </c>
      <c r="M9">
        <v>10.026</v>
      </c>
      <c r="N9">
        <v>10.199</v>
      </c>
      <c r="O9">
        <v>10.286</v>
      </c>
      <c r="P9">
        <v>10.368</v>
      </c>
      <c r="Q9">
        <v>10.368</v>
      </c>
      <c r="R9">
        <v>10.352</v>
      </c>
      <c r="S9">
        <v>10.384</v>
      </c>
      <c r="T9">
        <v>10.349</v>
      </c>
      <c r="U9">
        <v>10.487</v>
      </c>
      <c r="V9">
        <v>11.385</v>
      </c>
      <c r="W9">
        <v>12.096</v>
      </c>
      <c r="X9" s="105">
        <v>11.157</v>
      </c>
      <c r="Y9" s="103">
        <v>10.954000000000001</v>
      </c>
    </row>
    <row r="10" spans="1:25" ht="15">
      <c r="A10" t="s">
        <v>37</v>
      </c>
      <c r="B10">
        <v>7.9989999999999997</v>
      </c>
      <c r="C10">
        <v>8.15</v>
      </c>
      <c r="D10">
        <v>8.3179999999999996</v>
      </c>
      <c r="E10">
        <v>9.1639999999999997</v>
      </c>
      <c r="F10">
        <v>9.3279999999999994</v>
      </c>
      <c r="G10">
        <v>9.2240000000000002</v>
      </c>
      <c r="H10">
        <v>9.1300000000000008</v>
      </c>
      <c r="I10">
        <v>9.1359999999999992</v>
      </c>
      <c r="J10">
        <v>9.5950000000000006</v>
      </c>
      <c r="K10">
        <v>10.321</v>
      </c>
      <c r="L10">
        <v>10.202</v>
      </c>
      <c r="M10">
        <v>10.363</v>
      </c>
      <c r="N10">
        <v>10.502000000000001</v>
      </c>
      <c r="O10">
        <v>10.577</v>
      </c>
      <c r="P10">
        <v>10.609</v>
      </c>
      <c r="Q10">
        <v>10.797000000000001</v>
      </c>
      <c r="R10">
        <v>10.794</v>
      </c>
      <c r="S10">
        <v>10.798999999999999</v>
      </c>
      <c r="T10">
        <v>10.861000000000001</v>
      </c>
      <c r="U10">
        <v>10.795</v>
      </c>
      <c r="V10">
        <v>11.198</v>
      </c>
      <c r="W10">
        <v>11.042999999999999</v>
      </c>
      <c r="X10" s="105">
        <v>10.759</v>
      </c>
      <c r="Y10" s="104">
        <v>10.914999999999999</v>
      </c>
    </row>
    <row r="11" spans="1:25" ht="15">
      <c r="A11" t="s">
        <v>38</v>
      </c>
      <c r="B11">
        <v>8.2479999999999993</v>
      </c>
      <c r="C11">
        <v>8.625</v>
      </c>
      <c r="D11">
        <v>8.8569999999999993</v>
      </c>
      <c r="E11">
        <v>9.0109999999999992</v>
      </c>
      <c r="F11">
        <v>9.0660000000000007</v>
      </c>
      <c r="G11">
        <v>9.0350000000000001</v>
      </c>
      <c r="H11">
        <v>9.3420000000000005</v>
      </c>
      <c r="I11">
        <v>9.4450000000000003</v>
      </c>
      <c r="J11">
        <v>9.6080000000000005</v>
      </c>
      <c r="K11">
        <v>10.662000000000001</v>
      </c>
      <c r="L11">
        <v>10.676</v>
      </c>
      <c r="M11">
        <v>10.38</v>
      </c>
      <c r="N11">
        <v>10.51</v>
      </c>
      <c r="O11">
        <v>10.412000000000001</v>
      </c>
      <c r="P11">
        <v>10.257999999999999</v>
      </c>
      <c r="Q11">
        <v>10.739000000000001</v>
      </c>
      <c r="R11">
        <v>11.032</v>
      </c>
      <c r="S11">
        <v>10.906000000000001</v>
      </c>
      <c r="T11">
        <v>10.904999999999999</v>
      </c>
      <c r="U11">
        <v>11.009</v>
      </c>
      <c r="V11">
        <v>13.035</v>
      </c>
      <c r="W11">
        <v>12.334</v>
      </c>
      <c r="X11" s="106">
        <v>11.234</v>
      </c>
      <c r="Y11" s="103">
        <v>11.224</v>
      </c>
    </row>
    <row r="12" spans="1:25" ht="15">
      <c r="A12" t="s">
        <v>39</v>
      </c>
      <c r="B12">
        <v>7</v>
      </c>
      <c r="C12">
        <v>7.0970000000000004</v>
      </c>
      <c r="D12">
        <v>7.2080000000000002</v>
      </c>
      <c r="E12">
        <v>7.25</v>
      </c>
      <c r="F12">
        <v>6.91</v>
      </c>
      <c r="G12">
        <v>6.6239999999999997</v>
      </c>
      <c r="H12">
        <v>6.0720000000000001</v>
      </c>
      <c r="I12">
        <v>6.2130000000000001</v>
      </c>
      <c r="J12">
        <v>6.74</v>
      </c>
      <c r="K12">
        <v>7.8579999999999997</v>
      </c>
      <c r="L12">
        <v>6.82</v>
      </c>
      <c r="M12">
        <v>6.7990000000000004</v>
      </c>
      <c r="N12">
        <v>7.02</v>
      </c>
      <c r="O12">
        <v>7.476</v>
      </c>
      <c r="P12">
        <v>7.8419999999999996</v>
      </c>
      <c r="Q12">
        <v>8.3510000000000009</v>
      </c>
      <c r="R12">
        <v>8.5579999999999998</v>
      </c>
      <c r="S12">
        <v>9.0909999999999993</v>
      </c>
      <c r="T12">
        <v>9.2260000000000009</v>
      </c>
      <c r="U12">
        <v>9.3629999999999995</v>
      </c>
      <c r="V12">
        <v>9.7270000000000003</v>
      </c>
      <c r="W12">
        <v>9.343</v>
      </c>
      <c r="X12" s="105">
        <v>10.013999999999999</v>
      </c>
      <c r="Y12" s="103">
        <v>10.048</v>
      </c>
    </row>
    <row r="13" spans="1:25" ht="15">
      <c r="A13" t="s">
        <v>40</v>
      </c>
      <c r="B13">
        <v>5.6349999999999998</v>
      </c>
      <c r="C13">
        <v>5.9420000000000002</v>
      </c>
      <c r="D13">
        <v>5.7329999999999997</v>
      </c>
      <c r="E13">
        <v>5.7750000000000004</v>
      </c>
      <c r="F13">
        <v>5.7990000000000004</v>
      </c>
      <c r="G13">
        <v>6.0670000000000002</v>
      </c>
      <c r="H13">
        <v>6.3360000000000003</v>
      </c>
      <c r="I13">
        <v>6.4909999999999997</v>
      </c>
      <c r="J13">
        <v>6.8419999999999996</v>
      </c>
      <c r="K13">
        <v>7.3109999999999999</v>
      </c>
      <c r="L13">
        <v>7.0709999999999997</v>
      </c>
      <c r="M13">
        <v>6.7809999999999997</v>
      </c>
      <c r="N13">
        <v>6.7460000000000004</v>
      </c>
      <c r="O13">
        <v>7.0170000000000003</v>
      </c>
      <c r="P13">
        <v>7.1859999999999999</v>
      </c>
      <c r="Q13">
        <v>7.5229999999999997</v>
      </c>
      <c r="R13">
        <v>7.5309999999999997</v>
      </c>
      <c r="S13">
        <v>7.6790000000000003</v>
      </c>
      <c r="T13">
        <v>7.625</v>
      </c>
      <c r="U13">
        <v>7.78</v>
      </c>
      <c r="V13">
        <v>8.7140000000000004</v>
      </c>
      <c r="W13">
        <v>9.0180000000000007</v>
      </c>
      <c r="X13" s="105">
        <v>7.5739999999999998</v>
      </c>
      <c r="Y13" s="103">
        <v>7.6920000000000002</v>
      </c>
    </row>
    <row r="14" spans="1:25" ht="15">
      <c r="A14" t="s">
        <v>41</v>
      </c>
      <c r="B14">
        <v>6.5650000000000004</v>
      </c>
      <c r="C14">
        <v>6.4740000000000002</v>
      </c>
      <c r="D14">
        <v>6.8689999999999998</v>
      </c>
      <c r="E14">
        <v>6.9690000000000003</v>
      </c>
      <c r="F14">
        <v>6.63</v>
      </c>
      <c r="G14">
        <v>6.6639999999999997</v>
      </c>
      <c r="H14">
        <v>6.9349999999999996</v>
      </c>
      <c r="I14">
        <v>6.9960000000000004</v>
      </c>
      <c r="J14">
        <v>7.4690000000000003</v>
      </c>
      <c r="K14">
        <v>7.86</v>
      </c>
      <c r="L14">
        <v>8.0289999999999999</v>
      </c>
      <c r="M14">
        <v>8.1120000000000001</v>
      </c>
      <c r="N14">
        <v>7.782</v>
      </c>
      <c r="O14">
        <v>7.6790000000000003</v>
      </c>
      <c r="P14">
        <v>7.6619999999999999</v>
      </c>
      <c r="Q14">
        <v>7.5919999999999996</v>
      </c>
      <c r="R14">
        <v>7.3150000000000004</v>
      </c>
      <c r="S14">
        <v>7.0449999999999999</v>
      </c>
      <c r="T14">
        <v>7.2859999999999996</v>
      </c>
      <c r="U14">
        <v>7.2210000000000001</v>
      </c>
      <c r="V14">
        <v>7.8250000000000002</v>
      </c>
      <c r="W14">
        <v>7.569</v>
      </c>
      <c r="X14" s="105">
        <v>7.1840000000000002</v>
      </c>
      <c r="Y14" s="104">
        <v>7.024</v>
      </c>
    </row>
    <row r="15" spans="1:25" ht="15">
      <c r="A15" t="s">
        <v>42</v>
      </c>
      <c r="B15">
        <v>5.7009999999999996</v>
      </c>
      <c r="C15">
        <v>5.8630000000000004</v>
      </c>
      <c r="D15">
        <v>6.1769999999999996</v>
      </c>
      <c r="E15">
        <v>6.524</v>
      </c>
      <c r="F15">
        <v>6.351</v>
      </c>
      <c r="G15">
        <v>6.3410000000000002</v>
      </c>
      <c r="H15">
        <v>6.1639999999999997</v>
      </c>
      <c r="I15">
        <v>5.9859999999999998</v>
      </c>
      <c r="J15">
        <v>6.33</v>
      </c>
      <c r="K15">
        <v>7.2489999999999997</v>
      </c>
      <c r="L15">
        <v>7.5860000000000003</v>
      </c>
      <c r="M15">
        <v>7.5579999999999998</v>
      </c>
      <c r="N15">
        <v>7.6239999999999997</v>
      </c>
      <c r="O15">
        <v>7.5209999999999999</v>
      </c>
      <c r="P15">
        <v>7.6120000000000001</v>
      </c>
      <c r="Q15">
        <v>7.3689999999999998</v>
      </c>
      <c r="R15">
        <v>7.4459999999999997</v>
      </c>
      <c r="S15">
        <v>7.3810000000000002</v>
      </c>
      <c r="T15">
        <v>7.47</v>
      </c>
      <c r="U15">
        <v>7.6029999999999998</v>
      </c>
      <c r="V15">
        <v>9.2140000000000004</v>
      </c>
      <c r="W15">
        <v>9.4890000000000008</v>
      </c>
      <c r="X15" s="105">
        <v>8.7989999999999995</v>
      </c>
      <c r="Y15" s="103">
        <v>8.5399999999999991</v>
      </c>
    </row>
    <row r="16" spans="1:25" ht="15">
      <c r="A16" t="s">
        <v>43</v>
      </c>
      <c r="B16">
        <v>8.1039999999999992</v>
      </c>
      <c r="C16">
        <v>8.4480000000000004</v>
      </c>
      <c r="D16">
        <v>8.7029999999999994</v>
      </c>
      <c r="E16">
        <v>8.9039999999999999</v>
      </c>
      <c r="F16">
        <v>9.0069999999999997</v>
      </c>
      <c r="G16">
        <v>9.0909999999999993</v>
      </c>
      <c r="H16">
        <v>9.1690000000000005</v>
      </c>
      <c r="I16">
        <v>9.3249999999999993</v>
      </c>
      <c r="J16">
        <v>9.5109999999999992</v>
      </c>
      <c r="K16">
        <v>10.673999999999999</v>
      </c>
      <c r="L16">
        <v>10.590999999999999</v>
      </c>
      <c r="M16">
        <v>10.388</v>
      </c>
      <c r="N16">
        <v>10.506</v>
      </c>
      <c r="O16">
        <v>10.31</v>
      </c>
      <c r="P16">
        <v>10.292</v>
      </c>
      <c r="Q16">
        <v>10.327999999999999</v>
      </c>
      <c r="R16">
        <v>10.237</v>
      </c>
      <c r="S16">
        <v>10.098000000000001</v>
      </c>
      <c r="T16">
        <v>10.098000000000001</v>
      </c>
      <c r="U16">
        <v>10.151999999999999</v>
      </c>
      <c r="V16">
        <v>10.56</v>
      </c>
      <c r="W16">
        <v>10.824</v>
      </c>
      <c r="X16" s="105">
        <v>9.4760000000000009</v>
      </c>
      <c r="Y16" s="103">
        <v>9.4410000000000007</v>
      </c>
    </row>
    <row r="17" spans="1:25" ht="15">
      <c r="A17" t="s">
        <v>44</v>
      </c>
      <c r="B17">
        <v>5.1639999999999997</v>
      </c>
      <c r="C17">
        <v>4.7809999999999997</v>
      </c>
      <c r="D17">
        <v>4.7030000000000003</v>
      </c>
      <c r="E17">
        <v>5.1390000000000002</v>
      </c>
      <c r="F17">
        <v>5.3380000000000001</v>
      </c>
      <c r="G17">
        <v>5.2949999999999999</v>
      </c>
      <c r="H17">
        <v>4.9740000000000002</v>
      </c>
      <c r="I17">
        <v>5.1849999999999996</v>
      </c>
      <c r="J17">
        <v>5.9569999999999999</v>
      </c>
      <c r="K17">
        <v>6.8449999999999998</v>
      </c>
      <c r="L17">
        <v>6.5940000000000003</v>
      </c>
      <c r="M17">
        <v>6.0780000000000003</v>
      </c>
      <c r="N17">
        <v>6.0949999999999998</v>
      </c>
      <c r="O17">
        <v>6.2809999999999997</v>
      </c>
      <c r="P17">
        <v>6.3620000000000001</v>
      </c>
      <c r="Q17">
        <v>6.641</v>
      </c>
      <c r="R17">
        <v>6.702</v>
      </c>
      <c r="S17">
        <v>6.5970000000000004</v>
      </c>
      <c r="T17">
        <v>6.6909999999999998</v>
      </c>
      <c r="U17">
        <v>6.8170000000000002</v>
      </c>
      <c r="V17">
        <v>7.5789999999999997</v>
      </c>
      <c r="W17">
        <v>7.4909999999999997</v>
      </c>
      <c r="X17" s="105">
        <v>7.02</v>
      </c>
      <c r="Y17" s="103">
        <v>7.5590000000000002</v>
      </c>
    </row>
    <row r="18" spans="1:25" s="1" customFormat="1" ht="15">
      <c r="A18" s="1" t="s">
        <v>45</v>
      </c>
      <c r="B18" s="1">
        <v>7.093</v>
      </c>
      <c r="C18" s="1">
        <v>7.2510000000000003</v>
      </c>
      <c r="D18" s="1">
        <v>7.6280000000000001</v>
      </c>
      <c r="E18" s="1">
        <v>7.9379999999999997</v>
      </c>
      <c r="F18" s="1">
        <v>8.0589999999999993</v>
      </c>
      <c r="G18" s="1">
        <v>8.2880000000000003</v>
      </c>
      <c r="H18" s="1">
        <v>8.2840000000000007</v>
      </c>
      <c r="I18" s="1">
        <v>8.0839999999999996</v>
      </c>
      <c r="J18" s="1">
        <v>8.343</v>
      </c>
      <c r="K18" s="1">
        <v>9.1609999999999996</v>
      </c>
      <c r="L18" s="1">
        <v>9.1419999999999995</v>
      </c>
      <c r="M18" s="1">
        <v>9.2230000000000008</v>
      </c>
      <c r="N18" s="1">
        <v>9.5860000000000003</v>
      </c>
      <c r="O18" s="1">
        <v>9.8049999999999997</v>
      </c>
      <c r="P18" s="1">
        <v>9.7810000000000006</v>
      </c>
      <c r="Q18" s="1">
        <v>9.6449999999999996</v>
      </c>
      <c r="R18" s="1">
        <v>9.3780000000000001</v>
      </c>
      <c r="S18" s="1">
        <v>9.1270000000000007</v>
      </c>
      <c r="T18" s="1">
        <v>9.0429999999999993</v>
      </c>
      <c r="U18" s="1">
        <v>9.1709999999999994</v>
      </c>
      <c r="V18" s="1">
        <v>9.6319999999999997</v>
      </c>
      <c r="W18" s="1">
        <v>10.25</v>
      </c>
      <c r="X18" s="109">
        <v>9.6850000000000005</v>
      </c>
      <c r="Y18" s="108">
        <v>10.109</v>
      </c>
    </row>
    <row r="19" spans="1:25" s="1" customFormat="1" ht="15">
      <c r="A19" s="1" t="s">
        <v>46</v>
      </c>
      <c r="B19" s="1">
        <v>9.5839999999999996</v>
      </c>
      <c r="C19" s="1">
        <v>9.7059999999999995</v>
      </c>
      <c r="D19" s="1">
        <v>10.022</v>
      </c>
      <c r="E19" s="1">
        <v>10.083</v>
      </c>
      <c r="F19" s="1">
        <v>10.164</v>
      </c>
      <c r="G19" s="1">
        <v>10.215</v>
      </c>
      <c r="H19" s="1">
        <v>10.385999999999999</v>
      </c>
      <c r="I19" s="1">
        <v>10.316000000000001</v>
      </c>
      <c r="J19" s="1">
        <v>10.500999999999999</v>
      </c>
      <c r="K19" s="1">
        <v>11.288</v>
      </c>
      <c r="L19" s="1">
        <v>11.226000000000001</v>
      </c>
      <c r="M19" s="1">
        <v>11.185</v>
      </c>
      <c r="N19" s="1">
        <v>11.297000000000001</v>
      </c>
      <c r="O19" s="1">
        <v>11.396000000000001</v>
      </c>
      <c r="P19" s="1">
        <v>11.539</v>
      </c>
      <c r="Q19" s="1">
        <v>11.448</v>
      </c>
      <c r="R19" s="1">
        <v>11.471</v>
      </c>
      <c r="S19" s="1">
        <v>11.355</v>
      </c>
      <c r="T19" s="1">
        <v>11.208</v>
      </c>
      <c r="U19" s="1">
        <v>11.089</v>
      </c>
      <c r="V19" s="1">
        <v>12.131</v>
      </c>
      <c r="W19" s="1">
        <v>12.308</v>
      </c>
      <c r="X19" s="105">
        <v>11.882</v>
      </c>
      <c r="Y19" s="103">
        <v>11.592000000000001</v>
      </c>
    </row>
    <row r="20" spans="1:25" s="1" customFormat="1" ht="15">
      <c r="A20" s="1" t="s">
        <v>47</v>
      </c>
      <c r="B20" s="1">
        <v>9.8879999999999999</v>
      </c>
      <c r="C20" s="1">
        <v>9.9209999999999994</v>
      </c>
      <c r="D20" s="1">
        <v>10.183999999999999</v>
      </c>
      <c r="E20" s="1">
        <v>10.401999999999999</v>
      </c>
      <c r="F20" s="1">
        <v>10.146000000000001</v>
      </c>
      <c r="G20" s="1">
        <v>10.311999999999999</v>
      </c>
      <c r="H20" s="1">
        <v>10.18</v>
      </c>
      <c r="I20" s="1">
        <v>10.051</v>
      </c>
      <c r="J20" s="1">
        <v>10.250999999999999</v>
      </c>
      <c r="K20" s="1">
        <v>11.238</v>
      </c>
      <c r="L20" s="1">
        <v>11.096</v>
      </c>
      <c r="M20" s="1">
        <v>10.778</v>
      </c>
      <c r="N20" s="1">
        <v>10.853</v>
      </c>
      <c r="O20" s="1">
        <v>10.999000000000001</v>
      </c>
      <c r="P20" s="1">
        <v>11.026</v>
      </c>
      <c r="Q20" s="1">
        <v>11.19</v>
      </c>
      <c r="R20" s="1">
        <v>11.242000000000001</v>
      </c>
      <c r="S20" s="1">
        <v>11.336</v>
      </c>
      <c r="T20" s="1">
        <v>11.481</v>
      </c>
      <c r="U20" s="1">
        <v>11.715999999999999</v>
      </c>
      <c r="V20" s="1">
        <v>12.693</v>
      </c>
      <c r="W20" s="1">
        <v>12.933999999999999</v>
      </c>
      <c r="X20" s="105">
        <v>12.605</v>
      </c>
      <c r="Y20" s="103">
        <v>11.798999999999999</v>
      </c>
    </row>
    <row r="21" spans="1:25" ht="15">
      <c r="A21" t="s">
        <v>48</v>
      </c>
      <c r="B21">
        <v>7.2430000000000003</v>
      </c>
      <c r="C21">
        <v>7.9880000000000004</v>
      </c>
      <c r="D21">
        <v>8.234</v>
      </c>
      <c r="E21">
        <v>8.4489999999999998</v>
      </c>
      <c r="F21">
        <v>8.0939999999999994</v>
      </c>
      <c r="G21">
        <v>8.5649999999999995</v>
      </c>
      <c r="H21">
        <v>8.2590000000000003</v>
      </c>
      <c r="I21">
        <v>8.3979999999999997</v>
      </c>
      <c r="J21">
        <v>8.8279999999999994</v>
      </c>
      <c r="K21">
        <v>9.407</v>
      </c>
      <c r="L21">
        <v>9.5969999999999995</v>
      </c>
      <c r="M21">
        <v>9.1929999999999996</v>
      </c>
      <c r="N21">
        <v>8.9239999999999995</v>
      </c>
      <c r="O21">
        <v>8.4380000000000006</v>
      </c>
      <c r="P21">
        <v>7.891</v>
      </c>
      <c r="Q21">
        <v>8.2200000000000006</v>
      </c>
      <c r="R21">
        <v>8.4489999999999998</v>
      </c>
      <c r="S21">
        <v>8.1349999999999998</v>
      </c>
      <c r="T21">
        <v>8.1199999999999992</v>
      </c>
      <c r="U21">
        <v>8.1980000000000004</v>
      </c>
      <c r="V21">
        <v>9.5039999999999996</v>
      </c>
      <c r="W21">
        <v>9.173</v>
      </c>
      <c r="X21" s="105">
        <v>8.5</v>
      </c>
      <c r="Y21" s="104">
        <v>8.3759999999999994</v>
      </c>
    </row>
    <row r="22" spans="1:25" ht="15">
      <c r="A22" t="s">
        <v>49</v>
      </c>
      <c r="B22">
        <v>6.7779999999999996</v>
      </c>
      <c r="C22">
        <v>6.8259999999999996</v>
      </c>
      <c r="D22">
        <v>7.1210000000000004</v>
      </c>
      <c r="E22">
        <v>8.1210000000000004</v>
      </c>
      <c r="F22">
        <v>7.758</v>
      </c>
      <c r="G22">
        <v>7.9850000000000003</v>
      </c>
      <c r="H22">
        <v>7.7779999999999996</v>
      </c>
      <c r="I22">
        <v>7.2039999999999997</v>
      </c>
      <c r="J22">
        <v>7.0880000000000001</v>
      </c>
      <c r="K22">
        <v>7.2220000000000004</v>
      </c>
      <c r="L22">
        <v>7.4489999999999998</v>
      </c>
      <c r="M22">
        <v>7.4809999999999999</v>
      </c>
      <c r="N22">
        <v>7.4109999999999996</v>
      </c>
      <c r="O22">
        <v>7.234</v>
      </c>
      <c r="P22">
        <v>7.0469999999999997</v>
      </c>
      <c r="Q22">
        <v>6.8540000000000001</v>
      </c>
      <c r="R22">
        <v>6.9880000000000004</v>
      </c>
      <c r="S22">
        <v>6.7439999999999998</v>
      </c>
      <c r="T22">
        <v>6.58</v>
      </c>
      <c r="U22">
        <v>6.282</v>
      </c>
      <c r="V22">
        <v>7.2880000000000003</v>
      </c>
      <c r="W22">
        <v>7.3760000000000003</v>
      </c>
      <c r="X22" s="105">
        <v>6.702</v>
      </c>
      <c r="Y22" s="103">
        <v>6.3620000000000001</v>
      </c>
    </row>
    <row r="23" spans="1:25" ht="15">
      <c r="A23" t="s">
        <v>50</v>
      </c>
      <c r="B23">
        <v>8.8989999999999991</v>
      </c>
      <c r="C23">
        <v>8.7530000000000001</v>
      </c>
      <c r="D23">
        <v>9.4039999999999999</v>
      </c>
      <c r="E23">
        <v>9.7289999999999992</v>
      </c>
      <c r="F23">
        <v>9.3290000000000006</v>
      </c>
      <c r="G23">
        <v>8.9469999999999992</v>
      </c>
      <c r="H23">
        <v>8.5570000000000004</v>
      </c>
      <c r="I23">
        <v>8.3539999999999992</v>
      </c>
      <c r="J23">
        <v>8.3439999999999994</v>
      </c>
      <c r="K23">
        <v>8.7750000000000004</v>
      </c>
      <c r="L23">
        <v>8.3620000000000001</v>
      </c>
      <c r="M23">
        <v>8.2029999999999994</v>
      </c>
      <c r="N23">
        <v>8.1809999999999992</v>
      </c>
      <c r="O23">
        <v>8.1760000000000002</v>
      </c>
      <c r="P23">
        <v>8.2289999999999992</v>
      </c>
      <c r="Q23">
        <v>8.07</v>
      </c>
      <c r="R23">
        <v>8.0969999999999995</v>
      </c>
      <c r="S23">
        <v>8.2609999999999992</v>
      </c>
      <c r="T23">
        <v>8.3780000000000001</v>
      </c>
      <c r="U23">
        <v>8.58</v>
      </c>
      <c r="V23">
        <v>9.6150000000000002</v>
      </c>
      <c r="W23">
        <v>9.734</v>
      </c>
      <c r="X23" s="105">
        <v>9.08</v>
      </c>
      <c r="Y23" s="103">
        <v>8.9920000000000009</v>
      </c>
    </row>
    <row r="24" spans="1:25" ht="15">
      <c r="A24" t="s">
        <v>51</v>
      </c>
      <c r="B24">
        <v>5.899</v>
      </c>
      <c r="C24">
        <v>6.3920000000000003</v>
      </c>
      <c r="D24">
        <v>6.673</v>
      </c>
      <c r="E24">
        <v>7.008</v>
      </c>
      <c r="F24">
        <v>7.22</v>
      </c>
      <c r="G24">
        <v>7.6420000000000003</v>
      </c>
      <c r="H24">
        <v>7.516</v>
      </c>
      <c r="I24">
        <v>7.8079999999999998</v>
      </c>
      <c r="J24">
        <v>9.1259999999999994</v>
      </c>
      <c r="K24">
        <v>10.523</v>
      </c>
      <c r="L24">
        <v>10.523999999999999</v>
      </c>
      <c r="M24">
        <v>10.606</v>
      </c>
      <c r="N24">
        <v>10.598000000000001</v>
      </c>
      <c r="O24">
        <v>10.276999999999999</v>
      </c>
      <c r="P24">
        <v>9.5129999999999999</v>
      </c>
      <c r="Q24">
        <v>7.3360000000000003</v>
      </c>
      <c r="R24">
        <v>7.4690000000000003</v>
      </c>
      <c r="S24">
        <v>7.125</v>
      </c>
      <c r="T24">
        <v>6.8760000000000003</v>
      </c>
      <c r="U24">
        <v>6.7089999999999996</v>
      </c>
      <c r="V24">
        <v>7.109</v>
      </c>
      <c r="W24">
        <v>6.7169999999999996</v>
      </c>
      <c r="X24" s="105">
        <v>6.12</v>
      </c>
      <c r="Y24" s="103">
        <v>6.5650000000000004</v>
      </c>
    </row>
    <row r="25" spans="1:25" ht="15">
      <c r="A25" t="s">
        <v>52</v>
      </c>
      <c r="B25">
        <v>6.617</v>
      </c>
      <c r="C25">
        <v>7.0179999999999998</v>
      </c>
      <c r="D25">
        <v>6.923</v>
      </c>
      <c r="E25">
        <v>6.8550000000000004</v>
      </c>
      <c r="F25">
        <v>6.8010000000000002</v>
      </c>
      <c r="G25">
        <v>6.9029999999999996</v>
      </c>
      <c r="H25">
        <v>6.71</v>
      </c>
      <c r="I25">
        <v>6.6950000000000003</v>
      </c>
      <c r="J25">
        <v>6.8280000000000003</v>
      </c>
      <c r="K25">
        <v>6.9160000000000004</v>
      </c>
      <c r="L25">
        <v>6.8879999999999999</v>
      </c>
      <c r="M25">
        <v>6.8390000000000004</v>
      </c>
      <c r="N25">
        <v>6.976</v>
      </c>
      <c r="O25">
        <v>6.9580000000000002</v>
      </c>
      <c r="P25">
        <v>7.0449999999999999</v>
      </c>
      <c r="Q25">
        <v>7.0220000000000002</v>
      </c>
      <c r="R25">
        <v>7.0960000000000001</v>
      </c>
      <c r="S25">
        <v>7.1760000000000002</v>
      </c>
      <c r="T25">
        <v>7.2279999999999998</v>
      </c>
      <c r="U25">
        <v>7.1740000000000004</v>
      </c>
      <c r="V25">
        <v>7.7069999999999999</v>
      </c>
      <c r="W25">
        <v>7.9050000000000002</v>
      </c>
      <c r="X25" s="106">
        <v>7.3239999999999998</v>
      </c>
      <c r="Y25" s="104">
        <v>7.6260000000000003</v>
      </c>
    </row>
    <row r="26" spans="1:25" ht="15">
      <c r="A26" t="s">
        <v>53</v>
      </c>
      <c r="B26">
        <v>7.5670000000000002</v>
      </c>
      <c r="C26">
        <v>7.7380000000000004</v>
      </c>
      <c r="D26">
        <v>7.867</v>
      </c>
      <c r="E26">
        <v>7.8330000000000002</v>
      </c>
      <c r="F26">
        <v>8.1649999999999991</v>
      </c>
      <c r="G26">
        <v>8.3390000000000004</v>
      </c>
      <c r="H26">
        <v>8.4369999999999994</v>
      </c>
      <c r="I26">
        <v>8.1359999999999992</v>
      </c>
      <c r="J26">
        <v>8.5329999999999995</v>
      </c>
      <c r="K26">
        <v>8.952</v>
      </c>
      <c r="L26">
        <v>8.9160000000000004</v>
      </c>
      <c r="M26">
        <v>8.7739999999999991</v>
      </c>
      <c r="N26">
        <v>8.7840000000000007</v>
      </c>
      <c r="O26">
        <v>8.7750000000000004</v>
      </c>
      <c r="P26">
        <v>8.8680000000000003</v>
      </c>
      <c r="Q26">
        <v>8.8569999999999993</v>
      </c>
      <c r="R26">
        <v>8.7249999999999996</v>
      </c>
      <c r="S26">
        <v>8.6780000000000008</v>
      </c>
      <c r="T26">
        <v>8.6820000000000004</v>
      </c>
      <c r="U26">
        <v>8.6560000000000006</v>
      </c>
      <c r="V26">
        <v>9.625</v>
      </c>
      <c r="W26">
        <v>9.3840000000000003</v>
      </c>
      <c r="X26" s="105">
        <v>8.952</v>
      </c>
      <c r="Y26" s="103">
        <v>8.4469999999999992</v>
      </c>
    </row>
    <row r="27" spans="1:25" s="1" customFormat="1" ht="15">
      <c r="A27" s="1" t="s">
        <v>54</v>
      </c>
      <c r="B27" s="1">
        <v>7.0350000000000001</v>
      </c>
      <c r="C27" s="1">
        <v>7.2389999999999999</v>
      </c>
      <c r="D27" s="1">
        <v>7.3520000000000003</v>
      </c>
      <c r="E27" s="1">
        <v>7.4870000000000001</v>
      </c>
      <c r="F27" s="1">
        <v>7.5350000000000001</v>
      </c>
      <c r="G27" s="1">
        <v>7.6580000000000004</v>
      </c>
      <c r="H27" s="1">
        <v>7.6870000000000003</v>
      </c>
      <c r="I27" s="1">
        <v>7.7789999999999999</v>
      </c>
      <c r="J27" s="1">
        <v>8.0890000000000004</v>
      </c>
      <c r="K27" s="1">
        <v>8.9589999999999996</v>
      </c>
      <c r="L27" s="1">
        <v>9.0630000000000006</v>
      </c>
      <c r="M27" s="1">
        <v>10.488</v>
      </c>
      <c r="N27" s="1">
        <v>10.672000000000001</v>
      </c>
      <c r="O27" s="1">
        <v>10.673999999999999</v>
      </c>
      <c r="P27" s="1">
        <v>10.728999999999999</v>
      </c>
      <c r="Q27" s="1">
        <v>10.75</v>
      </c>
      <c r="R27" s="1">
        <v>10.659000000000001</v>
      </c>
      <c r="S27" s="1">
        <v>10.656000000000001</v>
      </c>
      <c r="T27" s="1">
        <v>10.74</v>
      </c>
      <c r="U27" s="1">
        <v>10.97</v>
      </c>
      <c r="V27" s="1">
        <v>11.005000000000001</v>
      </c>
      <c r="W27" s="1">
        <v>11.298999999999999</v>
      </c>
      <c r="X27" s="107">
        <v>11.422000000000001</v>
      </c>
      <c r="Y27" s="108">
        <v>11.087</v>
      </c>
    </row>
    <row r="28" spans="1:25" s="1" customFormat="1" ht="15">
      <c r="A28" s="1" t="s">
        <v>55</v>
      </c>
      <c r="B28" s="1">
        <v>3.855</v>
      </c>
      <c r="C28" s="1">
        <v>4.2969999999999997</v>
      </c>
      <c r="D28" s="1">
        <v>4.0140000000000002</v>
      </c>
      <c r="E28" s="1">
        <v>4.2830000000000004</v>
      </c>
      <c r="F28" s="1">
        <v>4.2670000000000003</v>
      </c>
      <c r="G28" s="1">
        <v>4.548</v>
      </c>
      <c r="H28" s="1">
        <v>4.8490000000000002</v>
      </c>
      <c r="I28" s="1">
        <v>4.9550000000000001</v>
      </c>
      <c r="J28" s="1">
        <v>5.2460000000000004</v>
      </c>
      <c r="K28" s="1">
        <v>5.6589999999999998</v>
      </c>
      <c r="L28" s="1">
        <v>5.82</v>
      </c>
      <c r="M28" s="1">
        <v>5.915</v>
      </c>
      <c r="N28" s="1">
        <v>6.0330000000000004</v>
      </c>
      <c r="O28" s="1">
        <v>6.1509999999999998</v>
      </c>
      <c r="P28" s="1">
        <v>6.4039999999999999</v>
      </c>
      <c r="Q28" s="1">
        <v>6.5890000000000004</v>
      </c>
      <c r="R28" s="1">
        <v>6.87</v>
      </c>
      <c r="S28" s="1">
        <v>7.0469999999999997</v>
      </c>
      <c r="T28" s="1">
        <v>7.4909999999999997</v>
      </c>
      <c r="U28" s="1">
        <v>8.1750000000000007</v>
      </c>
      <c r="V28" s="1">
        <v>8.35</v>
      </c>
      <c r="W28" s="1">
        <v>9.3309999999999995</v>
      </c>
      <c r="X28" s="109">
        <v>9.4339999999999993</v>
      </c>
      <c r="Y28" s="107">
        <v>9.8800000000000008</v>
      </c>
    </row>
    <row r="29" spans="1:25" ht="15">
      <c r="A29" t="s">
        <v>56</v>
      </c>
      <c r="B29">
        <v>5.4329999999999998</v>
      </c>
      <c r="C29">
        <v>5.77</v>
      </c>
      <c r="D29">
        <v>5.7629999999999999</v>
      </c>
      <c r="E29">
        <v>5.4790000000000001</v>
      </c>
      <c r="F29">
        <v>6.202</v>
      </c>
      <c r="G29">
        <v>5.8319999999999999</v>
      </c>
      <c r="H29">
        <v>5.7039999999999997</v>
      </c>
      <c r="I29">
        <v>5.5119999999999996</v>
      </c>
      <c r="J29">
        <v>5.585</v>
      </c>
      <c r="K29">
        <v>6.0979999999999999</v>
      </c>
      <c r="L29">
        <v>6.0970000000000004</v>
      </c>
      <c r="M29">
        <v>5.7240000000000002</v>
      </c>
      <c r="N29">
        <v>5.41</v>
      </c>
      <c r="O29">
        <v>5.4089999999999998</v>
      </c>
      <c r="P29">
        <v>5.4630000000000001</v>
      </c>
      <c r="Q29">
        <v>5.6520000000000001</v>
      </c>
      <c r="R29">
        <v>6.133</v>
      </c>
      <c r="S29">
        <v>5.9649999999999999</v>
      </c>
      <c r="T29">
        <v>6.1890000000000001</v>
      </c>
      <c r="U29">
        <v>6.6139999999999999</v>
      </c>
      <c r="V29">
        <v>7.2409999999999997</v>
      </c>
      <c r="W29">
        <v>9.0449999999999999</v>
      </c>
      <c r="X29" s="105">
        <v>7.6219999999999999</v>
      </c>
      <c r="Y29" s="104">
        <v>7.7759999999999998</v>
      </c>
    </row>
    <row r="30" spans="1:25" ht="15">
      <c r="A30" t="s">
        <v>57</v>
      </c>
      <c r="B30">
        <v>6.2</v>
      </c>
      <c r="C30">
        <v>6.0129999999999999</v>
      </c>
      <c r="D30">
        <v>6.1440000000000001</v>
      </c>
      <c r="E30">
        <v>6.1859999999999999</v>
      </c>
      <c r="F30">
        <v>5.5110000000000001</v>
      </c>
      <c r="G30">
        <v>5.6479999999999997</v>
      </c>
      <c r="H30">
        <v>5.8440000000000003</v>
      </c>
      <c r="I30">
        <v>5.7640000000000002</v>
      </c>
      <c r="J30">
        <v>6.2939999999999996</v>
      </c>
      <c r="K30">
        <v>7.3659999999999997</v>
      </c>
      <c r="L30">
        <v>6.8150000000000004</v>
      </c>
      <c r="M30">
        <v>6.4880000000000004</v>
      </c>
      <c r="N30">
        <v>6.2759999999999998</v>
      </c>
      <c r="O30">
        <v>6.1260000000000003</v>
      </c>
      <c r="P30">
        <v>6.1929999999999996</v>
      </c>
      <c r="Q30">
        <v>6.49</v>
      </c>
      <c r="R30">
        <v>6.6379999999999999</v>
      </c>
      <c r="S30">
        <v>6.4640000000000004</v>
      </c>
      <c r="T30">
        <v>6.53</v>
      </c>
      <c r="U30">
        <v>6.9909999999999997</v>
      </c>
      <c r="V30">
        <v>7.4809999999999999</v>
      </c>
      <c r="W30">
        <v>7.8230000000000004</v>
      </c>
      <c r="X30" s="105">
        <v>7.2389999999999999</v>
      </c>
      <c r="Y30" s="103">
        <v>7.3</v>
      </c>
    </row>
    <row r="31" spans="1:25" ht="15">
      <c r="A31" t="s">
        <v>58</v>
      </c>
      <c r="B31">
        <v>5.9249999999999998</v>
      </c>
      <c r="C31">
        <v>6.3810000000000002</v>
      </c>
      <c r="D31">
        <v>6.76</v>
      </c>
      <c r="E31">
        <v>6.9610000000000003</v>
      </c>
      <c r="F31">
        <v>7.28</v>
      </c>
      <c r="G31">
        <v>7.125</v>
      </c>
      <c r="H31">
        <v>6.6379999999999999</v>
      </c>
      <c r="I31">
        <v>6.1580000000000004</v>
      </c>
      <c r="J31">
        <v>6.2309999999999999</v>
      </c>
      <c r="K31">
        <v>6.95</v>
      </c>
      <c r="L31">
        <v>6.6619999999999999</v>
      </c>
      <c r="M31">
        <v>5.952</v>
      </c>
      <c r="N31">
        <v>5.2939999999999996</v>
      </c>
      <c r="O31">
        <v>5.2359999999999998</v>
      </c>
      <c r="P31">
        <v>5.23</v>
      </c>
      <c r="Q31">
        <v>5.0810000000000004</v>
      </c>
      <c r="R31">
        <v>5.0709999999999997</v>
      </c>
      <c r="S31">
        <v>5.1349999999999998</v>
      </c>
      <c r="T31">
        <v>5.28</v>
      </c>
      <c r="U31">
        <v>5.47</v>
      </c>
      <c r="V31">
        <v>5.742</v>
      </c>
      <c r="W31">
        <v>5.6680000000000001</v>
      </c>
      <c r="X31" s="105">
        <v>5.5519999999999996</v>
      </c>
      <c r="Y31" s="103">
        <v>5.7830000000000004</v>
      </c>
    </row>
    <row r="32" spans="1:25" ht="15">
      <c r="A32" t="s">
        <v>59</v>
      </c>
      <c r="B32">
        <v>4.4489999999999998</v>
      </c>
      <c r="C32">
        <v>4.82</v>
      </c>
      <c r="D32">
        <v>5.0720000000000001</v>
      </c>
      <c r="E32">
        <v>5.8150000000000004</v>
      </c>
      <c r="F32">
        <v>5.9539999999999997</v>
      </c>
      <c r="G32">
        <v>5.8360000000000003</v>
      </c>
      <c r="H32">
        <v>5.6550000000000002</v>
      </c>
      <c r="I32">
        <v>5.766</v>
      </c>
      <c r="J32">
        <v>5.6989999999999998</v>
      </c>
      <c r="K32">
        <v>6.13</v>
      </c>
      <c r="L32">
        <v>5.7370000000000001</v>
      </c>
      <c r="M32">
        <v>5.5190000000000001</v>
      </c>
      <c r="N32">
        <v>5.665</v>
      </c>
      <c r="O32">
        <v>5.8090000000000002</v>
      </c>
      <c r="P32">
        <v>5.5529999999999999</v>
      </c>
      <c r="Q32">
        <v>5.7229999999999999</v>
      </c>
      <c r="R32">
        <v>5.5529999999999999</v>
      </c>
      <c r="S32">
        <v>5.4580000000000002</v>
      </c>
      <c r="T32">
        <v>5.383</v>
      </c>
      <c r="U32">
        <v>5.4480000000000004</v>
      </c>
      <c r="V32">
        <v>6.2220000000000004</v>
      </c>
      <c r="W32">
        <v>6.0789999999999997</v>
      </c>
      <c r="X32" s="104">
        <v>5.7210000000000001</v>
      </c>
      <c r="Y32" s="104">
        <v>5.7210000000000001</v>
      </c>
    </row>
    <row r="33" spans="1:25" ht="15">
      <c r="A33" t="s">
        <v>60</v>
      </c>
      <c r="B33">
        <v>7.7069999999999999</v>
      </c>
      <c r="C33">
        <v>8.0589999999999993</v>
      </c>
      <c r="D33">
        <v>8.6489999999999991</v>
      </c>
      <c r="E33">
        <v>9.0570000000000004</v>
      </c>
      <c r="F33">
        <v>9.1110000000000007</v>
      </c>
      <c r="G33">
        <v>9.0969999999999995</v>
      </c>
      <c r="H33">
        <v>9.0809999999999995</v>
      </c>
      <c r="I33">
        <v>9.0530000000000008</v>
      </c>
      <c r="J33">
        <v>9.2769999999999992</v>
      </c>
      <c r="K33">
        <v>9.9930000000000003</v>
      </c>
      <c r="L33">
        <v>10.154999999999999</v>
      </c>
      <c r="M33">
        <v>10.234</v>
      </c>
      <c r="N33">
        <v>10.539</v>
      </c>
      <c r="O33">
        <v>10.584</v>
      </c>
      <c r="P33">
        <v>10.567</v>
      </c>
      <c r="Q33">
        <v>10.324</v>
      </c>
      <c r="R33">
        <v>10.294</v>
      </c>
      <c r="S33">
        <v>10.108000000000001</v>
      </c>
      <c r="T33">
        <v>10.02</v>
      </c>
      <c r="U33">
        <v>10.14</v>
      </c>
      <c r="V33">
        <v>11.209</v>
      </c>
      <c r="W33">
        <v>11.294</v>
      </c>
      <c r="X33" s="105">
        <v>10.101000000000001</v>
      </c>
      <c r="Y33" s="104">
        <v>10.132</v>
      </c>
    </row>
    <row r="34" spans="1:25" ht="15">
      <c r="A34" t="s">
        <v>61</v>
      </c>
      <c r="B34">
        <v>7.47</v>
      </c>
      <c r="C34">
        <v>7.5789999999999997</v>
      </c>
      <c r="D34">
        <v>7.9</v>
      </c>
      <c r="E34">
        <v>7.7220000000000004</v>
      </c>
      <c r="F34">
        <v>7.9009999999999998</v>
      </c>
      <c r="G34">
        <v>8.2729999999999997</v>
      </c>
      <c r="H34">
        <v>8.6379999999999999</v>
      </c>
      <c r="I34">
        <v>8.3290000000000006</v>
      </c>
      <c r="J34">
        <v>9.1240000000000006</v>
      </c>
      <c r="K34">
        <v>9.6210000000000004</v>
      </c>
      <c r="L34">
        <v>9.593</v>
      </c>
      <c r="M34">
        <v>9.52</v>
      </c>
      <c r="N34">
        <v>9.6519999999999992</v>
      </c>
      <c r="O34">
        <v>9.36</v>
      </c>
      <c r="P34">
        <v>9.4019999999999992</v>
      </c>
      <c r="Q34">
        <v>9.2829999999999995</v>
      </c>
      <c r="R34">
        <v>9.2439999999999998</v>
      </c>
      <c r="S34">
        <v>8.9700000000000006</v>
      </c>
      <c r="T34">
        <v>9.0380000000000003</v>
      </c>
      <c r="U34">
        <v>9.0690000000000008</v>
      </c>
      <c r="V34">
        <v>9.6890000000000001</v>
      </c>
      <c r="W34">
        <v>10.125</v>
      </c>
      <c r="X34" s="104">
        <v>11.321999999999999</v>
      </c>
      <c r="Y34" s="104">
        <v>10.99</v>
      </c>
    </row>
    <row r="35" spans="1:25" ht="15">
      <c r="A35" t="s">
        <v>62</v>
      </c>
      <c r="B35">
        <v>7.7030000000000003</v>
      </c>
      <c r="C35">
        <v>8.01</v>
      </c>
      <c r="D35">
        <v>8.9830000000000005</v>
      </c>
      <c r="E35">
        <v>9.1940000000000008</v>
      </c>
      <c r="F35">
        <v>8.7959999999999994</v>
      </c>
      <c r="G35">
        <v>8.2989999999999995</v>
      </c>
      <c r="H35">
        <v>7.8819999999999997</v>
      </c>
      <c r="I35">
        <v>8.0169999999999995</v>
      </c>
      <c r="J35">
        <v>7.915</v>
      </c>
      <c r="K35">
        <v>9.0329999999999995</v>
      </c>
      <c r="L35">
        <v>8.8580000000000005</v>
      </c>
      <c r="M35">
        <v>8.7349999999999994</v>
      </c>
      <c r="N35">
        <v>8.7219999999999995</v>
      </c>
      <c r="O35">
        <v>8.8740000000000006</v>
      </c>
      <c r="P35">
        <v>9.2829999999999995</v>
      </c>
      <c r="Q35">
        <v>10.07</v>
      </c>
      <c r="R35">
        <v>10.53</v>
      </c>
      <c r="S35">
        <v>10.23</v>
      </c>
      <c r="T35">
        <v>9.9600000000000009</v>
      </c>
      <c r="U35">
        <v>10.438000000000001</v>
      </c>
      <c r="V35">
        <v>11.249000000000001</v>
      </c>
      <c r="W35">
        <v>9.9190000000000005</v>
      </c>
      <c r="X35" s="105">
        <v>7.9429999999999996</v>
      </c>
      <c r="Y35" s="104">
        <v>9.2590000000000003</v>
      </c>
    </row>
    <row r="36" spans="1:25" ht="15">
      <c r="A36" t="s">
        <v>63</v>
      </c>
      <c r="B36">
        <v>5.2880000000000003</v>
      </c>
      <c r="C36">
        <v>5.6669999999999998</v>
      </c>
      <c r="D36">
        <v>6.0670000000000002</v>
      </c>
      <c r="E36">
        <v>5.9539999999999997</v>
      </c>
      <c r="F36">
        <v>5.8680000000000003</v>
      </c>
      <c r="G36">
        <v>5.8070000000000004</v>
      </c>
      <c r="H36">
        <v>5.8029999999999999</v>
      </c>
      <c r="I36">
        <v>5.8730000000000002</v>
      </c>
      <c r="J36">
        <v>6.3760000000000003</v>
      </c>
      <c r="K36">
        <v>6.5880000000000001</v>
      </c>
      <c r="L36">
        <v>6.468</v>
      </c>
      <c r="M36">
        <v>6.2869999999999999</v>
      </c>
      <c r="N36">
        <v>6.2649999999999997</v>
      </c>
      <c r="O36">
        <v>6.48</v>
      </c>
      <c r="P36">
        <v>6.319</v>
      </c>
      <c r="Q36">
        <v>6.4039999999999999</v>
      </c>
      <c r="R36">
        <v>6.5709999999999997</v>
      </c>
      <c r="S36">
        <v>6.5830000000000002</v>
      </c>
      <c r="T36">
        <v>6.3129999999999997</v>
      </c>
      <c r="U36">
        <v>6.46</v>
      </c>
      <c r="V36">
        <v>6.4969999999999999</v>
      </c>
      <c r="W36">
        <v>6.4390000000000001</v>
      </c>
      <c r="X36" s="105">
        <v>6.3810000000000002</v>
      </c>
      <c r="Y36" s="103">
        <v>6.9880000000000004</v>
      </c>
    </row>
    <row r="37" spans="1:25" ht="15">
      <c r="A37" t="s">
        <v>64</v>
      </c>
      <c r="B37">
        <v>8.6010000000000009</v>
      </c>
      <c r="C37">
        <v>8.6280000000000001</v>
      </c>
      <c r="D37">
        <v>8.7859999999999996</v>
      </c>
      <c r="E37">
        <v>9.1240000000000006</v>
      </c>
      <c r="F37">
        <v>9.5329999999999995</v>
      </c>
      <c r="G37">
        <v>9.6530000000000005</v>
      </c>
      <c r="H37">
        <v>9.3539999999999992</v>
      </c>
      <c r="I37">
        <v>9.2520000000000007</v>
      </c>
      <c r="J37">
        <v>9.5830000000000002</v>
      </c>
      <c r="K37">
        <v>10.131</v>
      </c>
      <c r="L37">
        <v>10.032999999999999</v>
      </c>
      <c r="M37">
        <v>9.7309999999999999</v>
      </c>
      <c r="N37">
        <v>9.6539999999999999</v>
      </c>
      <c r="O37">
        <v>9.4049999999999994</v>
      </c>
      <c r="P37">
        <v>9.343</v>
      </c>
      <c r="Q37">
        <v>9.3160000000000007</v>
      </c>
      <c r="R37">
        <v>9.3940000000000001</v>
      </c>
      <c r="S37">
        <v>9.3059999999999992</v>
      </c>
      <c r="T37">
        <v>9.4130000000000003</v>
      </c>
      <c r="U37">
        <v>9.5139999999999993</v>
      </c>
      <c r="V37">
        <v>10.548</v>
      </c>
      <c r="W37">
        <v>11.137</v>
      </c>
      <c r="X37" s="105">
        <v>10.468999999999999</v>
      </c>
      <c r="Y37" s="103">
        <v>10.003</v>
      </c>
    </row>
    <row r="38" spans="1:25" ht="15">
      <c r="A38" t="s">
        <v>65</v>
      </c>
      <c r="B38">
        <v>5.3029999999999999</v>
      </c>
      <c r="C38">
        <v>5.3319999999999999</v>
      </c>
      <c r="D38">
        <v>5.5090000000000003</v>
      </c>
      <c r="E38">
        <v>5.4480000000000004</v>
      </c>
      <c r="F38">
        <v>6.4690000000000003</v>
      </c>
      <c r="G38">
        <v>6.5890000000000004</v>
      </c>
      <c r="H38">
        <v>6.851</v>
      </c>
      <c r="I38">
        <v>7.1769999999999996</v>
      </c>
      <c r="J38">
        <v>6.9560000000000004</v>
      </c>
      <c r="K38">
        <v>7.9480000000000004</v>
      </c>
      <c r="L38">
        <v>7.6660000000000004</v>
      </c>
      <c r="M38">
        <v>7.2990000000000004</v>
      </c>
      <c r="N38">
        <v>7.5359999999999996</v>
      </c>
      <c r="O38">
        <v>7.4950000000000001</v>
      </c>
      <c r="P38">
        <v>6.8840000000000003</v>
      </c>
      <c r="Q38">
        <v>6.7619999999999996</v>
      </c>
      <c r="R38">
        <v>6.9729999999999999</v>
      </c>
      <c r="S38">
        <v>6.7569999999999997</v>
      </c>
      <c r="T38">
        <v>6.6660000000000004</v>
      </c>
      <c r="U38">
        <v>6.92</v>
      </c>
      <c r="V38">
        <v>7.1269999999999998</v>
      </c>
      <c r="W38">
        <v>7.7510000000000003</v>
      </c>
      <c r="X38" s="105">
        <v>7.7220000000000004</v>
      </c>
      <c r="Y38" s="104">
        <v>8.6340000000000003</v>
      </c>
    </row>
    <row r="39" spans="1:25" ht="15">
      <c r="A39" t="s">
        <v>66</v>
      </c>
      <c r="B39">
        <v>7.8040000000000003</v>
      </c>
      <c r="C39">
        <v>7.8760000000000003</v>
      </c>
      <c r="D39">
        <v>8.0210000000000008</v>
      </c>
      <c r="E39">
        <v>8.0990000000000002</v>
      </c>
      <c r="F39">
        <v>7.94</v>
      </c>
      <c r="G39">
        <v>7.9960000000000004</v>
      </c>
      <c r="H39">
        <v>7.8230000000000004</v>
      </c>
      <c r="I39">
        <v>7.5110000000000001</v>
      </c>
      <c r="J39">
        <v>7.8550000000000004</v>
      </c>
      <c r="K39">
        <v>8.5410000000000004</v>
      </c>
      <c r="L39">
        <v>8.5649999999999995</v>
      </c>
      <c r="M39">
        <v>8.5359999999999996</v>
      </c>
      <c r="N39">
        <v>8.7149999999999999</v>
      </c>
      <c r="O39">
        <v>8.74</v>
      </c>
      <c r="P39">
        <v>8.5020000000000007</v>
      </c>
      <c r="Q39">
        <v>8.5169999999999995</v>
      </c>
      <c r="R39">
        <v>8.4779999999999998</v>
      </c>
      <c r="S39">
        <v>8.1850000000000005</v>
      </c>
      <c r="T39">
        <v>8.2769999999999992</v>
      </c>
      <c r="U39">
        <v>8.4990000000000006</v>
      </c>
      <c r="V39">
        <v>9.4329999999999998</v>
      </c>
      <c r="W39">
        <v>9.4779999999999998</v>
      </c>
      <c r="X39" s="105">
        <v>9.6050000000000004</v>
      </c>
      <c r="Y39" s="103">
        <v>9.4130000000000003</v>
      </c>
    </row>
    <row r="40" spans="1:25" ht="15">
      <c r="A40" t="s">
        <v>67</v>
      </c>
      <c r="B40">
        <v>6.7990000000000004</v>
      </c>
      <c r="C40">
        <v>6.7690000000000001</v>
      </c>
      <c r="D40">
        <v>6.8010000000000002</v>
      </c>
      <c r="E40">
        <v>7.5629999999999997</v>
      </c>
      <c r="F40">
        <v>7.6580000000000004</v>
      </c>
      <c r="G40">
        <v>7.7320000000000002</v>
      </c>
      <c r="H40">
        <v>7.8289999999999997</v>
      </c>
      <c r="I40">
        <v>7.9189999999999996</v>
      </c>
      <c r="J40">
        <v>8.3819999999999997</v>
      </c>
      <c r="K40">
        <v>9.1080000000000005</v>
      </c>
      <c r="L40">
        <v>9.1189999999999998</v>
      </c>
      <c r="M40">
        <v>9.1679999999999993</v>
      </c>
      <c r="N40">
        <v>9.1539999999999999</v>
      </c>
      <c r="O40">
        <v>9.0640000000000001</v>
      </c>
      <c r="P40">
        <v>9.0850000000000009</v>
      </c>
      <c r="Q40">
        <v>9.1219999999999999</v>
      </c>
      <c r="R40">
        <v>8.9469999999999992</v>
      </c>
      <c r="S40">
        <v>8.9450000000000003</v>
      </c>
      <c r="T40">
        <v>8.9969999999999999</v>
      </c>
      <c r="U40">
        <v>9.1460000000000008</v>
      </c>
      <c r="V40">
        <v>10.746</v>
      </c>
      <c r="W40">
        <v>10.74</v>
      </c>
      <c r="X40" s="105">
        <v>9.7379999999999995</v>
      </c>
      <c r="Y40" s="104">
        <v>9.6210000000000004</v>
      </c>
    </row>
    <row r="41" spans="1:25" ht="15">
      <c r="A41" t="s">
        <v>68</v>
      </c>
      <c r="B41">
        <v>7.327</v>
      </c>
      <c r="C41">
        <v>7.9</v>
      </c>
      <c r="D41">
        <v>8.2100000000000009</v>
      </c>
      <c r="E41">
        <v>8.3170000000000002</v>
      </c>
      <c r="F41">
        <v>8.1300000000000008</v>
      </c>
      <c r="G41">
        <v>8.1509999999999998</v>
      </c>
      <c r="H41">
        <v>8.0519999999999996</v>
      </c>
      <c r="I41">
        <v>7.9960000000000004</v>
      </c>
      <c r="J41">
        <v>8.2080000000000002</v>
      </c>
      <c r="K41">
        <v>8.77</v>
      </c>
      <c r="L41">
        <v>8.32</v>
      </c>
      <c r="M41">
        <v>10.416</v>
      </c>
      <c r="N41">
        <v>10.734999999999999</v>
      </c>
      <c r="O41">
        <v>10.904999999999999</v>
      </c>
      <c r="P41">
        <v>10.948</v>
      </c>
      <c r="Q41">
        <v>10.804</v>
      </c>
      <c r="R41">
        <v>10.852</v>
      </c>
      <c r="S41">
        <v>10.785</v>
      </c>
      <c r="T41">
        <v>10.941000000000001</v>
      </c>
      <c r="U41">
        <v>10.832000000000001</v>
      </c>
      <c r="V41">
        <v>11.333</v>
      </c>
      <c r="W41">
        <v>11.247</v>
      </c>
      <c r="X41" s="105">
        <v>10.522</v>
      </c>
      <c r="Y41" s="103">
        <v>10.911</v>
      </c>
    </row>
    <row r="42" spans="1:25" ht="15">
      <c r="A42" t="s">
        <v>69</v>
      </c>
      <c r="B42">
        <v>9.1340000000000003</v>
      </c>
      <c r="C42">
        <v>9.4600000000000009</v>
      </c>
      <c r="D42">
        <v>9.8800000000000008</v>
      </c>
      <c r="E42">
        <v>10.137</v>
      </c>
      <c r="F42">
        <v>10.226000000000001</v>
      </c>
      <c r="G42">
        <v>10.058</v>
      </c>
      <c r="H42">
        <v>9.58</v>
      </c>
      <c r="I42">
        <v>9.4169999999999998</v>
      </c>
      <c r="J42">
        <v>9.532</v>
      </c>
      <c r="K42">
        <v>10.141999999999999</v>
      </c>
      <c r="L42">
        <v>9.9339999999999993</v>
      </c>
      <c r="M42">
        <v>10.045999999999999</v>
      </c>
      <c r="N42">
        <v>10.144</v>
      </c>
      <c r="O42">
        <v>10.379</v>
      </c>
      <c r="P42">
        <v>10.428000000000001</v>
      </c>
      <c r="Q42">
        <v>10.779</v>
      </c>
      <c r="R42">
        <v>10.99</v>
      </c>
      <c r="S42">
        <v>11.045</v>
      </c>
      <c r="T42">
        <v>10.772</v>
      </c>
      <c r="U42">
        <v>11.064</v>
      </c>
      <c r="V42">
        <v>11.731999999999999</v>
      </c>
      <c r="W42">
        <v>11.801</v>
      </c>
      <c r="X42" s="105">
        <v>11.707000000000001</v>
      </c>
      <c r="Y42" s="104">
        <v>11.972</v>
      </c>
    </row>
    <row r="43" spans="1:25" ht="15">
      <c r="A43" t="s">
        <v>70</v>
      </c>
      <c r="B43">
        <v>4.5999999999999996</v>
      </c>
      <c r="C43">
        <v>4.8879999999999999</v>
      </c>
      <c r="D43">
        <v>5.0620000000000003</v>
      </c>
      <c r="E43">
        <v>5.0140000000000002</v>
      </c>
      <c r="F43">
        <v>4.91</v>
      </c>
      <c r="G43">
        <v>4.8940000000000001</v>
      </c>
      <c r="H43">
        <v>5.1459999999999999</v>
      </c>
      <c r="I43">
        <v>5.2380000000000004</v>
      </c>
      <c r="J43">
        <v>5.218</v>
      </c>
      <c r="K43">
        <v>5.4939999999999998</v>
      </c>
      <c r="L43">
        <v>5.0209999999999999</v>
      </c>
      <c r="M43">
        <v>4.6529999999999996</v>
      </c>
      <c r="N43">
        <v>4.444</v>
      </c>
      <c r="O43">
        <v>4.3710000000000004</v>
      </c>
      <c r="P43">
        <v>4.3250000000000002</v>
      </c>
      <c r="Q43">
        <v>4.117</v>
      </c>
      <c r="R43">
        <v>4.2850000000000001</v>
      </c>
      <c r="S43">
        <v>4.18</v>
      </c>
      <c r="T43">
        <v>4.1239999999999997</v>
      </c>
      <c r="U43">
        <v>4.3659999999999997</v>
      </c>
      <c r="V43">
        <v>4.617</v>
      </c>
      <c r="W43">
        <v>4.5650000000000004</v>
      </c>
      <c r="X43" s="105">
        <v>3.7029999999999998</v>
      </c>
      <c r="Y43" s="104">
        <v>4.2060000000000004</v>
      </c>
    </row>
    <row r="44" spans="1:25" ht="15">
      <c r="A44" t="s">
        <v>71</v>
      </c>
      <c r="B44">
        <v>7.093</v>
      </c>
      <c r="C44">
        <v>7.4130000000000003</v>
      </c>
      <c r="D44">
        <v>7.8209999999999997</v>
      </c>
      <c r="E44">
        <v>7.9880000000000004</v>
      </c>
      <c r="F44">
        <v>8.2530000000000001</v>
      </c>
      <c r="G44">
        <v>8.3149999999999995</v>
      </c>
      <c r="H44">
        <v>8.4749999999999996</v>
      </c>
      <c r="I44">
        <v>8.67</v>
      </c>
      <c r="J44">
        <v>8.968</v>
      </c>
      <c r="K44">
        <v>9.77</v>
      </c>
      <c r="L44">
        <v>9.7050000000000001</v>
      </c>
      <c r="M44">
        <v>9.7240000000000002</v>
      </c>
      <c r="N44">
        <v>9.8140000000000001</v>
      </c>
      <c r="O44">
        <v>9.8729999999999993</v>
      </c>
      <c r="P44">
        <v>9.8620000000000001</v>
      </c>
      <c r="Q44">
        <v>9.798</v>
      </c>
      <c r="R44">
        <v>9.7289999999999992</v>
      </c>
      <c r="S44">
        <v>9.5960000000000001</v>
      </c>
      <c r="T44">
        <v>9.7309999999999999</v>
      </c>
      <c r="U44">
        <v>9.9580000000000002</v>
      </c>
      <c r="V44">
        <v>12.159000000000001</v>
      </c>
      <c r="W44">
        <v>12.365</v>
      </c>
      <c r="X44" s="105">
        <v>11.052</v>
      </c>
      <c r="Y44" s="103">
        <v>10.884</v>
      </c>
    </row>
    <row r="45" spans="1:25" s="1" customFormat="1">
      <c r="A45" s="1" t="s">
        <v>72</v>
      </c>
      <c r="B45" s="1">
        <v>12.49</v>
      </c>
      <c r="C45" s="1">
        <v>13.167999999999999</v>
      </c>
      <c r="D45" s="1">
        <v>13.994999999999999</v>
      </c>
      <c r="E45" s="1">
        <v>14.506</v>
      </c>
      <c r="F45" s="1">
        <v>14.551</v>
      </c>
      <c r="G45" s="1">
        <v>14.579000000000001</v>
      </c>
      <c r="H45" s="1">
        <v>14.709</v>
      </c>
      <c r="I45" s="1">
        <v>14.917999999999999</v>
      </c>
      <c r="J45" s="1">
        <v>15.207000000000001</v>
      </c>
      <c r="K45" s="1">
        <v>16.201000000000001</v>
      </c>
      <c r="L45" s="1">
        <v>16.196999999999999</v>
      </c>
      <c r="M45" s="1">
        <v>16.14</v>
      </c>
      <c r="N45" s="1">
        <v>16.12</v>
      </c>
      <c r="O45" s="1">
        <v>15.992000000000001</v>
      </c>
      <c r="P45" s="1">
        <v>16.199000000000002</v>
      </c>
      <c r="Q45" s="1">
        <v>16.491</v>
      </c>
      <c r="R45" s="1">
        <v>16.802</v>
      </c>
      <c r="S45" s="1">
        <v>16.768000000000001</v>
      </c>
      <c r="T45" s="1">
        <v>16.63</v>
      </c>
      <c r="U45" s="1">
        <v>16.666</v>
      </c>
      <c r="V45" s="1">
        <v>18.756</v>
      </c>
      <c r="W45" s="1">
        <v>17.363</v>
      </c>
      <c r="X45" s="1">
        <v>16.495999999999999</v>
      </c>
      <c r="Y45" s="1">
        <v>16.683</v>
      </c>
    </row>
    <row r="46" spans="1:25">
      <c r="A46" t="s">
        <v>73</v>
      </c>
      <c r="B46">
        <v>8.2200000000000006</v>
      </c>
      <c r="C46">
        <v>8.3719999999999999</v>
      </c>
      <c r="D46">
        <v>7.3929999999999998</v>
      </c>
      <c r="E46">
        <v>6.8949999999999996</v>
      </c>
      <c r="F46">
        <v>7.2290000000000001</v>
      </c>
      <c r="G46">
        <v>7.6109999999999998</v>
      </c>
      <c r="H46">
        <v>7.64</v>
      </c>
      <c r="I46">
        <v>7.835</v>
      </c>
      <c r="J46">
        <v>8.1829999999999998</v>
      </c>
      <c r="K46">
        <v>9.4559999999999995</v>
      </c>
      <c r="L46">
        <v>9.4450000000000003</v>
      </c>
      <c r="M46">
        <v>9.4179999999999993</v>
      </c>
      <c r="N46">
        <v>9.827</v>
      </c>
      <c r="O46">
        <v>9.7810000000000006</v>
      </c>
      <c r="P46">
        <v>9.6709999999999994</v>
      </c>
      <c r="Q46">
        <v>10.228999999999999</v>
      </c>
      <c r="R46">
        <v>9.0020000000000007</v>
      </c>
      <c r="S46">
        <v>10.442</v>
      </c>
      <c r="T46">
        <v>9.5340000000000007</v>
      </c>
      <c r="U46">
        <v>9.3550000000000004</v>
      </c>
      <c r="V46">
        <v>9.984</v>
      </c>
      <c r="W46" t="s">
        <v>74</v>
      </c>
      <c r="X46" t="s">
        <v>74</v>
      </c>
    </row>
    <row r="47" spans="1:25">
      <c r="A47" t="s">
        <v>75</v>
      </c>
    </row>
    <row r="48" spans="1:25">
      <c r="A48" t="s">
        <v>76</v>
      </c>
    </row>
    <row r="49" spans="1:1">
      <c r="A49" t="s">
        <v>77</v>
      </c>
    </row>
    <row r="50" spans="1:1">
      <c r="A50" t="s">
        <v>78</v>
      </c>
    </row>
    <row r="51" spans="1:1">
      <c r="A51" t="s">
        <v>79</v>
      </c>
    </row>
    <row r="52" spans="1:1">
      <c r="A52" t="s">
        <v>80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BDF7-1BA3-413A-8099-5A6B90E6F4B4}">
  <dimension ref="A1:Y25"/>
  <sheetViews>
    <sheetView workbookViewId="0">
      <selection activeCell="B9" sqref="B9:Y21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96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>
        <v>2023</v>
      </c>
    </row>
    <row r="8" spans="1:25">
      <c r="A8" t="s">
        <v>33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</row>
    <row r="9" spans="1:25" ht="15">
      <c r="A9" t="s">
        <v>35</v>
      </c>
      <c r="B9" s="131" t="s">
        <v>34</v>
      </c>
      <c r="C9" s="131" t="s">
        <v>34</v>
      </c>
      <c r="D9" s="131" t="s">
        <v>34</v>
      </c>
      <c r="E9" s="131" t="s">
        <v>34</v>
      </c>
      <c r="F9" s="131" t="s">
        <v>34</v>
      </c>
      <c r="G9" s="131" t="s">
        <v>34</v>
      </c>
      <c r="H9" s="131" t="s">
        <v>34</v>
      </c>
      <c r="I9" s="131" t="s">
        <v>34</v>
      </c>
      <c r="J9" s="131" t="s">
        <v>34</v>
      </c>
      <c r="K9" s="131" t="s">
        <v>34</v>
      </c>
      <c r="L9" s="131" t="s">
        <v>34</v>
      </c>
      <c r="M9" s="131" t="s">
        <v>34</v>
      </c>
      <c r="N9" s="131" t="s">
        <v>34</v>
      </c>
      <c r="O9" s="132">
        <v>0.104</v>
      </c>
      <c r="P9" s="132">
        <v>0.1</v>
      </c>
      <c r="Q9" s="132">
        <v>9.8000000000000004E-2</v>
      </c>
      <c r="R9" s="132">
        <v>0.1</v>
      </c>
      <c r="S9" s="132">
        <v>9.2999999999999999E-2</v>
      </c>
      <c r="T9" s="132">
        <v>0.109</v>
      </c>
      <c r="U9" s="132">
        <v>0.11700000000000001</v>
      </c>
      <c r="V9" s="132">
        <v>0.115</v>
      </c>
      <c r="W9" s="132">
        <v>0.106</v>
      </c>
      <c r="X9" s="133">
        <v>0.105</v>
      </c>
      <c r="Y9" s="131" t="s">
        <v>34</v>
      </c>
    </row>
    <row r="10" spans="1:25" ht="15">
      <c r="A10" t="s">
        <v>37</v>
      </c>
      <c r="B10" s="131" t="s">
        <v>34</v>
      </c>
      <c r="C10" s="131" t="s">
        <v>34</v>
      </c>
      <c r="D10" s="131" t="s">
        <v>34</v>
      </c>
      <c r="E10" s="134">
        <v>7.0000000000000001E-3</v>
      </c>
      <c r="F10" s="132">
        <v>6.0000000000000001E-3</v>
      </c>
      <c r="G10" s="132">
        <v>6.0000000000000001E-3</v>
      </c>
      <c r="H10" s="132">
        <v>6.0000000000000001E-3</v>
      </c>
      <c r="I10" s="132">
        <v>6.0000000000000001E-3</v>
      </c>
      <c r="J10" s="132">
        <v>6.0000000000000001E-3</v>
      </c>
      <c r="K10" s="132">
        <v>6.0000000000000001E-3</v>
      </c>
      <c r="L10" s="132">
        <v>5.0000000000000001E-3</v>
      </c>
      <c r="M10" s="132">
        <v>5.0000000000000001E-3</v>
      </c>
      <c r="N10" s="132">
        <v>5.0000000000000001E-3</v>
      </c>
      <c r="O10" s="132">
        <v>5.0000000000000001E-3</v>
      </c>
      <c r="P10" s="132">
        <v>5.0000000000000001E-3</v>
      </c>
      <c r="Q10" s="132">
        <v>5.0000000000000001E-3</v>
      </c>
      <c r="R10" s="132">
        <v>5.0000000000000001E-3</v>
      </c>
      <c r="S10" s="132">
        <v>5.0000000000000001E-3</v>
      </c>
      <c r="T10" s="132">
        <v>4.0000000000000001E-3</v>
      </c>
      <c r="U10" s="132">
        <v>4.0000000000000001E-3</v>
      </c>
      <c r="V10" s="132">
        <v>4.0000000000000001E-3</v>
      </c>
      <c r="W10" s="132">
        <v>4.0000000000000001E-3</v>
      </c>
      <c r="X10" s="132">
        <v>4.0000000000000001E-3</v>
      </c>
      <c r="Y10" s="131" t="s">
        <v>34</v>
      </c>
    </row>
    <row r="11" spans="1:25" ht="15">
      <c r="A11" t="s">
        <v>39</v>
      </c>
      <c r="B11" s="132">
        <v>1.2270000000000001</v>
      </c>
      <c r="C11" s="132">
        <v>1.161</v>
      </c>
      <c r="D11" s="132">
        <v>1.101</v>
      </c>
      <c r="E11" s="132">
        <v>1.012</v>
      </c>
      <c r="F11" s="132">
        <v>0.93500000000000005</v>
      </c>
      <c r="G11" s="132">
        <v>0.9</v>
      </c>
      <c r="H11" s="132">
        <v>0.77400000000000002</v>
      </c>
      <c r="I11" s="132">
        <v>0.79</v>
      </c>
      <c r="J11" s="132">
        <v>0.86799999999999999</v>
      </c>
      <c r="K11" s="132">
        <v>0.93700000000000006</v>
      </c>
      <c r="L11" s="132">
        <v>0.81299999999999994</v>
      </c>
      <c r="M11" s="132">
        <v>0.83599999999999997</v>
      </c>
      <c r="N11" s="132">
        <v>0.84699999999999998</v>
      </c>
      <c r="O11" s="132">
        <v>0.875</v>
      </c>
      <c r="P11" s="132">
        <v>0.879</v>
      </c>
      <c r="Q11" s="132">
        <v>0.89600000000000002</v>
      </c>
      <c r="R11" s="132">
        <v>0.75600000000000001</v>
      </c>
      <c r="S11" s="132">
        <v>0.88600000000000001</v>
      </c>
      <c r="T11" s="132">
        <v>0.876</v>
      </c>
      <c r="U11" s="132">
        <v>0.90800000000000003</v>
      </c>
      <c r="V11" s="132">
        <v>0.85</v>
      </c>
      <c r="W11" s="132">
        <v>0.66600000000000004</v>
      </c>
      <c r="X11" s="132">
        <v>0.70799999999999996</v>
      </c>
      <c r="Y11" s="133">
        <v>0.78100000000000003</v>
      </c>
    </row>
    <row r="12" spans="1:25" ht="15">
      <c r="A12" t="s">
        <v>40</v>
      </c>
      <c r="B12" s="132">
        <v>0.111</v>
      </c>
      <c r="C12" s="132">
        <v>0.11700000000000001</v>
      </c>
      <c r="D12" s="132">
        <v>0.127</v>
      </c>
      <c r="E12" s="132">
        <v>0.13800000000000001</v>
      </c>
      <c r="F12" s="132">
        <v>0.14199999999999999</v>
      </c>
      <c r="G12" s="132">
        <v>0.14099999999999999</v>
      </c>
      <c r="H12" s="132">
        <v>0.14499999999999999</v>
      </c>
      <c r="I12" s="132">
        <v>0.16200000000000001</v>
      </c>
      <c r="J12" s="132">
        <v>0.16500000000000001</v>
      </c>
      <c r="K12" s="132">
        <v>0.16900000000000001</v>
      </c>
      <c r="L12" s="132">
        <v>0.183</v>
      </c>
      <c r="M12" s="132">
        <v>0.16500000000000001</v>
      </c>
      <c r="N12" s="132">
        <v>0.26700000000000002</v>
      </c>
      <c r="O12" s="132">
        <v>0.40200000000000002</v>
      </c>
      <c r="P12" s="132">
        <v>0.41499999999999998</v>
      </c>
      <c r="Q12" s="132">
        <v>0.41199999999999998</v>
      </c>
      <c r="R12" s="132">
        <v>0.434</v>
      </c>
      <c r="S12" s="132">
        <v>0.42799999999999999</v>
      </c>
      <c r="T12" s="132">
        <v>0.43099999999999999</v>
      </c>
      <c r="U12" s="132">
        <v>0.51100000000000001</v>
      </c>
      <c r="V12" s="132">
        <v>0.53600000000000003</v>
      </c>
      <c r="W12" s="132">
        <v>0.52200000000000002</v>
      </c>
      <c r="X12" s="132">
        <v>0.49199999999999999</v>
      </c>
      <c r="Y12" s="133">
        <v>0.498</v>
      </c>
    </row>
    <row r="13" spans="1:25" ht="15">
      <c r="A13" t="s">
        <v>41</v>
      </c>
      <c r="B13" s="132">
        <v>5.0999999999999997E-2</v>
      </c>
      <c r="C13" s="132">
        <v>5.1999999999999998E-2</v>
      </c>
      <c r="D13" s="132">
        <v>5.6000000000000001E-2</v>
      </c>
      <c r="E13" s="132">
        <v>5.6000000000000001E-2</v>
      </c>
      <c r="F13" s="132">
        <v>5.2999999999999999E-2</v>
      </c>
      <c r="G13" s="132">
        <v>5.1999999999999998E-2</v>
      </c>
      <c r="H13" s="132">
        <v>5.1999999999999998E-2</v>
      </c>
      <c r="I13" s="132">
        <v>5.1999999999999998E-2</v>
      </c>
      <c r="J13" s="132">
        <v>5.5E-2</v>
      </c>
      <c r="K13" s="132">
        <v>6.0999999999999999E-2</v>
      </c>
      <c r="L13" s="132">
        <v>6.4000000000000001E-2</v>
      </c>
      <c r="M13" s="132">
        <v>6.8000000000000005E-2</v>
      </c>
      <c r="N13" s="132">
        <v>7.0999999999999994E-2</v>
      </c>
      <c r="O13" s="132">
        <v>7.5999999999999998E-2</v>
      </c>
      <c r="P13" s="132">
        <v>3.5999999999999997E-2</v>
      </c>
      <c r="Q13" s="132">
        <v>8.5000000000000006E-2</v>
      </c>
      <c r="R13" s="132">
        <v>0.12</v>
      </c>
      <c r="S13" s="132">
        <v>0.123</v>
      </c>
      <c r="T13" s="134">
        <v>0.126</v>
      </c>
      <c r="U13" s="132">
        <v>0.124</v>
      </c>
      <c r="V13" s="132">
        <v>0.11</v>
      </c>
      <c r="W13" s="132">
        <v>0.13300000000000001</v>
      </c>
      <c r="X13" s="132">
        <v>0.113</v>
      </c>
      <c r="Y13" s="131" t="s">
        <v>34</v>
      </c>
    </row>
    <row r="14" spans="1:25" ht="15">
      <c r="A14" t="s">
        <v>45</v>
      </c>
      <c r="B14" s="132">
        <v>6.0999999999999999E-2</v>
      </c>
      <c r="C14" s="132">
        <v>6.2E-2</v>
      </c>
      <c r="D14" s="132">
        <v>6.0999999999999999E-2</v>
      </c>
      <c r="E14" s="132">
        <v>6.2E-2</v>
      </c>
      <c r="F14" s="132">
        <v>6.4000000000000001E-2</v>
      </c>
      <c r="G14" s="132">
        <v>0.08</v>
      </c>
      <c r="H14" s="132">
        <v>8.6999999999999994E-2</v>
      </c>
      <c r="I14" s="132">
        <v>9.1999999999999998E-2</v>
      </c>
      <c r="J14" s="132">
        <v>0.1</v>
      </c>
      <c r="K14" s="132">
        <v>0.108</v>
      </c>
      <c r="L14" s="132">
        <v>0.107</v>
      </c>
      <c r="M14" s="132">
        <v>0.105</v>
      </c>
      <c r="N14" s="132">
        <v>0.108</v>
      </c>
      <c r="O14" s="132">
        <v>0.114</v>
      </c>
      <c r="P14" s="132">
        <v>0.11</v>
      </c>
      <c r="Q14" s="132">
        <v>0.109</v>
      </c>
      <c r="R14" s="132">
        <v>0.105</v>
      </c>
      <c r="S14" s="132">
        <v>0.1</v>
      </c>
      <c r="T14" s="134">
        <v>3.7999999999999999E-2</v>
      </c>
      <c r="U14" s="132">
        <v>3.5000000000000003E-2</v>
      </c>
      <c r="V14" s="132">
        <v>3.5999999999999997E-2</v>
      </c>
      <c r="W14" s="132">
        <v>3.1E-2</v>
      </c>
      <c r="X14" s="132">
        <v>2.7E-2</v>
      </c>
      <c r="Y14" s="131" t="s">
        <v>34</v>
      </c>
    </row>
    <row r="15" spans="1:25" ht="15">
      <c r="A15" t="s">
        <v>46</v>
      </c>
      <c r="B15" s="131" t="s">
        <v>34</v>
      </c>
      <c r="C15" s="131" t="s">
        <v>34</v>
      </c>
      <c r="D15" s="131" t="s">
        <v>34</v>
      </c>
      <c r="E15" s="131" t="s">
        <v>34</v>
      </c>
      <c r="F15" s="131" t="s">
        <v>34</v>
      </c>
      <c r="G15" s="131" t="s">
        <v>34</v>
      </c>
      <c r="H15" s="131" t="s">
        <v>34</v>
      </c>
      <c r="I15" s="131" t="s">
        <v>34</v>
      </c>
      <c r="J15" s="131" t="s">
        <v>34</v>
      </c>
      <c r="K15" s="131" t="s">
        <v>34</v>
      </c>
      <c r="L15" s="131" t="s">
        <v>34</v>
      </c>
      <c r="M15" s="131" t="s">
        <v>34</v>
      </c>
      <c r="N15" s="131" t="s">
        <v>34</v>
      </c>
      <c r="O15" s="131" t="s">
        <v>34</v>
      </c>
      <c r="P15" s="131" t="s">
        <v>34</v>
      </c>
      <c r="Q15" s="131" t="s">
        <v>34</v>
      </c>
      <c r="R15" s="132">
        <v>0.72199999999999998</v>
      </c>
      <c r="S15" s="132">
        <v>0.71399999999999997</v>
      </c>
      <c r="T15" s="132">
        <v>0.74</v>
      </c>
      <c r="U15" s="132">
        <v>0.75</v>
      </c>
      <c r="V15" s="132">
        <v>0.74199999999999999</v>
      </c>
      <c r="W15" s="132">
        <v>0.77300000000000002</v>
      </c>
      <c r="X15" s="132">
        <v>0.753</v>
      </c>
      <c r="Y15" s="131" t="s">
        <v>34</v>
      </c>
    </row>
    <row r="16" spans="1:25" ht="15">
      <c r="A16" t="s">
        <v>47</v>
      </c>
      <c r="B16" s="131" t="s">
        <v>34</v>
      </c>
      <c r="C16" s="131" t="s">
        <v>34</v>
      </c>
      <c r="D16" s="131" t="s">
        <v>34</v>
      </c>
      <c r="E16" s="131" t="s">
        <v>34</v>
      </c>
      <c r="F16" s="131" t="s">
        <v>34</v>
      </c>
      <c r="G16" s="131" t="s">
        <v>34</v>
      </c>
      <c r="H16" s="131" t="s">
        <v>34</v>
      </c>
      <c r="I16" s="131" t="s">
        <v>34</v>
      </c>
      <c r="J16" s="131" t="s">
        <v>34</v>
      </c>
      <c r="K16" s="132">
        <v>0.89900000000000002</v>
      </c>
      <c r="L16" s="132">
        <v>0.88500000000000001</v>
      </c>
      <c r="M16" s="132">
        <v>0.87</v>
      </c>
      <c r="N16" s="132">
        <v>0.85699999999999998</v>
      </c>
      <c r="O16" s="132">
        <v>0.85599999999999998</v>
      </c>
      <c r="P16" s="132">
        <v>0.82899999999999996</v>
      </c>
      <c r="Q16" s="132">
        <v>0.84199999999999997</v>
      </c>
      <c r="R16" s="132">
        <v>0.82699999999999996</v>
      </c>
      <c r="S16" s="132">
        <v>0.80800000000000005</v>
      </c>
      <c r="T16" s="132">
        <v>0.82199999999999995</v>
      </c>
      <c r="U16" s="132">
        <v>0.83499999999999996</v>
      </c>
      <c r="V16" s="132">
        <v>0.875</v>
      </c>
      <c r="W16" s="132">
        <v>0.85199999999999998</v>
      </c>
      <c r="X16" s="132">
        <v>0.82799999999999996</v>
      </c>
      <c r="Y16" s="131" t="s">
        <v>34</v>
      </c>
    </row>
    <row r="17" spans="1:25" ht="15">
      <c r="A17" t="s">
        <v>55</v>
      </c>
      <c r="B17" s="132">
        <v>0.13900000000000001</v>
      </c>
      <c r="C17" s="132">
        <v>0.11899999999999999</v>
      </c>
      <c r="D17" s="132">
        <v>0.104</v>
      </c>
      <c r="E17" s="132">
        <v>0.11600000000000001</v>
      </c>
      <c r="F17" s="132">
        <v>0.106</v>
      </c>
      <c r="G17" s="132">
        <v>0.108</v>
      </c>
      <c r="H17" s="132">
        <v>0.111</v>
      </c>
      <c r="I17" s="132">
        <v>9.9000000000000005E-2</v>
      </c>
      <c r="J17" s="132">
        <v>9.7000000000000003E-2</v>
      </c>
      <c r="K17" s="132">
        <v>9.9000000000000005E-2</v>
      </c>
      <c r="L17" s="132">
        <v>9.2999999999999999E-2</v>
      </c>
      <c r="M17" s="132">
        <v>8.7999999999999995E-2</v>
      </c>
      <c r="N17" s="132">
        <v>8.8999999999999996E-2</v>
      </c>
      <c r="O17" s="132">
        <v>0.08</v>
      </c>
      <c r="P17" s="132">
        <v>9.9000000000000005E-2</v>
      </c>
      <c r="Q17" s="132">
        <v>0.10299999999999999</v>
      </c>
      <c r="R17" s="132">
        <v>0.105</v>
      </c>
      <c r="S17" s="132">
        <v>0.107</v>
      </c>
      <c r="T17" s="132">
        <v>0.113</v>
      </c>
      <c r="U17" s="132">
        <v>0.123</v>
      </c>
      <c r="V17" s="132">
        <v>0.128</v>
      </c>
      <c r="W17" s="132">
        <v>0.123</v>
      </c>
      <c r="X17" s="132">
        <v>0.124</v>
      </c>
      <c r="Y17" s="133">
        <v>0.128</v>
      </c>
    </row>
    <row r="18" spans="1:25" ht="15">
      <c r="A18" t="s">
        <v>60</v>
      </c>
      <c r="B18" s="131" t="s">
        <v>34</v>
      </c>
      <c r="C18" s="131" t="s">
        <v>34</v>
      </c>
      <c r="D18" s="131" t="s">
        <v>34</v>
      </c>
      <c r="E18" s="131" t="s">
        <v>34</v>
      </c>
      <c r="F18" s="131" t="s">
        <v>34</v>
      </c>
      <c r="G18" s="131" t="s">
        <v>34</v>
      </c>
      <c r="H18" s="132">
        <v>4.4400000000000004</v>
      </c>
      <c r="I18" s="132">
        <v>4.4580000000000002</v>
      </c>
      <c r="J18" s="132">
        <v>4.8079999999999998</v>
      </c>
      <c r="K18" s="132">
        <v>5.2519999999999998</v>
      </c>
      <c r="L18" s="132">
        <v>5.3719999999999999</v>
      </c>
      <c r="M18" s="132">
        <v>5.3220000000000001</v>
      </c>
      <c r="N18" s="132">
        <v>5.23</v>
      </c>
      <c r="O18" s="132">
        <v>5.2549999999999999</v>
      </c>
      <c r="P18" s="132">
        <v>5.2679999999999998</v>
      </c>
      <c r="Q18" s="132">
        <v>5.69</v>
      </c>
      <c r="R18" s="132">
        <v>5.681</v>
      </c>
      <c r="S18" s="132">
        <v>5.6040000000000001</v>
      </c>
      <c r="T18" s="132">
        <v>5.5469999999999997</v>
      </c>
      <c r="U18" s="132">
        <v>5.5510000000000002</v>
      </c>
      <c r="V18" s="132">
        <v>5.8440000000000003</v>
      </c>
      <c r="W18" s="132">
        <v>5.5460000000000003</v>
      </c>
      <c r="X18" s="132">
        <v>5.2160000000000002</v>
      </c>
      <c r="Y18" s="131" t="s">
        <v>34</v>
      </c>
    </row>
    <row r="19" spans="1:25" ht="15">
      <c r="A19" t="s">
        <v>63</v>
      </c>
      <c r="B19" s="131" t="s">
        <v>34</v>
      </c>
      <c r="C19" s="131" t="s">
        <v>34</v>
      </c>
      <c r="D19" s="131" t="s">
        <v>34</v>
      </c>
      <c r="E19" s="131" t="s">
        <v>34</v>
      </c>
      <c r="F19" s="131" t="s">
        <v>34</v>
      </c>
      <c r="G19" s="131" t="s">
        <v>34</v>
      </c>
      <c r="H19" s="131" t="s">
        <v>34</v>
      </c>
      <c r="I19" s="131" t="s">
        <v>34</v>
      </c>
      <c r="J19" s="131" t="s">
        <v>34</v>
      </c>
      <c r="K19" s="131" t="s">
        <v>34</v>
      </c>
      <c r="L19" s="131" t="s">
        <v>34</v>
      </c>
      <c r="M19" s="131" t="s">
        <v>34</v>
      </c>
      <c r="N19" s="131" t="s">
        <v>34</v>
      </c>
      <c r="O19" s="132">
        <v>2.4E-2</v>
      </c>
      <c r="P19" s="132">
        <v>2.5000000000000001E-2</v>
      </c>
      <c r="Q19" s="132">
        <v>2.5999999999999999E-2</v>
      </c>
      <c r="R19" s="132">
        <v>3.1E-2</v>
      </c>
      <c r="S19" s="132">
        <v>0.03</v>
      </c>
      <c r="T19" s="132">
        <v>2.8000000000000001E-2</v>
      </c>
      <c r="U19" s="132">
        <v>2.7E-2</v>
      </c>
      <c r="V19" s="132">
        <v>2.5999999999999999E-2</v>
      </c>
      <c r="W19" s="132">
        <v>2.3E-2</v>
      </c>
      <c r="X19" s="132">
        <v>2.1000000000000001E-2</v>
      </c>
      <c r="Y19" s="133">
        <v>0.02</v>
      </c>
    </row>
    <row r="20" spans="1:25" ht="15">
      <c r="A20" t="s">
        <v>69</v>
      </c>
      <c r="B20" s="132">
        <v>3.2360000000000002</v>
      </c>
      <c r="C20" s="132">
        <v>3.3340000000000001</v>
      </c>
      <c r="D20" s="132">
        <v>3.5139999999999998</v>
      </c>
      <c r="E20" s="132">
        <v>3.6709999999999998</v>
      </c>
      <c r="F20" s="132">
        <v>3.74</v>
      </c>
      <c r="G20" s="132">
        <v>3.819</v>
      </c>
      <c r="H20" s="132">
        <v>3.6339999999999999</v>
      </c>
      <c r="I20" s="132">
        <v>3.57</v>
      </c>
      <c r="J20" s="132">
        <v>3.5990000000000002</v>
      </c>
      <c r="K20" s="132">
        <v>3.8250000000000002</v>
      </c>
      <c r="L20" s="132">
        <v>3.8279999999999998</v>
      </c>
      <c r="M20" s="132">
        <v>3.8410000000000002</v>
      </c>
      <c r="N20" s="132">
        <v>3.944</v>
      </c>
      <c r="O20" s="132">
        <v>4.1929999999999996</v>
      </c>
      <c r="P20" s="132">
        <v>4.2160000000000002</v>
      </c>
      <c r="Q20" s="132">
        <v>4.4269999999999996</v>
      </c>
      <c r="R20" s="132">
        <v>4.5670000000000002</v>
      </c>
      <c r="S20" s="132">
        <v>4.6379999999999999</v>
      </c>
      <c r="T20" s="132">
        <v>4.4909999999999997</v>
      </c>
      <c r="U20" s="132">
        <v>4.6589999999999998</v>
      </c>
      <c r="V20" s="132">
        <v>4.8499999999999996</v>
      </c>
      <c r="W20" s="132">
        <v>4.782</v>
      </c>
      <c r="X20" s="132">
        <v>4.718</v>
      </c>
      <c r="Y20" s="131" t="s">
        <v>34</v>
      </c>
    </row>
    <row r="21" spans="1:25" ht="15">
      <c r="A21" t="s">
        <v>72</v>
      </c>
      <c r="B21" s="131" t="s">
        <v>34</v>
      </c>
      <c r="C21" s="131" t="s">
        <v>34</v>
      </c>
      <c r="D21" s="131" t="s">
        <v>34</v>
      </c>
      <c r="E21" s="131" t="s">
        <v>34</v>
      </c>
      <c r="F21" s="131" t="s">
        <v>34</v>
      </c>
      <c r="G21" s="131" t="s">
        <v>34</v>
      </c>
      <c r="H21" s="131" t="s">
        <v>34</v>
      </c>
      <c r="I21" s="131" t="s">
        <v>34</v>
      </c>
      <c r="J21" s="131" t="s">
        <v>34</v>
      </c>
      <c r="K21" s="131" t="s">
        <v>34</v>
      </c>
      <c r="L21" s="131" t="s">
        <v>34</v>
      </c>
      <c r="M21" s="131" t="s">
        <v>34</v>
      </c>
      <c r="N21" s="131" t="s">
        <v>34</v>
      </c>
      <c r="O21" s="131" t="s">
        <v>34</v>
      </c>
      <c r="P21" s="132">
        <v>5.2389999999999999</v>
      </c>
      <c r="Q21" s="132">
        <v>5.3380000000000001</v>
      </c>
      <c r="R21" s="132">
        <v>5.4779999999999998</v>
      </c>
      <c r="S21" s="132">
        <v>5.508</v>
      </c>
      <c r="T21" s="132">
        <v>5.4619999999999997</v>
      </c>
      <c r="U21" s="132">
        <v>5.37</v>
      </c>
      <c r="V21" s="132">
        <v>5.375</v>
      </c>
      <c r="W21" s="132">
        <v>5.1630000000000003</v>
      </c>
      <c r="X21" s="132">
        <v>5.01</v>
      </c>
      <c r="Y21" s="131" t="s">
        <v>34</v>
      </c>
    </row>
    <row r="22" spans="1:25">
      <c r="A22" t="s">
        <v>97</v>
      </c>
    </row>
    <row r="23" spans="1:25">
      <c r="A23" t="s">
        <v>76</v>
      </c>
    </row>
    <row r="24" spans="1:25">
      <c r="A24" t="s">
        <v>79</v>
      </c>
    </row>
    <row r="25" spans="1:25">
      <c r="A25" t="s">
        <v>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76235-E7C2-4D91-AB6A-150366DEE394}">
  <dimension ref="A1:Y25"/>
  <sheetViews>
    <sheetView topLeftCell="I1" workbookViewId="0">
      <selection activeCell="B21" sqref="B21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96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 t="s">
        <v>109</v>
      </c>
    </row>
    <row r="8" spans="1:25">
      <c r="A8" t="s">
        <v>33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</row>
    <row r="9" spans="1:25">
      <c r="A9" t="s">
        <v>35</v>
      </c>
      <c r="B9" t="e">
        <f>'financement pribvée'!B9/total!B8</f>
        <v>#VALUE!</v>
      </c>
      <c r="C9" t="e">
        <f>'financement pribvée'!C9/total!C8</f>
        <v>#VALUE!</v>
      </c>
      <c r="D9" t="e">
        <f>'financement pribvée'!D9/total!D8</f>
        <v>#VALUE!</v>
      </c>
      <c r="E9" t="e">
        <f>'financement pribvée'!E9/total!E8</f>
        <v>#VALUE!</v>
      </c>
      <c r="F9" t="e">
        <f>'financement pribvée'!F9/total!F8</f>
        <v>#VALUE!</v>
      </c>
      <c r="G9" t="e">
        <f>'financement pribvée'!G9/total!G8</f>
        <v>#VALUE!</v>
      </c>
      <c r="H9" t="e">
        <f>'financement pribvée'!H9/total!H8</f>
        <v>#VALUE!</v>
      </c>
      <c r="I9" t="e">
        <f>'financement pribvée'!I9/total!I8</f>
        <v>#VALUE!</v>
      </c>
      <c r="J9" t="e">
        <f>'financement pribvée'!J9/total!J8</f>
        <v>#VALUE!</v>
      </c>
      <c r="K9" t="e">
        <f>'financement pribvée'!K9/total!K8</f>
        <v>#VALUE!</v>
      </c>
      <c r="L9" t="e">
        <f>'financement pribvée'!L9/total!L8</f>
        <v>#VALUE!</v>
      </c>
      <c r="M9" t="e">
        <f>'financement pribvée'!M9/total!M8</f>
        <v>#VALUE!</v>
      </c>
      <c r="N9" t="e">
        <f>'financement pribvée'!N9/total!N8</f>
        <v>#VALUE!</v>
      </c>
      <c r="O9">
        <f>'financement pribvée'!O9/total!O8</f>
        <v>1.188435607359159E-2</v>
      </c>
      <c r="P9">
        <f>'financement pribvée'!P9/total!P8</f>
        <v>1.016880211511084E-2</v>
      </c>
      <c r="Q9">
        <f>'financement pribvée'!Q9/total!Q8</f>
        <v>9.6248281280691423E-3</v>
      </c>
      <c r="R9">
        <f>'financement pribvée'!R9/total!R8</f>
        <v>9.9078569305459229E-3</v>
      </c>
      <c r="S9">
        <f>'financement pribvée'!S9/total!S8</f>
        <v>9.1869999012150552E-3</v>
      </c>
      <c r="T9">
        <f>'financement pribvée'!T9/total!T8</f>
        <v>1.0834990059642146E-2</v>
      </c>
      <c r="U9">
        <f>'financement pribvée'!U9/total!U8</f>
        <v>1.1448140900195695E-2</v>
      </c>
      <c r="V9">
        <f>'financement pribvée'!V9/total!V8</f>
        <v>1.0763758891800824E-2</v>
      </c>
      <c r="W9">
        <f>'financement pribvée'!W9/total!W8</f>
        <v>1.0009442870632672E-2</v>
      </c>
      <c r="X9">
        <f>'financement pribvée'!X9/total!X8</f>
        <v>1.0577213659715926E-2</v>
      </c>
      <c r="Y9" t="e">
        <f>'financement pribvée'!Y9/total!Y8</f>
        <v>#VALUE!</v>
      </c>
    </row>
    <row r="10" spans="1:25">
      <c r="A10" t="s">
        <v>37</v>
      </c>
      <c r="B10" t="e">
        <f>'financement pribvée'!B10/total!B10</f>
        <v>#VALUE!</v>
      </c>
      <c r="C10" t="e">
        <f>'financement pribvée'!C10/total!C10</f>
        <v>#VALUE!</v>
      </c>
      <c r="D10" t="e">
        <f>'financement pribvée'!D10/total!D10</f>
        <v>#VALUE!</v>
      </c>
      <c r="E10">
        <f>'financement pribvée'!E10/total!E10</f>
        <v>7.6385857704059366E-4</v>
      </c>
      <c r="F10">
        <f>'financement pribvée'!F10/total!F10</f>
        <v>6.4322469982847346E-4</v>
      </c>
      <c r="G10">
        <f>'financement pribvée'!G10/total!G10</f>
        <v>6.5047701647875109E-4</v>
      </c>
      <c r="H10">
        <f>'financement pribvée'!H10/total!H10</f>
        <v>6.5717415115005477E-4</v>
      </c>
      <c r="I10">
        <f>'financement pribvée'!I10/total!I10</f>
        <v>6.5674255691768838E-4</v>
      </c>
      <c r="J10">
        <f>'financement pribvée'!J10/total!J10</f>
        <v>6.2532569046378319E-4</v>
      </c>
      <c r="K10">
        <f>'financement pribvée'!K10/total!K10</f>
        <v>5.813390175370604E-4</v>
      </c>
      <c r="L10">
        <f>'financement pribvée'!L10/total!L10</f>
        <v>4.9009998039600084E-4</v>
      </c>
      <c r="M10">
        <f>'financement pribvée'!M10/total!M10</f>
        <v>4.8248576666988329E-4</v>
      </c>
      <c r="N10">
        <f>'financement pribvée'!N10/total!N10</f>
        <v>4.7609979051609216E-4</v>
      </c>
      <c r="O10">
        <f>'financement pribvée'!O10/total!O10</f>
        <v>4.7272383473574741E-4</v>
      </c>
      <c r="P10">
        <f>'financement pribvée'!P10/total!P10</f>
        <v>4.7129795456687717E-4</v>
      </c>
      <c r="Q10">
        <f>'financement pribvée'!Q10/total!Q10</f>
        <v>4.630915995183847E-4</v>
      </c>
      <c r="R10">
        <f>'financement pribvée'!R10/total!R10</f>
        <v>4.6322030757828421E-4</v>
      </c>
      <c r="S10">
        <f>'financement pribvée'!S10/total!S10</f>
        <v>4.6300583387350681E-4</v>
      </c>
      <c r="T10">
        <f>'financement pribvée'!T10/total!T10</f>
        <v>3.682902126875978E-4</v>
      </c>
      <c r="U10">
        <f>'financement pribvée'!U10/total!U10</f>
        <v>3.7054191755442334E-4</v>
      </c>
      <c r="V10">
        <f>'financement pribvée'!V10/total!V10</f>
        <v>3.572066440435792E-4</v>
      </c>
      <c r="W10">
        <f>'financement pribvée'!W10/total!W10</f>
        <v>3.6222041112016668E-4</v>
      </c>
      <c r="X10">
        <f>'financement pribvée'!X10/total!X10</f>
        <v>3.7178176410447068E-4</v>
      </c>
      <c r="Y10" t="e">
        <f>'financement pribvée'!Y10/total!Y10</f>
        <v>#VALUE!</v>
      </c>
    </row>
    <row r="11" spans="1:25">
      <c r="A11" t="s">
        <v>39</v>
      </c>
      <c r="B11">
        <f>'financement pribvée'!B11/total!B12</f>
        <v>0.17528571428571429</v>
      </c>
      <c r="C11">
        <f>'financement pribvée'!C11/total!C12</f>
        <v>0.16359024940115541</v>
      </c>
      <c r="D11">
        <f>'financement pribvée'!D11/total!D12</f>
        <v>0.15274694783573806</v>
      </c>
      <c r="E11">
        <f>'financement pribvée'!E11/total!E12</f>
        <v>0.13958620689655171</v>
      </c>
      <c r="F11">
        <f>'financement pribvée'!F11/total!F12</f>
        <v>0.1353111432706223</v>
      </c>
      <c r="G11">
        <f>'financement pribvée'!G11/total!G12</f>
        <v>0.13586956521739132</v>
      </c>
      <c r="H11">
        <f>'financement pribvée'!H11/total!H12</f>
        <v>0.12747035573122531</v>
      </c>
      <c r="I11">
        <f>'financement pribvée'!I11/total!I12</f>
        <v>0.12715274424593595</v>
      </c>
      <c r="J11">
        <f>'financement pribvée'!J11/total!J12</f>
        <v>0.1287833827893175</v>
      </c>
      <c r="K11">
        <f>'financement pribvée'!K11/total!K12</f>
        <v>0.11924153728684145</v>
      </c>
      <c r="L11">
        <f>'financement pribvée'!L11/total!L12</f>
        <v>0.11920821114369499</v>
      </c>
      <c r="M11">
        <f>'financement pribvée'!M11/total!M12</f>
        <v>0.12295925871451682</v>
      </c>
      <c r="N11">
        <f>'financement pribvée'!N11/total!N12</f>
        <v>0.12065527065527065</v>
      </c>
      <c r="O11">
        <f>'financement pribvée'!O11/total!O12</f>
        <v>0.11704119850187265</v>
      </c>
      <c r="P11">
        <f>'financement pribvée'!P11/total!P12</f>
        <v>0.11208875286916603</v>
      </c>
      <c r="Q11">
        <f>'financement pribvée'!Q11/total!Q12</f>
        <v>0.10729253981559093</v>
      </c>
      <c r="R11">
        <f>'financement pribvée'!R11/total!R12</f>
        <v>8.8338396821687315E-2</v>
      </c>
      <c r="S11">
        <f>'financement pribvée'!S11/total!S12</f>
        <v>9.7459025409745909E-2</v>
      </c>
      <c r="T11">
        <f>'financement pribvée'!T11/total!T12</f>
        <v>9.4949057012789939E-2</v>
      </c>
      <c r="U11">
        <f>'financement pribvée'!U11/total!U12</f>
        <v>9.6977464487877821E-2</v>
      </c>
      <c r="V11">
        <f>'financement pribvée'!V11/total!V12</f>
        <v>8.7385627634419649E-2</v>
      </c>
      <c r="W11">
        <f>'financement pribvée'!W11/total!W12</f>
        <v>7.1283313710799531E-2</v>
      </c>
      <c r="X11">
        <f>'financement pribvée'!X11/total!X12</f>
        <v>7.070101857399641E-2</v>
      </c>
      <c r="Y11">
        <f>'financement pribvée'!Y11/total!Y12</f>
        <v>7.7726910828025478E-2</v>
      </c>
    </row>
    <row r="12" spans="1:25">
      <c r="A12" t="s">
        <v>40</v>
      </c>
      <c r="B12">
        <f>'financement pribvée'!B12/total!B13</f>
        <v>1.9698314108251999E-2</v>
      </c>
      <c r="C12">
        <f>'financement pribvée'!C12/total!C13</f>
        <v>1.9690339952877819E-2</v>
      </c>
      <c r="D12">
        <f>'financement pribvée'!D12/total!D13</f>
        <v>2.2152450723879297E-2</v>
      </c>
      <c r="E12">
        <f>'financement pribvée'!E12/total!E13</f>
        <v>2.3896103896103898E-2</v>
      </c>
      <c r="F12">
        <f>'financement pribvée'!F12/total!F13</f>
        <v>2.44869805138817E-2</v>
      </c>
      <c r="G12">
        <f>'financement pribvée'!G12/total!G13</f>
        <v>2.3240481292236687E-2</v>
      </c>
      <c r="H12">
        <f>'financement pribvée'!H12/total!H13</f>
        <v>2.2885101010101008E-2</v>
      </c>
      <c r="I12">
        <f>'financement pribvée'!I12/total!I13</f>
        <v>2.4957633646587585E-2</v>
      </c>
      <c r="J12">
        <f>'financement pribvée'!J12/total!J13</f>
        <v>2.4115755627009648E-2</v>
      </c>
      <c r="K12">
        <f>'financement pribvée'!K12/total!K13</f>
        <v>2.3115852824511014E-2</v>
      </c>
      <c r="L12">
        <f>'financement pribvée'!L12/total!L13</f>
        <v>2.5880356385235469E-2</v>
      </c>
      <c r="M12">
        <f>'financement pribvée'!M12/total!M13</f>
        <v>2.4332694292877158E-2</v>
      </c>
      <c r="N12">
        <f>'financement pribvée'!N12/total!N13</f>
        <v>3.9579009783575453E-2</v>
      </c>
      <c r="O12">
        <f>'financement pribvée'!O12/total!O13</f>
        <v>5.7289439931594702E-2</v>
      </c>
      <c r="P12">
        <f>'financement pribvée'!P12/total!P13</f>
        <v>5.775118285555246E-2</v>
      </c>
      <c r="Q12">
        <f>'financement pribvée'!Q12/total!Q13</f>
        <v>5.4765386149142628E-2</v>
      </c>
      <c r="R12">
        <f>'financement pribvée'!R12/total!R13</f>
        <v>5.7628468994821408E-2</v>
      </c>
      <c r="S12">
        <f>'financement pribvée'!S12/total!S13</f>
        <v>5.573642401354343E-2</v>
      </c>
      <c r="T12">
        <f>'financement pribvée'!T12/total!T13</f>
        <v>5.6524590163934428E-2</v>
      </c>
      <c r="U12">
        <f>'financement pribvée'!U12/total!U13</f>
        <v>6.5681233933161956E-2</v>
      </c>
      <c r="V12">
        <f>'financement pribvée'!V12/total!V13</f>
        <v>6.15102134496213E-2</v>
      </c>
      <c r="W12">
        <f>'financement pribvée'!W12/total!W13</f>
        <v>5.7884231536926144E-2</v>
      </c>
      <c r="X12">
        <f>'financement pribvée'!X12/total!X13</f>
        <v>6.4959070504357008E-2</v>
      </c>
      <c r="Y12">
        <f>'financement pribvée'!Y12/total!Y13</f>
        <v>6.4742589703588135E-2</v>
      </c>
    </row>
    <row r="13" spans="1:25">
      <c r="A13" t="s">
        <v>41</v>
      </c>
      <c r="B13">
        <f>'financement pribvée'!B13/total!B14</f>
        <v>7.7684691546077676E-3</v>
      </c>
      <c r="C13">
        <f>'financement pribvée'!C13/total!C14</f>
        <v>8.0321285140562242E-3</v>
      </c>
      <c r="D13">
        <f>'financement pribvée'!D13/total!D14</f>
        <v>8.1525695152132767E-3</v>
      </c>
      <c r="E13">
        <f>'financement pribvée'!E13/total!E14</f>
        <v>8.0355861673123835E-3</v>
      </c>
      <c r="F13">
        <f>'financement pribvée'!F13/total!F14</f>
        <v>7.9939668174962286E-3</v>
      </c>
      <c r="G13">
        <f>'financement pribvée'!G13/total!G14</f>
        <v>7.8031212484993995E-3</v>
      </c>
      <c r="H13">
        <f>'financement pribvée'!H13/total!H14</f>
        <v>7.4981975486661861E-3</v>
      </c>
      <c r="I13">
        <f>'financement pribvée'!I13/total!I14</f>
        <v>7.43281875357347E-3</v>
      </c>
      <c r="J13">
        <f>'financement pribvée'!J13/total!J14</f>
        <v>7.3637702503681884E-3</v>
      </c>
      <c r="K13">
        <f>'financement pribvée'!K13/total!K14</f>
        <v>7.7608142493638668E-3</v>
      </c>
      <c r="L13">
        <f>'financement pribvée'!L13/total!L14</f>
        <v>7.9711047452982933E-3</v>
      </c>
      <c r="M13">
        <f>'financement pribvée'!M13/total!M14</f>
        <v>8.3826429980276146E-3</v>
      </c>
      <c r="N13">
        <f>'financement pribvée'!N13/total!N14</f>
        <v>9.1236186070418907E-3</v>
      </c>
      <c r="O13">
        <f>'financement pribvée'!O13/total!O14</f>
        <v>9.8971220210964956E-3</v>
      </c>
      <c r="P13">
        <f>'financement pribvée'!P13/total!P14</f>
        <v>4.6985121378230223E-3</v>
      </c>
      <c r="Q13">
        <f>'financement pribvée'!Q13/total!Q14</f>
        <v>1.1195995785036883E-2</v>
      </c>
      <c r="R13">
        <f>'financement pribvée'!R13/total!R14</f>
        <v>1.6404647983595349E-2</v>
      </c>
      <c r="S13">
        <f>'financement pribvée'!S13/total!S14</f>
        <v>1.745919091554294E-2</v>
      </c>
      <c r="T13">
        <f>'financement pribvée'!T13/total!T14</f>
        <v>1.7293439472961844E-2</v>
      </c>
      <c r="U13">
        <f>'financement pribvée'!U13/total!U14</f>
        <v>1.7172136823154688E-2</v>
      </c>
      <c r="V13">
        <f>'financement pribvée'!V13/total!V14</f>
        <v>1.4057507987220446E-2</v>
      </c>
      <c r="W13">
        <f>'financement pribvée'!W13/total!W14</f>
        <v>1.7571673933148371E-2</v>
      </c>
      <c r="X13">
        <f>'financement pribvée'!X13/total!X14</f>
        <v>1.5729398663697106E-2</v>
      </c>
      <c r="Y13" t="e">
        <f>'financement pribvée'!Y13/total!Y14</f>
        <v>#VALUE!</v>
      </c>
    </row>
    <row r="14" spans="1:25">
      <c r="A14" t="s">
        <v>45</v>
      </c>
      <c r="B14">
        <f>'financement pribvée'!B14/total!B18</f>
        <v>8.6000281968137606E-3</v>
      </c>
      <c r="C14">
        <f>'financement pribvée'!C14/total!C18</f>
        <v>8.5505447524479375E-3</v>
      </c>
      <c r="D14">
        <f>'financement pribvée'!D14/total!D18</f>
        <v>7.9968536969061352E-3</v>
      </c>
      <c r="E14">
        <f>'financement pribvée'!E14/total!E18</f>
        <v>7.8105316200554296E-3</v>
      </c>
      <c r="F14">
        <f>'financement pribvée'!F14/total!F18</f>
        <v>7.9414319394465818E-3</v>
      </c>
      <c r="G14">
        <f>'financement pribvée'!G14/total!G18</f>
        <v>9.6525096525096523E-3</v>
      </c>
      <c r="H14">
        <f>'financement pribvée'!H14/total!H18</f>
        <v>1.0502172863351037E-2</v>
      </c>
      <c r="I14">
        <f>'financement pribvée'!I14/total!I18</f>
        <v>1.1380504700643246E-2</v>
      </c>
      <c r="J14">
        <f>'financement pribvée'!J14/total!J18</f>
        <v>1.198609612849095E-2</v>
      </c>
      <c r="K14">
        <f>'financement pribvée'!K14/total!K18</f>
        <v>1.1789105992795547E-2</v>
      </c>
      <c r="L14">
        <f>'financement pribvée'!L14/total!L18</f>
        <v>1.1704222270837892E-2</v>
      </c>
      <c r="M14">
        <f>'financement pribvée'!M14/total!M18</f>
        <v>1.1384582023202861E-2</v>
      </c>
      <c r="N14">
        <f>'financement pribvée'!N14/total!N18</f>
        <v>1.1266430210723972E-2</v>
      </c>
      <c r="O14">
        <f>'financement pribvée'!O14/total!O18</f>
        <v>1.1626721060683326E-2</v>
      </c>
      <c r="P14">
        <f>'financement pribvée'!P14/total!P18</f>
        <v>1.1246293834986197E-2</v>
      </c>
      <c r="Q14">
        <f>'financement pribvée'!Q14/total!Q18</f>
        <v>1.1301192327630898E-2</v>
      </c>
      <c r="R14">
        <f>'financement pribvée'!R14/total!R18</f>
        <v>1.1196417146513116E-2</v>
      </c>
      <c r="S14">
        <f>'financement pribvée'!S14/total!S18</f>
        <v>1.0956502684343157E-2</v>
      </c>
      <c r="T14">
        <f>'financement pribvée'!T14/total!T18</f>
        <v>4.2021453057613624E-3</v>
      </c>
      <c r="U14">
        <f>'financement pribvée'!U14/total!U18</f>
        <v>3.8163777123541606E-3</v>
      </c>
      <c r="V14">
        <f>'financement pribvée'!V14/total!V18</f>
        <v>3.7375415282392024E-3</v>
      </c>
      <c r="W14">
        <f>'financement pribvée'!W14/total!W18</f>
        <v>3.0243902439024391E-3</v>
      </c>
      <c r="X14">
        <f>'financement pribvée'!X14/total!X18</f>
        <v>2.7878162106350023E-3</v>
      </c>
      <c r="Y14" t="e">
        <f>'financement pribvée'!Y14/total!Y18</f>
        <v>#VALUE!</v>
      </c>
    </row>
    <row r="15" spans="1:25" s="1" customFormat="1">
      <c r="A15" s="1" t="s">
        <v>46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 t="e">
        <f>'financement pribvée'!K15/total!K19</f>
        <v>#VALUE!</v>
      </c>
      <c r="L15" s="1" t="e">
        <f>'financement pribvée'!L15/total!L19</f>
        <v>#VALUE!</v>
      </c>
      <c r="M15" s="1" t="e">
        <f>'financement pribvée'!M15/total!M19</f>
        <v>#VALUE!</v>
      </c>
      <c r="N15" s="1" t="e">
        <f>'financement pribvée'!N15/total!N19</f>
        <v>#VALUE!</v>
      </c>
      <c r="O15" s="1" t="e">
        <f>'financement pribvée'!O15/total!O19</f>
        <v>#VALUE!</v>
      </c>
      <c r="P15" s="1" t="e">
        <f>'financement pribvée'!P15/total!P19</f>
        <v>#VALUE!</v>
      </c>
      <c r="Q15" s="1" t="e">
        <f>'financement pribvée'!Q15/total!Q19</f>
        <v>#VALUE!</v>
      </c>
      <c r="R15" s="1">
        <f>'financement pribvée'!R15/total!R19</f>
        <v>6.2941330311219595E-2</v>
      </c>
      <c r="S15" s="1">
        <f>'financement pribvée'!S15/total!S19</f>
        <v>6.2879788639365913E-2</v>
      </c>
      <c r="T15" s="1">
        <f>'financement pribvée'!T15/total!T19</f>
        <v>6.6024268379728759E-2</v>
      </c>
      <c r="U15" s="1">
        <f>'financement pribvée'!U15/total!U19</f>
        <v>6.7634592839751095E-2</v>
      </c>
      <c r="V15" s="1">
        <f>'financement pribvée'!V15/total!V19</f>
        <v>6.1165608770917479E-2</v>
      </c>
      <c r="W15" s="1">
        <f>'financement pribvée'!W15/total!W19</f>
        <v>6.2804679883002923E-2</v>
      </c>
      <c r="X15" s="1">
        <f>'financement pribvée'!X15/total!X19</f>
        <v>6.3373169500084162E-2</v>
      </c>
      <c r="Y15" s="1" t="e">
        <f>'financement pribvée'!Y15/total!Y19</f>
        <v>#VALUE!</v>
      </c>
    </row>
    <row r="16" spans="1:25">
      <c r="A16" t="s">
        <v>47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f>'financement pribvée'!K16/total!K20</f>
        <v>7.9996440647802106E-2</v>
      </c>
      <c r="L16">
        <f>'financement pribvée'!L16/total!L20</f>
        <v>7.9758471521268928E-2</v>
      </c>
      <c r="M16">
        <f>'financement pribvée'!M16/total!M20</f>
        <v>8.0719985154945259E-2</v>
      </c>
      <c r="N16">
        <f>'financement pribvée'!N16/total!N20</f>
        <v>7.8964341656684783E-2</v>
      </c>
      <c r="O16">
        <f>'financement pribvée'!O16/total!O20</f>
        <v>7.7825256841531049E-2</v>
      </c>
      <c r="P16">
        <f>'financement pribvée'!P16/total!P20</f>
        <v>7.5185924179212771E-2</v>
      </c>
      <c r="Q16">
        <f>'financement pribvée'!Q16/total!Q20</f>
        <v>7.5245755138516529E-2</v>
      </c>
      <c r="R16">
        <f>'financement pribvée'!R16/total!R20</f>
        <v>7.3563422878491366E-2</v>
      </c>
      <c r="S16">
        <f>'financement pribvée'!S16/total!S20</f>
        <v>7.1277346506704309E-2</v>
      </c>
      <c r="T16">
        <f>'financement pribvée'!T16/total!T20</f>
        <v>7.1596550823099028E-2</v>
      </c>
      <c r="U16">
        <f>'financement pribvée'!U16/total!U20</f>
        <v>7.1270058040286785E-2</v>
      </c>
      <c r="V16">
        <f>'financement pribvée'!V16/total!V20</f>
        <v>6.8935633813913183E-2</v>
      </c>
      <c r="W16">
        <f>'financement pribvée'!W16/total!W20</f>
        <v>6.5872893149837644E-2</v>
      </c>
      <c r="X16">
        <f>'financement pribvée'!X16/total!X20</f>
        <v>6.5688218960729863E-2</v>
      </c>
      <c r="Y16" t="e">
        <f>'financement pribvée'!Y16/total!Y20</f>
        <v>#VALUE!</v>
      </c>
    </row>
    <row r="17" spans="1:25">
      <c r="A17" t="s">
        <v>55</v>
      </c>
      <c r="B17">
        <f>'financement pribvée'!B17/total!B28</f>
        <v>3.6057068741893648E-2</v>
      </c>
      <c r="C17">
        <f>'financement pribvée'!C17/total!C28</f>
        <v>2.769373981847801E-2</v>
      </c>
      <c r="D17">
        <f>'financement pribvée'!D17/total!D28</f>
        <v>2.5909317389138015E-2</v>
      </c>
      <c r="E17">
        <f>'financement pribvée'!E17/total!E28</f>
        <v>2.7083819752509921E-2</v>
      </c>
      <c r="F17">
        <f>'financement pribvée'!F17/total!F28</f>
        <v>2.4841809233653617E-2</v>
      </c>
      <c r="G17">
        <f>'financement pribvée'!G17/total!G28</f>
        <v>2.3746701846965697E-2</v>
      </c>
      <c r="H17">
        <f>'financement pribvée'!H17/total!H28</f>
        <v>2.2891317797484018E-2</v>
      </c>
      <c r="I17">
        <f>'financement pribvée'!I17/total!I28</f>
        <v>1.9979818365287588E-2</v>
      </c>
      <c r="J17">
        <f>'financement pribvée'!J17/total!J28</f>
        <v>1.8490278307281737E-2</v>
      </c>
      <c r="K17">
        <f>'financement pribvée'!K17/total!K28</f>
        <v>1.7494256935854394E-2</v>
      </c>
      <c r="L17">
        <f>'financement pribvée'!L17/total!L28</f>
        <v>1.5979381443298968E-2</v>
      </c>
      <c r="M17">
        <f>'financement pribvée'!M17/total!M28</f>
        <v>1.4877430262045646E-2</v>
      </c>
      <c r="N17">
        <f>'financement pribvée'!N17/total!N28</f>
        <v>1.4752196253936679E-2</v>
      </c>
      <c r="O17">
        <f>'financement pribvée'!O17/total!O28</f>
        <v>1.3006015282067957E-2</v>
      </c>
      <c r="P17">
        <f>'financement pribvée'!P17/total!P28</f>
        <v>1.5459088069956278E-2</v>
      </c>
      <c r="Q17">
        <f>'financement pribvée'!Q17/total!Q28</f>
        <v>1.5632114129609954E-2</v>
      </c>
      <c r="R17">
        <f>'financement pribvée'!R17/total!R28</f>
        <v>1.5283842794759825E-2</v>
      </c>
      <c r="S17">
        <f>'financement pribvée'!S17/total!S28</f>
        <v>1.5183766141620548E-2</v>
      </c>
      <c r="T17">
        <f>'financement pribvée'!T17/total!T28</f>
        <v>1.5084768388733148E-2</v>
      </c>
      <c r="U17">
        <f>'financement pribvée'!U17/total!U28</f>
        <v>1.5045871559633026E-2</v>
      </c>
      <c r="V17">
        <f>'financement pribvée'!V17/total!V28</f>
        <v>1.5329341317365271E-2</v>
      </c>
      <c r="W17">
        <f>'financement pribvée'!W17/total!W28</f>
        <v>1.3181866895295253E-2</v>
      </c>
      <c r="X17">
        <f>'financement pribvée'!X17/total!X28</f>
        <v>1.3143947424210304E-2</v>
      </c>
      <c r="Y17">
        <f>'financement pribvée'!Y17/total!Y28</f>
        <v>1.2955465587044534E-2</v>
      </c>
    </row>
    <row r="18" spans="1:25">
      <c r="A18" t="s">
        <v>60</v>
      </c>
      <c r="B18" t="e">
        <f>'financement pribvée'!B18/total!B33</f>
        <v>#VALUE!</v>
      </c>
      <c r="C18" t="e">
        <f>'financement pribvée'!C18/total!C33</f>
        <v>#VALUE!</v>
      </c>
      <c r="D18" t="e">
        <f>'financement pribvée'!D18/total!D33</f>
        <v>#VALUE!</v>
      </c>
      <c r="E18" t="e">
        <f>'financement pribvée'!E18/total!E33</f>
        <v>#VALUE!</v>
      </c>
      <c r="F18" t="e">
        <f>'financement pribvée'!F18/total!F33</f>
        <v>#VALUE!</v>
      </c>
      <c r="G18" t="e">
        <f>'financement pribvée'!G18/total!G33</f>
        <v>#VALUE!</v>
      </c>
      <c r="H18">
        <f>'financement pribvée'!H18/total!H33</f>
        <v>0.48893293690122241</v>
      </c>
      <c r="I18">
        <f>'financement pribvée'!I18/total!I33</f>
        <v>0.49243344747597478</v>
      </c>
      <c r="J18">
        <f>'financement pribvée'!J18/total!J33</f>
        <v>0.51827099277783772</v>
      </c>
      <c r="K18">
        <f>'financement pribvée'!K18/total!K33</f>
        <v>0.52556789752826971</v>
      </c>
      <c r="L18">
        <f>'financement pribvée'!L18/total!L33</f>
        <v>0.5290004923682915</v>
      </c>
      <c r="M18">
        <f>'financement pribvée'!M18/total!M33</f>
        <v>0.52003126832128199</v>
      </c>
      <c r="N18">
        <f>'financement pribvée'!N18/total!N33</f>
        <v>0.49625201632033406</v>
      </c>
      <c r="O18">
        <f>'financement pribvée'!O18/total!O33</f>
        <v>0.49650415721844293</v>
      </c>
      <c r="P18">
        <f>'financement pribvée'!P18/total!P33</f>
        <v>0.49853316930065295</v>
      </c>
      <c r="Q18">
        <f>'financement pribvée'!Q18/total!Q33</f>
        <v>0.55114296784192174</v>
      </c>
      <c r="R18">
        <f>'financement pribvée'!R18/total!R33</f>
        <v>0.55187487857004081</v>
      </c>
      <c r="S18">
        <f>'financement pribvée'!S18/total!S33</f>
        <v>0.55441234665611394</v>
      </c>
      <c r="T18">
        <f>'financement pribvée'!T18/total!T33</f>
        <v>0.55359281437125751</v>
      </c>
      <c r="U18">
        <f>'financement pribvée'!U18/total!U33</f>
        <v>0.54743589743589738</v>
      </c>
      <c r="V18">
        <f>'financement pribvée'!V18/total!V33</f>
        <v>0.52136675885449202</v>
      </c>
      <c r="W18">
        <f>'financement pribvée'!W18/total!W33</f>
        <v>0.49105719851248453</v>
      </c>
      <c r="X18">
        <f>'financement pribvée'!X18/total!X33</f>
        <v>0.51638451638451632</v>
      </c>
      <c r="Y18" t="e">
        <f>'financement pribvée'!Y18/total!Y33</f>
        <v>#VALUE!</v>
      </c>
    </row>
    <row r="19" spans="1:25">
      <c r="A19" t="s">
        <v>63</v>
      </c>
      <c r="B19" t="e">
        <f>'financement pribvée'!B19/total!B36</f>
        <v>#VALUE!</v>
      </c>
      <c r="C19" t="e">
        <f>'financement pribvée'!C19/total!C36</f>
        <v>#VALUE!</v>
      </c>
      <c r="D19" t="e">
        <f>'financement pribvée'!D19/total!D36</f>
        <v>#VALUE!</v>
      </c>
      <c r="E19" t="e">
        <f>'financement pribvée'!E19/total!E36</f>
        <v>#VALUE!</v>
      </c>
      <c r="F19" t="e">
        <f>'financement pribvée'!F19/total!F36</f>
        <v>#VALUE!</v>
      </c>
      <c r="G19" t="e">
        <f>'financement pribvée'!G19/total!G36</f>
        <v>#VALUE!</v>
      </c>
      <c r="H19" t="e">
        <f>'financement pribvée'!H19/total!H36</f>
        <v>#VALUE!</v>
      </c>
      <c r="I19" t="e">
        <f>'financement pribvée'!I19/total!I36</f>
        <v>#VALUE!</v>
      </c>
      <c r="J19" t="e">
        <f>'financement pribvée'!J19/total!J36</f>
        <v>#VALUE!</v>
      </c>
      <c r="K19" t="e">
        <f>'financement pribvée'!K19/total!K36</f>
        <v>#VALUE!</v>
      </c>
      <c r="L19" t="e">
        <f>'financement pribvée'!L19/total!L36</f>
        <v>#VALUE!</v>
      </c>
      <c r="M19" t="e">
        <f>'financement pribvée'!M19/total!M36</f>
        <v>#VALUE!</v>
      </c>
      <c r="N19" t="e">
        <f>'financement pribvée'!N19/total!N36</f>
        <v>#VALUE!</v>
      </c>
      <c r="O19">
        <f>'financement pribvée'!O19/total!O36</f>
        <v>3.7037037037037034E-3</v>
      </c>
      <c r="P19">
        <f>'financement pribvée'!P19/total!P36</f>
        <v>3.9563222028802031E-3</v>
      </c>
      <c r="Q19">
        <f>'financement pribvée'!Q19/total!Q36</f>
        <v>4.0599625234228609E-3</v>
      </c>
      <c r="R19">
        <f>'financement pribvée'!R19/total!R36</f>
        <v>4.717698980368285E-3</v>
      </c>
      <c r="S19">
        <f>'financement pribvée'!S19/total!S36</f>
        <v>4.5571927692541394E-3</v>
      </c>
      <c r="T19">
        <f>'financement pribvée'!T19/total!T36</f>
        <v>4.4352922540788851E-3</v>
      </c>
      <c r="U19">
        <f>'financement pribvée'!U19/total!U36</f>
        <v>4.1795665634674923E-3</v>
      </c>
      <c r="V19">
        <f>'financement pribvée'!V19/total!V36</f>
        <v>4.001847006310605E-3</v>
      </c>
      <c r="W19">
        <f>'financement pribvée'!W19/total!W36</f>
        <v>3.5719832272091941E-3</v>
      </c>
      <c r="X19">
        <f>'financement pribvée'!X19/total!X36</f>
        <v>3.2910202162670429E-3</v>
      </c>
      <c r="Y19">
        <f>'financement pribvée'!Y19/total!Y36</f>
        <v>2.8620492272467086E-3</v>
      </c>
    </row>
    <row r="20" spans="1:25">
      <c r="A20" t="s">
        <v>69</v>
      </c>
      <c r="B20">
        <f>'financement pribvée'!B20/total!B42</f>
        <v>0.35428070943726736</v>
      </c>
      <c r="C20">
        <f>'financement pribvée'!C20/total!C42</f>
        <v>0.35243128964059195</v>
      </c>
      <c r="D20">
        <f>'financement pribvée'!D20/total!D42</f>
        <v>0.35566801619433192</v>
      </c>
      <c r="E20">
        <f>'financement pribvée'!E20/total!E42</f>
        <v>0.3621386998125678</v>
      </c>
      <c r="F20">
        <f>'financement pribvée'!F20/total!F42</f>
        <v>0.36573440250342265</v>
      </c>
      <c r="G20">
        <f>'financement pribvée'!G20/total!G42</f>
        <v>0.37969775303241199</v>
      </c>
      <c r="H20">
        <f>'financement pribvée'!H20/total!H42</f>
        <v>0.37933194154488514</v>
      </c>
      <c r="I20">
        <f>'financement pribvée'!I20/total!I42</f>
        <v>0.37910162472124881</v>
      </c>
      <c r="J20">
        <f>'financement pribvée'!J20/total!J42</f>
        <v>0.37757028955098615</v>
      </c>
      <c r="K20">
        <f>'financement pribvée'!K20/total!K42</f>
        <v>0.37714454742654313</v>
      </c>
      <c r="L20">
        <f>'financement pribvée'!L20/total!L42</f>
        <v>0.38534326555264747</v>
      </c>
      <c r="M20">
        <f>'financement pribvée'!M20/total!M42</f>
        <v>0.38234123034043405</v>
      </c>
      <c r="N20">
        <f>'financement pribvée'!N20/total!N42</f>
        <v>0.38880126182965297</v>
      </c>
      <c r="O20">
        <f>'financement pribvée'!O20/total!O42</f>
        <v>0.40398882358608729</v>
      </c>
      <c r="P20">
        <f>'financement pribvée'!P20/total!P42</f>
        <v>0.40429612581511315</v>
      </c>
      <c r="Q20">
        <f>'financement pribvée'!Q20/total!Q42</f>
        <v>0.41070600241209754</v>
      </c>
      <c r="R20">
        <f>'financement pribvée'!R20/total!R42</f>
        <v>0.41555959963603278</v>
      </c>
      <c r="S20">
        <f>'financement pribvée'!S20/total!S42</f>
        <v>0.41991851516523315</v>
      </c>
      <c r="T20">
        <f>'financement pribvée'!T20/total!T42</f>
        <v>0.41691422205718526</v>
      </c>
      <c r="U20">
        <f>'financement pribvée'!U20/total!U42</f>
        <v>0.42109544468546634</v>
      </c>
      <c r="V20">
        <f>'financement pribvée'!V20/total!V42</f>
        <v>0.41339924991476301</v>
      </c>
      <c r="W20">
        <f>'financement pribvée'!W20/total!W42</f>
        <v>0.4052198966189306</v>
      </c>
      <c r="X20">
        <f>'financement pribvée'!X20/total!X42</f>
        <v>0.40300674809942766</v>
      </c>
      <c r="Y20" t="e">
        <f>'financement pribvée'!Y20/total!Y42</f>
        <v>#VALUE!</v>
      </c>
    </row>
    <row r="21" spans="1:25">
      <c r="A21" t="s">
        <v>72</v>
      </c>
      <c r="B21" t="e">
        <f>'financement pribvée'!B21/total!B45</f>
        <v>#VALUE!</v>
      </c>
      <c r="C21" t="e">
        <f>'financement pribvée'!C21/total!C45</f>
        <v>#VALUE!</v>
      </c>
      <c r="D21" t="e">
        <f>'financement pribvée'!D21/total!D45</f>
        <v>#VALUE!</v>
      </c>
      <c r="E21" t="e">
        <f>'financement pribvée'!E21/total!E45</f>
        <v>#VALUE!</v>
      </c>
      <c r="F21" t="e">
        <f>'financement pribvée'!F21/total!F45</f>
        <v>#VALUE!</v>
      </c>
      <c r="G21" t="e">
        <f>'financement pribvée'!G21/total!G45</f>
        <v>#VALUE!</v>
      </c>
      <c r="H21" t="e">
        <f>'financement pribvée'!H21/total!H45</f>
        <v>#VALUE!</v>
      </c>
      <c r="I21" t="e">
        <f>'financement pribvée'!I21/total!I45</f>
        <v>#VALUE!</v>
      </c>
      <c r="J21" t="e">
        <f>'financement pribvée'!J21/total!J45</f>
        <v>#VALUE!</v>
      </c>
      <c r="K21" t="e">
        <f>'financement pribvée'!K21/total!K45</f>
        <v>#VALUE!</v>
      </c>
      <c r="L21" t="e">
        <f>'financement pribvée'!L21/total!L45</f>
        <v>#VALUE!</v>
      </c>
      <c r="M21" t="e">
        <f>'financement pribvée'!M21/total!M45</f>
        <v>#VALUE!</v>
      </c>
      <c r="N21" t="e">
        <f>'financement pribvée'!N21/total!N45</f>
        <v>#VALUE!</v>
      </c>
      <c r="O21" t="e">
        <f>'financement pribvée'!O21/total!O45</f>
        <v>#VALUE!</v>
      </c>
      <c r="P21">
        <f>'financement pribvée'!P21/total!P45</f>
        <v>0.32341502561886531</v>
      </c>
      <c r="Q21">
        <f>'financement pribvée'!Q21/total!Q45</f>
        <v>0.32369171063004065</v>
      </c>
      <c r="R21">
        <f>'financement pribvée'!R21/total!R45</f>
        <v>0.32603261516486132</v>
      </c>
      <c r="S21">
        <f>'financement pribvée'!S21/total!S45</f>
        <v>0.32848282442748089</v>
      </c>
      <c r="T21">
        <f>'financement pribvée'!T21/total!T45</f>
        <v>0.32844257366205654</v>
      </c>
      <c r="U21">
        <f>'financement pribvée'!U21/total!U45</f>
        <v>0.32221288851554064</v>
      </c>
      <c r="V21">
        <f>'financement pribvée'!V21/total!V45</f>
        <v>0.28657496267860949</v>
      </c>
      <c r="W21">
        <f>'financement pribvée'!W21/total!W45</f>
        <v>0.29735644761849911</v>
      </c>
      <c r="X21">
        <f>'financement pribvée'!X21/total!X45</f>
        <v>0.30370999030067897</v>
      </c>
      <c r="Y21" t="e">
        <f>'financement pribvée'!Y21/total!Y45</f>
        <v>#VALUE!</v>
      </c>
    </row>
    <row r="22" spans="1:25">
      <c r="A22" t="s">
        <v>97</v>
      </c>
    </row>
    <row r="23" spans="1:25">
      <c r="A23" t="s">
        <v>76</v>
      </c>
    </row>
    <row r="24" spans="1:25">
      <c r="A24" t="s">
        <v>79</v>
      </c>
    </row>
    <row r="25" spans="1:25">
      <c r="A25" t="s">
        <v>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7B78-4D8C-4E05-92B9-81FF27DB5A5C}">
  <dimension ref="B1:M37"/>
  <sheetViews>
    <sheetView topLeftCell="A15" workbookViewId="0">
      <selection activeCell="P27" sqref="P27"/>
    </sheetView>
  </sheetViews>
  <sheetFormatPr baseColWidth="10" defaultColWidth="9.140625" defaultRowHeight="12.75"/>
  <cols>
    <col min="1" max="1" width="11.42578125" customWidth="1"/>
    <col min="2" max="2" width="20.42578125" customWidth="1"/>
    <col min="3" max="256" width="11.42578125" customWidth="1"/>
  </cols>
  <sheetData>
    <row r="1" spans="2:13">
      <c r="B1" t="e">
        <v>#NAME?</v>
      </c>
    </row>
    <row r="2" spans="2:13">
      <c r="B2" t="s">
        <v>0</v>
      </c>
    </row>
    <row r="3" spans="2:13" ht="18">
      <c r="B3" t="s">
        <v>1</v>
      </c>
      <c r="C3" t="s">
        <v>96</v>
      </c>
      <c r="J3" s="58">
        <v>2</v>
      </c>
    </row>
    <row r="4" spans="2:13">
      <c r="B4" t="s">
        <v>3</v>
      </c>
      <c r="C4" t="s">
        <v>4</v>
      </c>
    </row>
    <row r="5" spans="2:13">
      <c r="B5" t="s">
        <v>5</v>
      </c>
      <c r="C5" t="s">
        <v>6</v>
      </c>
    </row>
    <row r="6" spans="2:13">
      <c r="C6" t="s">
        <v>8</v>
      </c>
    </row>
    <row r="7" spans="2:13" ht="18">
      <c r="B7" s="5"/>
      <c r="C7" s="18" t="s">
        <v>10</v>
      </c>
      <c r="D7" s="19" t="s">
        <v>19</v>
      </c>
      <c r="E7" s="19" t="s">
        <v>25</v>
      </c>
      <c r="F7" s="19" t="s">
        <v>26</v>
      </c>
      <c r="G7" s="19" t="s">
        <v>27</v>
      </c>
      <c r="H7" s="19" t="s">
        <v>28</v>
      </c>
      <c r="I7" s="19" t="s">
        <v>29</v>
      </c>
      <c r="J7" s="19" t="s">
        <v>30</v>
      </c>
      <c r="K7" s="19" t="s">
        <v>31</v>
      </c>
      <c r="L7" s="20" t="s">
        <v>32</v>
      </c>
      <c r="M7" s="20" t="s">
        <v>109</v>
      </c>
    </row>
    <row r="8" spans="2:13" ht="18">
      <c r="B8" s="6" t="s">
        <v>35</v>
      </c>
      <c r="C8" s="24"/>
      <c r="D8" s="25"/>
      <c r="E8" s="25">
        <f>'financement pribvée'!Q9/total!Q8</f>
        <v>9.6248281280691423E-3</v>
      </c>
      <c r="F8" s="25">
        <f>'financement pribvée'!R9/total!R8</f>
        <v>9.9078569305459229E-3</v>
      </c>
      <c r="G8" s="25">
        <f>'financement pribvée'!S9/total!S8</f>
        <v>9.1869999012150552E-3</v>
      </c>
      <c r="H8" s="25">
        <f>'financement pribvée'!T9/total!T8</f>
        <v>1.0834990059642146E-2</v>
      </c>
      <c r="I8" s="25">
        <f>'financement pribvée'!U9/total!U8</f>
        <v>1.1448140900195695E-2</v>
      </c>
      <c r="J8" s="25">
        <f>'financement pribvée'!V9/total!V8</f>
        <v>1.0763758891800824E-2</v>
      </c>
      <c r="K8" s="25"/>
      <c r="L8" s="25"/>
      <c r="M8" s="25"/>
    </row>
    <row r="9" spans="2:13" ht="18">
      <c r="B9" s="7" t="s">
        <v>37</v>
      </c>
      <c r="C9" s="27"/>
      <c r="D9" s="28">
        <f>'financement pribvée'!K10/total!K10</f>
        <v>5.813390175370604E-4</v>
      </c>
      <c r="E9" s="28">
        <f>'financement pribvée'!Q10/total!Q10</f>
        <v>4.630915995183847E-4</v>
      </c>
      <c r="F9" s="28">
        <f>'financement pribvée'!R10/total!R10</f>
        <v>4.6322030757828421E-4</v>
      </c>
      <c r="G9" s="28">
        <f>'financement pribvée'!S10/total!S10</f>
        <v>4.6300583387350681E-4</v>
      </c>
      <c r="H9" s="28">
        <f>'financement pribvée'!T10/total!T10</f>
        <v>3.682902126875978E-4</v>
      </c>
      <c r="I9" s="28">
        <f>'financement pribvée'!U10/total!U10</f>
        <v>3.7054191755442334E-4</v>
      </c>
      <c r="J9" s="28">
        <f>'financement pribvée'!V10/total!V10</f>
        <v>3.572066440435792E-4</v>
      </c>
      <c r="K9" s="28">
        <f>'financement pribvée'!W10/total!W10</f>
        <v>3.6222041112016668E-4</v>
      </c>
      <c r="L9" s="28">
        <f>'financement pribvée'!X10/total!X10</f>
        <v>3.7178176410447068E-4</v>
      </c>
      <c r="M9" s="28"/>
    </row>
    <row r="10" spans="2:13" ht="18">
      <c r="B10" s="7" t="s">
        <v>39</v>
      </c>
      <c r="C10" s="27">
        <f>'financement pribvée'!B11/total!B12</f>
        <v>0.17528571428571429</v>
      </c>
      <c r="D10" s="28">
        <f>'financement pribvée'!K11/total!K12</f>
        <v>0.11924153728684145</v>
      </c>
      <c r="E10" s="28">
        <f>'financement pribvée'!Q11/total!Q12</f>
        <v>0.10729253981559093</v>
      </c>
      <c r="F10" s="28">
        <f>'financement pribvée'!R11/total!R12</f>
        <v>8.8338396821687315E-2</v>
      </c>
      <c r="G10" s="28">
        <f>'financement pribvée'!S11/total!S12</f>
        <v>9.7459025409745909E-2</v>
      </c>
      <c r="H10" s="28">
        <f>'financement pribvée'!T11/total!T12</f>
        <v>9.4949057012789939E-2</v>
      </c>
      <c r="I10" s="28">
        <f>'financement pribvée'!U11/total!U12</f>
        <v>9.6977464487877821E-2</v>
      </c>
      <c r="J10" s="28">
        <f>'financement pribvée'!V11/total!V12</f>
        <v>8.7385627634419649E-2</v>
      </c>
      <c r="K10" s="28">
        <f>'financement pribvée'!W11/total!W12</f>
        <v>7.1283313710799531E-2</v>
      </c>
      <c r="L10" s="28">
        <f>'financement pribvée'!X11/total!X12</f>
        <v>7.070101857399641E-2</v>
      </c>
      <c r="M10" s="28">
        <f>'financement pribvée'!Y11/total!Y12</f>
        <v>7.7726910828025478E-2</v>
      </c>
    </row>
    <row r="11" spans="2:13" ht="18">
      <c r="B11" s="7" t="s">
        <v>40</v>
      </c>
      <c r="C11" s="27">
        <f>'financement pribvée'!B12/total!B13</f>
        <v>1.9698314108251999E-2</v>
      </c>
      <c r="D11" s="28">
        <f>'financement pribvée'!K12/total!K13</f>
        <v>2.3115852824511014E-2</v>
      </c>
      <c r="E11" s="28">
        <f>'financement pribvée'!Q12/total!Q13</f>
        <v>5.4765386149142628E-2</v>
      </c>
      <c r="F11" s="28">
        <f>'financement pribvée'!R12/total!R13</f>
        <v>5.7628468994821408E-2</v>
      </c>
      <c r="G11" s="28">
        <f>'financement pribvée'!S12/total!S13</f>
        <v>5.573642401354343E-2</v>
      </c>
      <c r="H11" s="28">
        <f>'financement pribvée'!T12/total!T13</f>
        <v>5.6524590163934428E-2</v>
      </c>
      <c r="I11" s="28">
        <f>'financement pribvée'!U12/total!U13</f>
        <v>6.5681233933161956E-2</v>
      </c>
      <c r="J11" s="28">
        <f>'financement pribvée'!V12/total!V13</f>
        <v>6.15102134496213E-2</v>
      </c>
      <c r="K11" s="28">
        <f>'financement pribvée'!W12/total!W13</f>
        <v>5.7884231536926144E-2</v>
      </c>
      <c r="L11" s="28">
        <f>'financement pribvée'!X12/total!X13</f>
        <v>6.4959070504357008E-2</v>
      </c>
      <c r="M11" s="28">
        <f>'financement pribvée'!Y12/total!Y13</f>
        <v>6.4742589703588135E-2</v>
      </c>
    </row>
    <row r="12" spans="2:13" ht="18">
      <c r="B12" s="7" t="s">
        <v>41</v>
      </c>
      <c r="C12" s="27">
        <f>'financement pribvée'!B13/total!B14</f>
        <v>7.7684691546077676E-3</v>
      </c>
      <c r="D12" s="28">
        <f>'financement pribvée'!K13/total!K14</f>
        <v>7.7608142493638668E-3</v>
      </c>
      <c r="E12" s="28">
        <f>'financement pribvée'!Q13/total!Q14</f>
        <v>1.1195995785036883E-2</v>
      </c>
      <c r="F12" s="28">
        <f>'financement pribvée'!R13/total!R14</f>
        <v>1.6404647983595349E-2</v>
      </c>
      <c r="G12" s="28">
        <f>'financement pribvée'!S13/total!S14</f>
        <v>1.745919091554294E-2</v>
      </c>
      <c r="H12" s="28">
        <f>'financement pribvée'!T13/total!T14</f>
        <v>1.7293439472961844E-2</v>
      </c>
      <c r="I12" s="28">
        <f>'financement pribvée'!U13/total!U14</f>
        <v>1.7172136823154688E-2</v>
      </c>
      <c r="J12" s="28">
        <f>'financement pribvée'!V13/total!V14</f>
        <v>1.4057507987220446E-2</v>
      </c>
      <c r="K12" s="28">
        <f>'financement pribvée'!W13/total!W14</f>
        <v>1.7571673933148371E-2</v>
      </c>
      <c r="L12" s="28">
        <f>'financement pribvée'!X13/total!X14</f>
        <v>1.5729398663697106E-2</v>
      </c>
      <c r="M12" s="28"/>
    </row>
    <row r="13" spans="2:13" ht="18">
      <c r="B13" s="7" t="s">
        <v>45</v>
      </c>
      <c r="C13" s="27">
        <f>'financement pribvée'!B14/total!B18</f>
        <v>8.6000281968137606E-3</v>
      </c>
      <c r="D13" s="28">
        <f>'financement pribvée'!K14/total!K18</f>
        <v>1.1789105992795547E-2</v>
      </c>
      <c r="E13" s="28">
        <f>'financement pribvée'!Q14/total!Q18</f>
        <v>1.1301192327630898E-2</v>
      </c>
      <c r="F13" s="28">
        <f>'financement pribvée'!R14/total!R18</f>
        <v>1.1196417146513116E-2</v>
      </c>
      <c r="G13" s="28">
        <f>'financement pribvée'!S14/total!S18</f>
        <v>1.0956502684343157E-2</v>
      </c>
      <c r="H13" s="28">
        <f>'financement pribvée'!T14/total!T18</f>
        <v>4.2021453057613624E-3</v>
      </c>
      <c r="I13" s="28">
        <f>'financement pribvée'!U14/total!U18</f>
        <v>3.8163777123541606E-3</v>
      </c>
      <c r="J13" s="28">
        <f>'financement pribvée'!V14/total!V18</f>
        <v>3.7375415282392024E-3</v>
      </c>
      <c r="K13" s="28">
        <f>'financement pribvée'!W14/total!W18</f>
        <v>3.0243902439024391E-3</v>
      </c>
      <c r="L13" s="28">
        <f>'financement pribvée'!X14/total!X18</f>
        <v>2.7878162106350023E-3</v>
      </c>
      <c r="M13" s="28"/>
    </row>
    <row r="14" spans="2:13" ht="18">
      <c r="B14" s="53" t="s">
        <v>46</v>
      </c>
      <c r="C14" s="54"/>
      <c r="D14" s="55"/>
      <c r="E14" s="55"/>
      <c r="F14" s="55">
        <f>'financement pribvée'!R15/total!R19</f>
        <v>6.2941330311219595E-2</v>
      </c>
      <c r="G14" s="55">
        <f>'financement pribvée'!S15/total!S19</f>
        <v>6.2879788639365913E-2</v>
      </c>
      <c r="H14" s="55">
        <f>'financement pribvée'!T15/total!T19</f>
        <v>6.6024268379728759E-2</v>
      </c>
      <c r="I14" s="55">
        <f>'financement pribvée'!U15/total!U19</f>
        <v>6.7634592839751095E-2</v>
      </c>
      <c r="J14" s="55">
        <f>'financement pribvée'!V15/total!V19</f>
        <v>6.1165608770917479E-2</v>
      </c>
      <c r="K14" s="55">
        <f>'financement pribvée'!W15/total!W19</f>
        <v>6.2804679883002923E-2</v>
      </c>
      <c r="L14" s="55">
        <f>'financement pribvée'!X15/total!X19</f>
        <v>6.3373169500084162E-2</v>
      </c>
      <c r="M14" s="55"/>
    </row>
    <row r="15" spans="2:13" ht="18">
      <c r="B15" s="7" t="s">
        <v>47</v>
      </c>
      <c r="C15" s="46"/>
      <c r="D15" s="28">
        <f>'financement pribvée'!K16/total!K20</f>
        <v>7.9996440647802106E-2</v>
      </c>
      <c r="E15" s="28">
        <f>'financement pribvée'!Q16/total!Q20</f>
        <v>7.5245755138516529E-2</v>
      </c>
      <c r="F15" s="28">
        <f>'financement pribvée'!R16/total!R20</f>
        <v>7.3563422878491366E-2</v>
      </c>
      <c r="G15" s="28">
        <f>'financement pribvée'!S16/total!S20</f>
        <v>7.1277346506704309E-2</v>
      </c>
      <c r="H15" s="28">
        <f>'financement pribvée'!T16/total!T20</f>
        <v>7.1596550823099028E-2</v>
      </c>
      <c r="I15" s="28">
        <f>'financement pribvée'!U16/total!U20</f>
        <v>7.1270058040286785E-2</v>
      </c>
      <c r="J15" s="28">
        <f>'financement pribvée'!V16/total!V20</f>
        <v>6.8935633813913183E-2</v>
      </c>
      <c r="K15" s="28">
        <f>'financement pribvée'!W16/total!W20</f>
        <v>6.5872893149837644E-2</v>
      </c>
      <c r="L15" s="28">
        <f>'financement pribvée'!X16/total!X20</f>
        <v>6.5688218960729863E-2</v>
      </c>
      <c r="M15" s="28"/>
    </row>
    <row r="16" spans="2:13" ht="18">
      <c r="B16" s="7" t="s">
        <v>55</v>
      </c>
      <c r="C16" s="27">
        <f>'financement pribvée'!B17/total!B28</f>
        <v>3.6057068741893648E-2</v>
      </c>
      <c r="D16" s="28">
        <f>'financement pribvée'!K17/total!K28</f>
        <v>1.7494256935854394E-2</v>
      </c>
      <c r="E16" s="28">
        <f>'financement pribvée'!Q17/total!Q28</f>
        <v>1.5632114129609954E-2</v>
      </c>
      <c r="F16" s="28">
        <f>'financement pribvée'!R17/total!R28</f>
        <v>1.5283842794759825E-2</v>
      </c>
      <c r="G16" s="28">
        <f>'financement pribvée'!S17/total!S28</f>
        <v>1.5183766141620548E-2</v>
      </c>
      <c r="H16" s="28">
        <f>'financement pribvée'!T17/total!T28</f>
        <v>1.5084768388733148E-2</v>
      </c>
      <c r="I16" s="28">
        <f>'financement pribvée'!U17/total!U28</f>
        <v>1.5045871559633026E-2</v>
      </c>
      <c r="J16" s="28">
        <f>'financement pribvée'!V17/total!V28</f>
        <v>1.5329341317365271E-2</v>
      </c>
      <c r="K16" s="28">
        <f>'financement pribvée'!W17/total!W28</f>
        <v>1.3181866895295253E-2</v>
      </c>
      <c r="L16" s="28">
        <f>'financement pribvée'!X17/total!X28</f>
        <v>1.3143947424210304E-2</v>
      </c>
      <c r="M16" s="28">
        <f>'financement pribvée'!Y17/total!Y28</f>
        <v>1.2955465587044534E-2</v>
      </c>
    </row>
    <row r="17" spans="2:13" ht="18">
      <c r="B17" s="53" t="s">
        <v>60</v>
      </c>
      <c r="C17" s="56"/>
      <c r="D17" s="55">
        <f>'financement pribvée'!K18/total!K33</f>
        <v>0.52556789752826971</v>
      </c>
      <c r="E17" s="55">
        <f>'financement pribvée'!Q18/total!Q33</f>
        <v>0.55114296784192174</v>
      </c>
      <c r="F17" s="55">
        <f>'financement pribvée'!R18/total!R33</f>
        <v>0.55187487857004081</v>
      </c>
      <c r="G17" s="55">
        <f>'financement pribvée'!S18/total!S33</f>
        <v>0.55441234665611394</v>
      </c>
      <c r="H17" s="55">
        <f>'financement pribvée'!T18/total!T33</f>
        <v>0.55359281437125751</v>
      </c>
      <c r="I17" s="55">
        <f>'financement pribvée'!U18/total!U33</f>
        <v>0.54743589743589738</v>
      </c>
      <c r="J17" s="55">
        <f>'financement pribvée'!V18/total!V33</f>
        <v>0.52136675885449202</v>
      </c>
      <c r="K17" s="55">
        <f>'financement pribvée'!W18/total!W33</f>
        <v>0.49105719851248453</v>
      </c>
      <c r="L17" s="55">
        <f>'financement pribvée'!X18/total!X33</f>
        <v>0.51638451638451632</v>
      </c>
      <c r="M17" s="55"/>
    </row>
    <row r="18" spans="2:13" ht="18">
      <c r="B18" s="7" t="s">
        <v>63</v>
      </c>
      <c r="C18" s="27"/>
      <c r="D18" s="28"/>
      <c r="E18" s="28">
        <f>'financement pribvée'!Q19/total!Q36</f>
        <v>4.0599625234228609E-3</v>
      </c>
      <c r="F18" s="28">
        <f>'financement pribvée'!R19/total!R36</f>
        <v>4.717698980368285E-3</v>
      </c>
      <c r="G18" s="28">
        <f>'financement pribvée'!S19/total!S36</f>
        <v>4.5571927692541394E-3</v>
      </c>
      <c r="H18" s="28">
        <f>'financement pribvée'!T19/total!T36</f>
        <v>4.4352922540788851E-3</v>
      </c>
      <c r="I18" s="28">
        <f>'financement pribvée'!U19/total!U36</f>
        <v>4.1795665634674923E-3</v>
      </c>
      <c r="J18" s="28">
        <f>'financement pribvée'!V19/total!V36</f>
        <v>4.001847006310605E-3</v>
      </c>
      <c r="K18" s="28">
        <f>'financement pribvée'!W19/total!W36</f>
        <v>3.5719832272091941E-3</v>
      </c>
      <c r="L18" s="28">
        <f>'financement pribvée'!X19/total!X36</f>
        <v>3.2910202162670429E-3</v>
      </c>
      <c r="M18" s="28">
        <f>'financement pribvée'!Y19/total!Y36</f>
        <v>2.8620492272467086E-3</v>
      </c>
    </row>
    <row r="19" spans="2:13" ht="18">
      <c r="B19" s="53" t="s">
        <v>69</v>
      </c>
      <c r="C19" s="56">
        <f>'financement pribvée'!B20/total!B42</f>
        <v>0.35428070943726736</v>
      </c>
      <c r="D19" s="55">
        <f>'financement pribvée'!K20/total!K42</f>
        <v>0.37714454742654313</v>
      </c>
      <c r="E19" s="55">
        <f>'financement pribvée'!Q20/total!Q42</f>
        <v>0.41070600241209754</v>
      </c>
      <c r="F19" s="55">
        <f>'financement pribvée'!R20/total!R42</f>
        <v>0.41555959963603278</v>
      </c>
      <c r="G19" s="55">
        <f>'financement pribvée'!S20/total!S42</f>
        <v>0.41991851516523315</v>
      </c>
      <c r="H19" s="55">
        <f>'financement pribvée'!T20/total!T42</f>
        <v>0.41691422205718526</v>
      </c>
      <c r="I19" s="55">
        <f>'financement pribvée'!U20/total!U42</f>
        <v>0.42109544468546634</v>
      </c>
      <c r="J19" s="55">
        <f>'financement pribvée'!V20/total!V42</f>
        <v>0.41339924991476301</v>
      </c>
      <c r="K19" s="55">
        <f>'financement pribvée'!W20/total!W42</f>
        <v>0.4052198966189306</v>
      </c>
      <c r="L19" s="55">
        <f>'financement pribvée'!X20/total!X42</f>
        <v>0.40300674809942766</v>
      </c>
      <c r="M19" s="55"/>
    </row>
    <row r="20" spans="2:13" ht="18">
      <c r="B20" s="50" t="s">
        <v>72</v>
      </c>
      <c r="C20" s="51"/>
      <c r="D20" s="52"/>
      <c r="E20" s="52">
        <f>'financement pribvée'!Q21/total!Q45</f>
        <v>0.32369171063004065</v>
      </c>
      <c r="F20" s="52">
        <f>'financement pribvée'!R21/total!R45</f>
        <v>0.32603261516486132</v>
      </c>
      <c r="G20" s="52">
        <f>'financement pribvée'!S21/total!S45</f>
        <v>0.32848282442748089</v>
      </c>
      <c r="H20" s="52">
        <f>'financement pribvée'!T21/total!T45</f>
        <v>0.32844257366205654</v>
      </c>
      <c r="I20" s="52">
        <f>'financement pribvée'!U21/total!U45</f>
        <v>0.32221288851554064</v>
      </c>
      <c r="J20" s="52">
        <f>'financement pribvée'!V21/total!V45</f>
        <v>0.28657496267860949</v>
      </c>
      <c r="K20" s="52">
        <f>'financement pribvée'!W21/total!W45</f>
        <v>0.29735644761849911</v>
      </c>
      <c r="L20" s="52">
        <f>'financement pribvée'!X21/total!X45</f>
        <v>0.30370999030067897</v>
      </c>
      <c r="M20" s="52"/>
    </row>
    <row r="21" spans="2:13" s="23" customFormat="1" ht="18">
      <c r="B21" s="21" t="s">
        <v>88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3" spans="2:13" ht="18">
      <c r="B23" s="113"/>
      <c r="C23" s="18" t="s">
        <v>10</v>
      </c>
      <c r="D23" s="19" t="s">
        <v>19</v>
      </c>
      <c r="E23" s="19" t="s">
        <v>25</v>
      </c>
      <c r="F23" s="19" t="s">
        <v>26</v>
      </c>
      <c r="G23" s="19" t="s">
        <v>27</v>
      </c>
      <c r="H23" s="19" t="s">
        <v>28</v>
      </c>
      <c r="I23" s="19" t="s">
        <v>29</v>
      </c>
      <c r="J23" s="19" t="s">
        <v>30</v>
      </c>
      <c r="K23" s="19" t="s">
        <v>31</v>
      </c>
      <c r="L23" s="19" t="s">
        <v>32</v>
      </c>
      <c r="M23" s="20" t="s">
        <v>109</v>
      </c>
    </row>
    <row r="24" spans="2:13" ht="18">
      <c r="B24" s="6" t="s">
        <v>60</v>
      </c>
      <c r="C24" s="27"/>
      <c r="D24" s="28">
        <v>0.52556789752826971</v>
      </c>
      <c r="E24" s="28">
        <v>0.55114296784192174</v>
      </c>
      <c r="F24" s="28">
        <v>0.55187487857004081</v>
      </c>
      <c r="G24" s="28">
        <v>0.55441234665611394</v>
      </c>
      <c r="H24" s="28">
        <v>0.55359281437125751</v>
      </c>
      <c r="I24" s="28">
        <v>0.54743589743589738</v>
      </c>
      <c r="J24" s="28">
        <v>0.52136675885449202</v>
      </c>
      <c r="K24" s="28">
        <v>0.49105719851248453</v>
      </c>
      <c r="L24" s="28">
        <v>0.51638451638451632</v>
      </c>
      <c r="M24" s="29"/>
    </row>
    <row r="25" spans="2:13" ht="18">
      <c r="B25" s="7" t="s">
        <v>69</v>
      </c>
      <c r="C25" s="27">
        <v>0.35428070943726736</v>
      </c>
      <c r="D25" s="28">
        <v>0.37714454742654313</v>
      </c>
      <c r="E25" s="28">
        <v>0.41070600241209754</v>
      </c>
      <c r="F25" s="28">
        <v>0.41555959963603278</v>
      </c>
      <c r="G25" s="28">
        <v>0.41991851516523315</v>
      </c>
      <c r="H25" s="28">
        <v>0.41691422205718526</v>
      </c>
      <c r="I25" s="28">
        <v>0.42109544468546634</v>
      </c>
      <c r="J25" s="28">
        <v>0.41339924991476301</v>
      </c>
      <c r="K25" s="28">
        <v>0.4052198966189306</v>
      </c>
      <c r="L25" s="28">
        <v>0.40300674809942766</v>
      </c>
      <c r="M25" s="29"/>
    </row>
    <row r="26" spans="2:13" ht="18">
      <c r="B26" s="7" t="s">
        <v>72</v>
      </c>
      <c r="C26" s="27"/>
      <c r="D26" s="28"/>
      <c r="E26" s="28">
        <v>0.32369171063004065</v>
      </c>
      <c r="F26" s="28">
        <v>0.32603261516486132</v>
      </c>
      <c r="G26" s="28">
        <v>0.32848282442748089</v>
      </c>
      <c r="H26" s="28">
        <v>0.32844257366205654</v>
      </c>
      <c r="I26" s="28">
        <v>0.32221288851554064</v>
      </c>
      <c r="J26" s="28">
        <v>0.28657496267860949</v>
      </c>
      <c r="K26" s="28">
        <v>0.29735644761849911</v>
      </c>
      <c r="L26" s="28">
        <v>0.30370999030067897</v>
      </c>
      <c r="M26" s="29"/>
    </row>
    <row r="27" spans="2:13" ht="18">
      <c r="B27" s="7" t="s">
        <v>39</v>
      </c>
      <c r="C27" s="27">
        <v>0.17528571428571429</v>
      </c>
      <c r="D27" s="28">
        <v>0.11924153728684145</v>
      </c>
      <c r="E27" s="28">
        <v>0.10729253981559093</v>
      </c>
      <c r="F27" s="28">
        <v>8.8338396821687315E-2</v>
      </c>
      <c r="G27" s="28">
        <v>9.7459025409745909E-2</v>
      </c>
      <c r="H27" s="28">
        <v>9.4949057012789939E-2</v>
      </c>
      <c r="I27" s="28">
        <v>9.6977464487877821E-2</v>
      </c>
      <c r="J27" s="28">
        <v>8.7385627634419649E-2</v>
      </c>
      <c r="K27" s="28">
        <v>7.1283313710799531E-2</v>
      </c>
      <c r="L27" s="28">
        <v>7.070101857399641E-2</v>
      </c>
      <c r="M27" s="29">
        <v>7.7726910828025478E-2</v>
      </c>
    </row>
    <row r="28" spans="2:13" ht="18">
      <c r="B28" s="7" t="s">
        <v>47</v>
      </c>
      <c r="C28" s="46"/>
      <c r="D28" s="28">
        <v>7.9996440647802106E-2</v>
      </c>
      <c r="E28" s="28">
        <v>7.5245755138516529E-2</v>
      </c>
      <c r="F28" s="28">
        <v>7.3563422878491366E-2</v>
      </c>
      <c r="G28" s="28">
        <v>7.1277346506704309E-2</v>
      </c>
      <c r="H28" s="28">
        <v>7.1596550823099028E-2</v>
      </c>
      <c r="I28" s="28">
        <v>7.1270058040286785E-2</v>
      </c>
      <c r="J28" s="28">
        <v>6.8935633813913183E-2</v>
      </c>
      <c r="K28" s="28">
        <v>6.5872893149837644E-2</v>
      </c>
      <c r="L28" s="28">
        <v>6.5688218960729863E-2</v>
      </c>
      <c r="M28" s="29"/>
    </row>
    <row r="29" spans="2:13" ht="18">
      <c r="B29" s="7" t="s">
        <v>40</v>
      </c>
      <c r="C29" s="27">
        <v>1.9698314108251999E-2</v>
      </c>
      <c r="D29" s="28">
        <v>2.3115852824511014E-2</v>
      </c>
      <c r="E29" s="28">
        <v>5.4765386149142628E-2</v>
      </c>
      <c r="F29" s="28">
        <v>5.7628468994821408E-2</v>
      </c>
      <c r="G29" s="28">
        <v>5.573642401354343E-2</v>
      </c>
      <c r="H29" s="28">
        <v>5.6524590163934428E-2</v>
      </c>
      <c r="I29" s="28">
        <v>6.5681233933161956E-2</v>
      </c>
      <c r="J29" s="28">
        <v>6.15102134496213E-2</v>
      </c>
      <c r="K29" s="28">
        <v>5.7884231536926144E-2</v>
      </c>
      <c r="L29" s="28">
        <v>6.4959070504357008E-2</v>
      </c>
      <c r="M29" s="29">
        <v>6.4742589703588135E-2</v>
      </c>
    </row>
    <row r="30" spans="2:13" ht="18">
      <c r="B30" s="135" t="s">
        <v>46</v>
      </c>
      <c r="C30" s="136"/>
      <c r="D30" s="127"/>
      <c r="E30" s="127"/>
      <c r="F30" s="127">
        <v>6.2941330311219595E-2</v>
      </c>
      <c r="G30" s="127">
        <v>6.2879788639365913E-2</v>
      </c>
      <c r="H30" s="127">
        <v>6.6024268379728759E-2</v>
      </c>
      <c r="I30" s="127">
        <v>6.7634592839751095E-2</v>
      </c>
      <c r="J30" s="127">
        <v>6.1165608770917479E-2</v>
      </c>
      <c r="K30" s="127">
        <v>6.2804679883002923E-2</v>
      </c>
      <c r="L30" s="127">
        <v>6.3373169500084162E-2</v>
      </c>
      <c r="M30" s="130"/>
    </row>
    <row r="31" spans="2:13" ht="18">
      <c r="B31" s="7" t="s">
        <v>41</v>
      </c>
      <c r="C31" s="27">
        <v>7.7684691546077676E-3</v>
      </c>
      <c r="D31" s="28">
        <v>7.7608142493638668E-3</v>
      </c>
      <c r="E31" s="28">
        <v>1.1195995785036883E-2</v>
      </c>
      <c r="F31" s="28">
        <v>1.6404647983595349E-2</v>
      </c>
      <c r="G31" s="28">
        <v>1.745919091554294E-2</v>
      </c>
      <c r="H31" s="28">
        <v>1.7293439472961844E-2</v>
      </c>
      <c r="I31" s="28">
        <v>1.7172136823154688E-2</v>
      </c>
      <c r="J31" s="28">
        <v>1.4057507987220446E-2</v>
      </c>
      <c r="K31" s="28">
        <v>1.7571673933148371E-2</v>
      </c>
      <c r="L31" s="28">
        <v>1.5729398663697106E-2</v>
      </c>
      <c r="M31" s="29"/>
    </row>
    <row r="32" spans="2:13" ht="18">
      <c r="B32" s="7" t="s">
        <v>55</v>
      </c>
      <c r="C32" s="27">
        <v>3.6057068741893648E-2</v>
      </c>
      <c r="D32" s="28">
        <v>1.7494256935854394E-2</v>
      </c>
      <c r="E32" s="28">
        <v>1.5632114129609954E-2</v>
      </c>
      <c r="F32" s="28">
        <v>1.5283842794759825E-2</v>
      </c>
      <c r="G32" s="28">
        <v>1.5183766141620548E-2</v>
      </c>
      <c r="H32" s="28">
        <v>1.5084768388733148E-2</v>
      </c>
      <c r="I32" s="28">
        <v>1.5045871559633026E-2</v>
      </c>
      <c r="J32" s="28">
        <v>1.5329341317365271E-2</v>
      </c>
      <c r="K32" s="28">
        <v>1.3181866895295253E-2</v>
      </c>
      <c r="L32" s="28">
        <v>1.3143947424210304E-2</v>
      </c>
      <c r="M32" s="29">
        <v>1.2955465587044534E-2</v>
      </c>
    </row>
    <row r="33" spans="2:13" ht="18">
      <c r="B33" s="7" t="s">
        <v>63</v>
      </c>
      <c r="C33" s="27"/>
      <c r="D33" s="28"/>
      <c r="E33" s="28">
        <v>4.0599625234228609E-3</v>
      </c>
      <c r="F33" s="28">
        <v>4.717698980368285E-3</v>
      </c>
      <c r="G33" s="28">
        <v>4.5571927692541394E-3</v>
      </c>
      <c r="H33" s="28">
        <v>4.4352922540788851E-3</v>
      </c>
      <c r="I33" s="28">
        <v>4.1795665634674923E-3</v>
      </c>
      <c r="J33" s="28">
        <v>4.001847006310605E-3</v>
      </c>
      <c r="K33" s="28">
        <v>3.5719832272091941E-3</v>
      </c>
      <c r="L33" s="28">
        <v>3.2910202162670429E-3</v>
      </c>
      <c r="M33" s="29">
        <v>2.8620492272467086E-3</v>
      </c>
    </row>
    <row r="34" spans="2:13" ht="18">
      <c r="B34" s="7" t="s">
        <v>45</v>
      </c>
      <c r="C34" s="27">
        <v>8.6000281968137606E-3</v>
      </c>
      <c r="D34" s="28">
        <v>1.1789105992795547E-2</v>
      </c>
      <c r="E34" s="28">
        <v>1.1301192327630898E-2</v>
      </c>
      <c r="F34" s="28">
        <v>1.1196417146513116E-2</v>
      </c>
      <c r="G34" s="28">
        <v>1.0956502684343157E-2</v>
      </c>
      <c r="H34" s="28">
        <v>4.2021453057613624E-3</v>
      </c>
      <c r="I34" s="28">
        <v>3.8163777123541606E-3</v>
      </c>
      <c r="J34" s="28">
        <v>3.7375415282392024E-3</v>
      </c>
      <c r="K34" s="28">
        <v>3.0243902439024391E-3</v>
      </c>
      <c r="L34" s="28">
        <v>2.7878162106350023E-3</v>
      </c>
      <c r="M34" s="29"/>
    </row>
    <row r="35" spans="2:13" ht="18">
      <c r="B35" s="7" t="s">
        <v>37</v>
      </c>
      <c r="C35" s="27"/>
      <c r="D35" s="28">
        <v>5.813390175370604E-4</v>
      </c>
      <c r="E35" s="28">
        <v>4.630915995183847E-4</v>
      </c>
      <c r="F35" s="28">
        <v>4.6322030757828421E-4</v>
      </c>
      <c r="G35" s="28">
        <v>4.6300583387350681E-4</v>
      </c>
      <c r="H35" s="28">
        <v>3.682902126875978E-4</v>
      </c>
      <c r="I35" s="28">
        <v>3.7054191755442334E-4</v>
      </c>
      <c r="J35" s="28">
        <v>3.572066440435792E-4</v>
      </c>
      <c r="K35" s="28">
        <v>3.6222041112016668E-4</v>
      </c>
      <c r="L35" s="28">
        <v>3.7178176410447068E-4</v>
      </c>
      <c r="M35" s="29"/>
    </row>
    <row r="36" spans="2:13" ht="18">
      <c r="B36" s="8" t="s">
        <v>35</v>
      </c>
      <c r="C36" s="30"/>
      <c r="D36" s="31"/>
      <c r="E36" s="31">
        <v>9.6248281280691423E-3</v>
      </c>
      <c r="F36" s="31">
        <v>9.9078569305459229E-3</v>
      </c>
      <c r="G36" s="31">
        <v>9.1869999012150552E-3</v>
      </c>
      <c r="H36" s="31">
        <v>1.0834990059642146E-2</v>
      </c>
      <c r="I36" s="31">
        <v>1.1448140900195695E-2</v>
      </c>
      <c r="J36" s="31">
        <v>1.0763758891800824E-2</v>
      </c>
      <c r="K36" s="31"/>
      <c r="L36" s="31"/>
      <c r="M36" s="32"/>
    </row>
    <row r="37" spans="2:13" ht="15">
      <c r="B37" s="21" t="s">
        <v>88</v>
      </c>
    </row>
  </sheetData>
  <sortState ref="B24:M36">
    <sortCondition descending="1" ref="L24:L3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0981-9222-468F-9144-665B7EEC8DE6}">
  <dimension ref="A1:Y62"/>
  <sheetViews>
    <sheetView topLeftCell="A23" workbookViewId="0">
      <selection activeCell="A23" sqref="A23:A24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C3" t="s">
        <v>89</v>
      </c>
    </row>
    <row r="4" spans="1:25">
      <c r="A4" t="s">
        <v>3</v>
      </c>
    </row>
    <row r="5" spans="1:25">
      <c r="A5" t="s">
        <v>5</v>
      </c>
    </row>
    <row r="6" spans="1:25">
      <c r="A6" t="s">
        <v>7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>
        <v>2023</v>
      </c>
    </row>
    <row r="8" spans="1:25" ht="15">
      <c r="A8" t="s">
        <v>35</v>
      </c>
      <c r="B8">
        <v>5.1929999999999996</v>
      </c>
      <c r="C8">
        <v>5.202</v>
      </c>
      <c r="D8">
        <v>5.4050000000000002</v>
      </c>
      <c r="E8">
        <v>5.3630000000000004</v>
      </c>
      <c r="F8">
        <v>5.5270000000000001</v>
      </c>
      <c r="G8">
        <v>5.452</v>
      </c>
      <c r="H8">
        <v>5.4489999999999998</v>
      </c>
      <c r="I8">
        <v>5.5830000000000002</v>
      </c>
      <c r="J8">
        <v>5.6909999999999998</v>
      </c>
      <c r="K8">
        <v>5.9210000000000003</v>
      </c>
      <c r="L8">
        <v>5.7789999999999999</v>
      </c>
      <c r="M8">
        <v>5.9089999999999998</v>
      </c>
      <c r="N8">
        <v>5.8579999999999997</v>
      </c>
      <c r="O8">
        <v>5.5810000000000004</v>
      </c>
      <c r="P8">
        <v>6.5439999999999996</v>
      </c>
      <c r="Q8">
        <v>6.8860000000000001</v>
      </c>
      <c r="R8">
        <v>6.8440000000000003</v>
      </c>
      <c r="S8">
        <v>6.8940000000000001</v>
      </c>
      <c r="T8">
        <v>6.8860000000000001</v>
      </c>
      <c r="U8">
        <v>7.23</v>
      </c>
      <c r="V8">
        <v>7.5720000000000001</v>
      </c>
      <c r="W8" s="117">
        <v>7.6589999999999998</v>
      </c>
      <c r="X8" s="118">
        <v>7.1070000000000002</v>
      </c>
      <c r="Y8" s="120" t="s">
        <v>34</v>
      </c>
    </row>
    <row r="9" spans="1:25" ht="15">
      <c r="A9" t="s">
        <v>36</v>
      </c>
      <c r="B9" t="s">
        <v>74</v>
      </c>
      <c r="C9" t="s">
        <v>74</v>
      </c>
      <c r="D9" t="s">
        <v>74</v>
      </c>
      <c r="E9" t="s">
        <v>74</v>
      </c>
      <c r="F9">
        <v>2.7410000000000001</v>
      </c>
      <c r="G9">
        <v>2.762</v>
      </c>
      <c r="H9">
        <v>2.794</v>
      </c>
      <c r="I9">
        <v>2.7709999999999999</v>
      </c>
      <c r="J9">
        <v>2.923</v>
      </c>
      <c r="K9">
        <v>3.1379999999999999</v>
      </c>
      <c r="L9">
        <v>3.1709999999999998</v>
      </c>
      <c r="M9">
        <v>3.0960000000000001</v>
      </c>
      <c r="N9">
        <v>3.1749999999999998</v>
      </c>
      <c r="O9">
        <v>3.1320000000000001</v>
      </c>
      <c r="P9">
        <v>3.1320000000000001</v>
      </c>
      <c r="Q9">
        <v>3.1120000000000001</v>
      </c>
      <c r="R9">
        <v>3.097</v>
      </c>
      <c r="S9">
        <v>3.0960000000000001</v>
      </c>
      <c r="T9">
        <v>3.133</v>
      </c>
      <c r="U9">
        <v>3.1920000000000002</v>
      </c>
      <c r="V9">
        <v>3.8260000000000001</v>
      </c>
      <c r="W9" s="117">
        <v>4.5780000000000003</v>
      </c>
      <c r="X9" s="117">
        <v>3.903</v>
      </c>
      <c r="Y9" s="120" t="s">
        <v>34</v>
      </c>
    </row>
    <row r="10" spans="1:25" ht="15">
      <c r="A10" t="s">
        <v>37</v>
      </c>
      <c r="B10" t="s">
        <v>74</v>
      </c>
      <c r="C10" t="s">
        <v>74</v>
      </c>
      <c r="D10" t="s">
        <v>74</v>
      </c>
      <c r="E10">
        <v>0.98099999999999998</v>
      </c>
      <c r="F10">
        <v>1.004</v>
      </c>
      <c r="G10">
        <v>1.0189999999999999</v>
      </c>
      <c r="H10">
        <v>1.042</v>
      </c>
      <c r="I10">
        <v>0.97799999999999998</v>
      </c>
      <c r="J10">
        <v>0.995</v>
      </c>
      <c r="K10">
        <v>1.0980000000000001</v>
      </c>
      <c r="L10">
        <v>1.0760000000000001</v>
      </c>
      <c r="M10">
        <v>1.075</v>
      </c>
      <c r="N10">
        <v>1.129</v>
      </c>
      <c r="O10">
        <v>1.145</v>
      </c>
      <c r="P10">
        <v>1.149</v>
      </c>
      <c r="Q10">
        <v>2.21</v>
      </c>
      <c r="R10">
        <v>2.4660000000000002</v>
      </c>
      <c r="S10">
        <v>2.484</v>
      </c>
      <c r="T10">
        <v>2.5249999999999999</v>
      </c>
      <c r="U10">
        <v>2.2959999999999998</v>
      </c>
      <c r="V10">
        <v>2.7149999999999999</v>
      </c>
      <c r="W10" s="117">
        <v>2.4729999999999999</v>
      </c>
      <c r="X10" s="117">
        <v>2.2570000000000001</v>
      </c>
      <c r="Y10" s="120" t="s">
        <v>34</v>
      </c>
    </row>
    <row r="11" spans="1:25" ht="15">
      <c r="A11" t="s">
        <v>38</v>
      </c>
      <c r="B11">
        <v>5.6529999999999996</v>
      </c>
      <c r="C11">
        <v>5.8890000000000002</v>
      </c>
      <c r="D11">
        <v>6.0110000000000001</v>
      </c>
      <c r="E11">
        <v>6.1669999999999998</v>
      </c>
      <c r="F11">
        <v>6.1989999999999998</v>
      </c>
      <c r="G11">
        <v>6.1760000000000002</v>
      </c>
      <c r="H11">
        <v>6.3479999999999999</v>
      </c>
      <c r="I11">
        <v>6.4359999999999999</v>
      </c>
      <c r="J11">
        <v>6.5590000000000002</v>
      </c>
      <c r="K11">
        <v>7.3310000000000004</v>
      </c>
      <c r="L11">
        <v>7.31</v>
      </c>
      <c r="M11">
        <v>7.1459999999999999</v>
      </c>
      <c r="N11">
        <v>7.2610000000000001</v>
      </c>
      <c r="O11">
        <v>7.2329999999999997</v>
      </c>
      <c r="P11">
        <v>7.1109999999999998</v>
      </c>
      <c r="Q11">
        <v>7.4560000000000004</v>
      </c>
      <c r="R11">
        <v>7.55</v>
      </c>
      <c r="S11">
        <v>7.4390000000000001</v>
      </c>
      <c r="T11">
        <v>7.444</v>
      </c>
      <c r="U11">
        <v>7.4960000000000004</v>
      </c>
      <c r="V11">
        <v>9.4489999999999998</v>
      </c>
      <c r="W11" s="117">
        <v>8.8979999999999997</v>
      </c>
      <c r="X11" s="118">
        <v>7.8490000000000002</v>
      </c>
      <c r="Y11" s="118">
        <v>7.7610000000000001</v>
      </c>
    </row>
    <row r="12" spans="1:25" ht="15">
      <c r="A12" t="s">
        <v>39</v>
      </c>
      <c r="B12">
        <v>0.182</v>
      </c>
      <c r="C12">
        <v>0.16200000000000001</v>
      </c>
      <c r="D12">
        <v>0.14699999999999999</v>
      </c>
      <c r="E12">
        <v>0.13200000000000001</v>
      </c>
      <c r="F12">
        <v>0.11</v>
      </c>
      <c r="G12">
        <v>0.151</v>
      </c>
      <c r="H12">
        <v>0.16200000000000001</v>
      </c>
      <c r="I12">
        <v>0.16200000000000001</v>
      </c>
      <c r="J12">
        <v>0.18</v>
      </c>
      <c r="K12">
        <v>0.23599999999999999</v>
      </c>
      <c r="L12">
        <v>0.20499999999999999</v>
      </c>
      <c r="M12">
        <v>0.183</v>
      </c>
      <c r="N12">
        <v>0.186</v>
      </c>
      <c r="O12">
        <v>0.18</v>
      </c>
      <c r="P12">
        <v>0.17799999999999999</v>
      </c>
      <c r="Q12">
        <v>0.17799999999999999</v>
      </c>
      <c r="R12">
        <v>0.193</v>
      </c>
      <c r="S12">
        <v>0.185</v>
      </c>
      <c r="T12">
        <v>0.187</v>
      </c>
      <c r="U12">
        <v>0.157</v>
      </c>
      <c r="V12">
        <v>0.32800000000000001</v>
      </c>
      <c r="W12" s="117">
        <v>0.38300000000000001</v>
      </c>
      <c r="X12" s="117">
        <v>0.33400000000000002</v>
      </c>
      <c r="Y12" s="118">
        <v>0.32500000000000001</v>
      </c>
    </row>
    <row r="13" spans="1:25" ht="15">
      <c r="A13" t="s">
        <v>40</v>
      </c>
      <c r="B13">
        <v>0.48699999999999999</v>
      </c>
      <c r="C13">
        <v>0.433</v>
      </c>
      <c r="D13">
        <v>0.51500000000000001</v>
      </c>
      <c r="E13">
        <v>0.436</v>
      </c>
      <c r="F13">
        <v>1.04</v>
      </c>
      <c r="G13">
        <v>1.0589999999999999</v>
      </c>
      <c r="H13">
        <v>1.0029999999999999</v>
      </c>
      <c r="I13">
        <v>0.96799999999999997</v>
      </c>
      <c r="J13">
        <v>0.878</v>
      </c>
      <c r="K13">
        <v>0.89400000000000002</v>
      </c>
      <c r="L13">
        <v>0.92100000000000004</v>
      </c>
      <c r="M13">
        <v>0.878</v>
      </c>
      <c r="N13">
        <v>0.56699999999999995</v>
      </c>
      <c r="O13">
        <v>0.47899999999999998</v>
      </c>
      <c r="P13">
        <v>0.39500000000000002</v>
      </c>
      <c r="Q13">
        <v>0.33100000000000002</v>
      </c>
      <c r="R13">
        <v>0.28100000000000003</v>
      </c>
      <c r="S13">
        <v>0.27400000000000002</v>
      </c>
      <c r="T13">
        <v>0.255</v>
      </c>
      <c r="U13">
        <v>0.246</v>
      </c>
      <c r="V13">
        <v>0.44500000000000001</v>
      </c>
      <c r="W13" s="117">
        <v>0.93600000000000005</v>
      </c>
      <c r="X13" s="117">
        <v>0.44</v>
      </c>
      <c r="Y13" s="118">
        <v>0.31</v>
      </c>
    </row>
    <row r="14" spans="1:25" ht="15">
      <c r="A14" t="s">
        <v>41</v>
      </c>
      <c r="B14">
        <v>6.9000000000000006E-2</v>
      </c>
      <c r="C14">
        <v>1.2E-2</v>
      </c>
      <c r="D14">
        <v>1.4999999999999999E-2</v>
      </c>
      <c r="E14">
        <v>2.1999999999999999E-2</v>
      </c>
      <c r="F14">
        <v>1.0999999999999999E-2</v>
      </c>
      <c r="G14">
        <v>1.4999999999999999E-2</v>
      </c>
      <c r="H14">
        <v>0.37</v>
      </c>
      <c r="I14">
        <v>0.375</v>
      </c>
      <c r="J14">
        <v>0.52300000000000002</v>
      </c>
      <c r="K14">
        <v>0.56200000000000006</v>
      </c>
      <c r="L14">
        <v>0.55800000000000005</v>
      </c>
      <c r="M14">
        <v>0.29299999999999998</v>
      </c>
      <c r="N14">
        <v>0.502</v>
      </c>
      <c r="O14">
        <v>0.34</v>
      </c>
      <c r="P14">
        <v>0.45900000000000002</v>
      </c>
      <c r="Q14">
        <v>0.439</v>
      </c>
      <c r="R14">
        <v>0.51200000000000001</v>
      </c>
      <c r="S14">
        <v>0.215</v>
      </c>
      <c r="T14">
        <v>0.25900000000000001</v>
      </c>
      <c r="U14">
        <v>0.254</v>
      </c>
      <c r="V14">
        <v>0.34899999999999998</v>
      </c>
      <c r="W14" s="117">
        <v>0.312</v>
      </c>
      <c r="X14" s="117">
        <v>0.30299999999999999</v>
      </c>
      <c r="Y14" s="120" t="s">
        <v>34</v>
      </c>
    </row>
    <row r="15" spans="1:25" ht="15">
      <c r="A15" t="s">
        <v>42</v>
      </c>
      <c r="B15" t="s">
        <v>74</v>
      </c>
      <c r="C15" t="s">
        <v>74</v>
      </c>
      <c r="D15" t="s">
        <v>74</v>
      </c>
      <c r="E15">
        <v>0.48899999999999999</v>
      </c>
      <c r="F15">
        <v>0.41899999999999998</v>
      </c>
      <c r="G15">
        <v>0.35199999999999998</v>
      </c>
      <c r="H15">
        <v>0.39900000000000002</v>
      </c>
      <c r="I15">
        <v>0.32100000000000001</v>
      </c>
      <c r="J15">
        <v>0.318</v>
      </c>
      <c r="K15">
        <v>0.38400000000000001</v>
      </c>
      <c r="L15">
        <v>0.85799999999999998</v>
      </c>
      <c r="M15">
        <v>0.81</v>
      </c>
      <c r="N15">
        <v>0.81100000000000005</v>
      </c>
      <c r="O15">
        <v>0.84199999999999997</v>
      </c>
      <c r="P15">
        <v>0.84799999999999998</v>
      </c>
      <c r="Q15">
        <v>0.82399999999999995</v>
      </c>
      <c r="R15">
        <v>0.83399999999999996</v>
      </c>
      <c r="S15">
        <v>0.89200000000000002</v>
      </c>
      <c r="T15">
        <v>0.94799999999999995</v>
      </c>
      <c r="U15">
        <v>0.98099999999999998</v>
      </c>
      <c r="V15">
        <v>1.61</v>
      </c>
      <c r="W15" s="117">
        <v>1.466</v>
      </c>
      <c r="X15" s="117">
        <v>1.19</v>
      </c>
      <c r="Y15" s="118">
        <v>1.0609999999999999</v>
      </c>
    </row>
    <row r="16" spans="1:25" ht="15">
      <c r="A16" t="s">
        <v>43</v>
      </c>
      <c r="B16">
        <v>6.7350000000000003</v>
      </c>
      <c r="C16">
        <v>7.0460000000000003</v>
      </c>
      <c r="D16">
        <v>7.2930000000000001</v>
      </c>
      <c r="E16">
        <v>7.4710000000000001</v>
      </c>
      <c r="F16">
        <v>7.5259999999999998</v>
      </c>
      <c r="G16">
        <v>7.6130000000000004</v>
      </c>
      <c r="H16">
        <v>7.69</v>
      </c>
      <c r="I16">
        <v>7.806</v>
      </c>
      <c r="J16">
        <v>7.9909999999999997</v>
      </c>
      <c r="K16">
        <v>9.0150000000000006</v>
      </c>
      <c r="L16">
        <v>8.9220000000000006</v>
      </c>
      <c r="M16">
        <v>8.7159999999999993</v>
      </c>
      <c r="N16">
        <v>8.8610000000000007</v>
      </c>
      <c r="O16">
        <v>8.7050000000000001</v>
      </c>
      <c r="P16">
        <v>8.6880000000000006</v>
      </c>
      <c r="Q16">
        <v>8.6989999999999998</v>
      </c>
      <c r="R16">
        <v>8.6159999999999997</v>
      </c>
      <c r="S16">
        <v>8.4779999999999998</v>
      </c>
      <c r="T16">
        <v>8.4570000000000007</v>
      </c>
      <c r="U16">
        <v>8.4990000000000006</v>
      </c>
      <c r="V16">
        <v>8.9499999999999993</v>
      </c>
      <c r="W16" s="117">
        <v>9.1479999999999997</v>
      </c>
      <c r="X16" s="117">
        <v>8.0150000000000006</v>
      </c>
      <c r="Y16" s="118">
        <v>7.8860000000000001</v>
      </c>
    </row>
    <row r="17" spans="1:25" ht="15">
      <c r="A17" t="s">
        <v>44</v>
      </c>
      <c r="B17" t="s">
        <v>74</v>
      </c>
      <c r="C17" t="s">
        <v>74</v>
      </c>
      <c r="D17" t="s">
        <v>74</v>
      </c>
      <c r="E17">
        <v>0.65900000000000003</v>
      </c>
      <c r="F17">
        <v>0.63100000000000001</v>
      </c>
      <c r="G17">
        <v>0.66600000000000004</v>
      </c>
      <c r="H17">
        <v>0.67</v>
      </c>
      <c r="I17">
        <v>0.67700000000000005</v>
      </c>
      <c r="J17">
        <v>0.77100000000000002</v>
      </c>
      <c r="K17">
        <v>0.86899999999999999</v>
      </c>
      <c r="L17">
        <v>0.83899999999999997</v>
      </c>
      <c r="M17">
        <v>0.78100000000000003</v>
      </c>
      <c r="N17">
        <v>0.77100000000000002</v>
      </c>
      <c r="O17">
        <v>0.79300000000000004</v>
      </c>
      <c r="P17">
        <v>0.75600000000000001</v>
      </c>
      <c r="Q17">
        <v>0.81699999999999995</v>
      </c>
      <c r="R17">
        <v>0.78900000000000003</v>
      </c>
      <c r="S17">
        <v>0.753</v>
      </c>
      <c r="T17">
        <v>0.61</v>
      </c>
      <c r="U17">
        <v>0.55200000000000005</v>
      </c>
      <c r="V17">
        <v>0.68799999999999994</v>
      </c>
      <c r="W17" s="117">
        <v>0.95899999999999996</v>
      </c>
      <c r="X17" s="117">
        <v>0.69599999999999995</v>
      </c>
      <c r="Y17" s="118">
        <v>0.61299999999999999</v>
      </c>
    </row>
    <row r="18" spans="1:25" ht="15">
      <c r="A18" t="s">
        <v>45</v>
      </c>
      <c r="B18">
        <v>4.2039999999999997</v>
      </c>
      <c r="C18">
        <v>4.3170000000000002</v>
      </c>
      <c r="D18">
        <v>4.569</v>
      </c>
      <c r="E18">
        <v>4.7649999999999997</v>
      </c>
      <c r="F18">
        <v>4.8620000000000001</v>
      </c>
      <c r="G18">
        <v>5.024</v>
      </c>
      <c r="H18">
        <v>5.1059999999999999</v>
      </c>
      <c r="I18">
        <v>4.9800000000000004</v>
      </c>
      <c r="J18">
        <v>5.1360000000000001</v>
      </c>
      <c r="K18">
        <v>5.6769999999999996</v>
      </c>
      <c r="L18">
        <v>5.6680000000000001</v>
      </c>
      <c r="M18">
        <v>5.79</v>
      </c>
      <c r="N18">
        <v>6.0910000000000002</v>
      </c>
      <c r="O18">
        <v>6.2610000000000001</v>
      </c>
      <c r="P18">
        <v>6.242</v>
      </c>
      <c r="Q18">
        <v>6.0259999999999998</v>
      </c>
      <c r="R18">
        <v>5.8239999999999998</v>
      </c>
      <c r="S18">
        <v>5.7190000000000003</v>
      </c>
      <c r="T18">
        <v>5.6950000000000003</v>
      </c>
      <c r="U18">
        <v>5.867</v>
      </c>
      <c r="V18">
        <v>6.3049999999999997</v>
      </c>
      <c r="W18" s="117">
        <v>6.444</v>
      </c>
      <c r="X18" s="117">
        <v>6.4130000000000003</v>
      </c>
      <c r="Y18" s="120" t="s">
        <v>34</v>
      </c>
    </row>
    <row r="19" spans="1:25" ht="15">
      <c r="A19" t="s">
        <v>46</v>
      </c>
      <c r="B19" t="s">
        <v>74</v>
      </c>
      <c r="C19" t="s">
        <v>74</v>
      </c>
      <c r="D19" t="s">
        <v>74</v>
      </c>
      <c r="E19">
        <v>0.35099999999999998</v>
      </c>
      <c r="F19">
        <v>0.35599999999999998</v>
      </c>
      <c r="G19">
        <v>0.35299999999999998</v>
      </c>
      <c r="H19">
        <v>0.439</v>
      </c>
      <c r="I19">
        <v>0.45300000000000001</v>
      </c>
      <c r="J19">
        <v>0.48299999999999998</v>
      </c>
      <c r="K19">
        <v>0.56499999999999995</v>
      </c>
      <c r="L19">
        <v>0.55700000000000005</v>
      </c>
      <c r="M19">
        <v>0.55000000000000004</v>
      </c>
      <c r="N19">
        <v>0.56799999999999995</v>
      </c>
      <c r="O19">
        <v>0.57799999999999996</v>
      </c>
      <c r="P19">
        <v>0.58799999999999997</v>
      </c>
      <c r="Q19">
        <v>0.58699999999999997</v>
      </c>
      <c r="R19">
        <v>0.59</v>
      </c>
      <c r="S19">
        <v>0.59099999999999997</v>
      </c>
      <c r="T19">
        <v>0.59199999999999997</v>
      </c>
      <c r="U19">
        <v>0.58799999999999997</v>
      </c>
      <c r="V19">
        <v>0.66900000000000004</v>
      </c>
      <c r="W19" s="117">
        <v>0.53600000000000003</v>
      </c>
      <c r="X19" s="117">
        <v>0.51200000000000001</v>
      </c>
      <c r="Y19" s="120" t="s">
        <v>34</v>
      </c>
    </row>
    <row r="20" spans="1:25" ht="15">
      <c r="A20" t="s">
        <v>47</v>
      </c>
      <c r="B20">
        <v>0.75800000000000001</v>
      </c>
      <c r="C20">
        <v>0.76900000000000002</v>
      </c>
      <c r="D20">
        <v>0.77900000000000003</v>
      </c>
      <c r="E20">
        <v>0.80500000000000005</v>
      </c>
      <c r="F20">
        <v>0.78500000000000003</v>
      </c>
      <c r="G20">
        <v>0.76700000000000002</v>
      </c>
      <c r="H20">
        <v>0.73599999999999999</v>
      </c>
      <c r="I20">
        <v>0.71499999999999997</v>
      </c>
      <c r="J20">
        <v>0.71699999999999997</v>
      </c>
      <c r="K20">
        <v>0.76800000000000002</v>
      </c>
      <c r="L20">
        <v>0.751</v>
      </c>
      <c r="M20">
        <v>0.73099999999999998</v>
      </c>
      <c r="N20">
        <v>0.74099999999999999</v>
      </c>
      <c r="O20">
        <v>0.753</v>
      </c>
      <c r="P20">
        <v>0.75900000000000001</v>
      </c>
      <c r="Q20">
        <v>0.77300000000000002</v>
      </c>
      <c r="R20">
        <v>0.79600000000000004</v>
      </c>
      <c r="S20">
        <v>0.75700000000000001</v>
      </c>
      <c r="T20">
        <v>0.753</v>
      </c>
      <c r="U20">
        <v>0.77</v>
      </c>
      <c r="V20">
        <v>1.1479999999999999</v>
      </c>
      <c r="W20" s="117">
        <v>1.3979999999999999</v>
      </c>
      <c r="X20" s="117">
        <v>1.4770000000000001</v>
      </c>
      <c r="Y20" s="120" t="s">
        <v>34</v>
      </c>
    </row>
    <row r="21" spans="1:25" ht="15">
      <c r="A21" t="s">
        <v>48</v>
      </c>
      <c r="B21" t="s">
        <v>74</v>
      </c>
      <c r="C21" t="s">
        <v>74</v>
      </c>
      <c r="D21" t="s">
        <v>74</v>
      </c>
      <c r="E21">
        <v>1.9790000000000001</v>
      </c>
      <c r="F21">
        <v>1.7689999999999999</v>
      </c>
      <c r="G21">
        <v>2.0270000000000001</v>
      </c>
      <c r="H21">
        <v>1.736</v>
      </c>
      <c r="I21">
        <v>1.919</v>
      </c>
      <c r="J21">
        <v>2.1379999999999999</v>
      </c>
      <c r="K21">
        <v>2.5750000000000002</v>
      </c>
      <c r="L21">
        <v>2.8889999999999998</v>
      </c>
      <c r="M21">
        <v>2.0670000000000002</v>
      </c>
      <c r="N21">
        <v>2.698</v>
      </c>
      <c r="O21">
        <v>2.5790000000000002</v>
      </c>
      <c r="P21">
        <v>2.3759999999999999</v>
      </c>
      <c r="Q21">
        <v>2.3180000000000001</v>
      </c>
      <c r="R21">
        <v>2.59</v>
      </c>
      <c r="S21">
        <v>2.2530000000000001</v>
      </c>
      <c r="T21">
        <v>2.181</v>
      </c>
      <c r="U21">
        <v>2.2410000000000001</v>
      </c>
      <c r="V21">
        <v>2.677</v>
      </c>
      <c r="W21" s="117">
        <v>2.7879999999999998</v>
      </c>
      <c r="X21" s="117">
        <v>2.57</v>
      </c>
      <c r="Y21" s="120" t="s">
        <v>34</v>
      </c>
    </row>
    <row r="22" spans="1:25" ht="15">
      <c r="A22" t="s">
        <v>49</v>
      </c>
      <c r="B22" t="s">
        <v>74</v>
      </c>
      <c r="C22" t="s">
        <v>74</v>
      </c>
      <c r="D22" t="s">
        <v>74</v>
      </c>
      <c r="E22">
        <v>0.83299999999999996</v>
      </c>
      <c r="F22">
        <v>0.65600000000000003</v>
      </c>
      <c r="G22">
        <v>0.70099999999999996</v>
      </c>
      <c r="H22">
        <v>0.64500000000000002</v>
      </c>
      <c r="I22">
        <v>0.70699999999999996</v>
      </c>
      <c r="J22">
        <v>0.68700000000000006</v>
      </c>
      <c r="K22">
        <v>0.68500000000000005</v>
      </c>
      <c r="L22">
        <v>0.60799999999999998</v>
      </c>
      <c r="M22">
        <v>0.60199999999999998</v>
      </c>
      <c r="N22">
        <v>0.64</v>
      </c>
      <c r="O22">
        <v>0.64100000000000001</v>
      </c>
      <c r="P22">
        <v>0.68100000000000005</v>
      </c>
      <c r="Q22">
        <v>0.78400000000000003</v>
      </c>
      <c r="R22">
        <v>0.59399999999999997</v>
      </c>
      <c r="S22">
        <v>0.55100000000000005</v>
      </c>
      <c r="T22">
        <v>0.56399999999999995</v>
      </c>
      <c r="U22">
        <v>0.54400000000000004</v>
      </c>
      <c r="V22">
        <v>0.84599999999999997</v>
      </c>
      <c r="W22" s="117">
        <v>1.0720000000000001</v>
      </c>
      <c r="X22" s="117">
        <v>0.755</v>
      </c>
      <c r="Y22" s="118">
        <v>0.59199999999999997</v>
      </c>
    </row>
    <row r="23" spans="1:25" ht="15">
      <c r="A23" t="s">
        <v>50</v>
      </c>
      <c r="B23">
        <v>7.1890000000000001</v>
      </c>
      <c r="C23">
        <v>7.0579999999999998</v>
      </c>
      <c r="D23">
        <v>7.6529999999999996</v>
      </c>
      <c r="E23">
        <v>7.9080000000000004</v>
      </c>
      <c r="F23">
        <v>7.5510000000000002</v>
      </c>
      <c r="G23">
        <v>7.2469999999999999</v>
      </c>
      <c r="H23">
        <v>6.9809999999999999</v>
      </c>
      <c r="I23">
        <v>6.851</v>
      </c>
      <c r="J23">
        <v>6.86</v>
      </c>
      <c r="K23">
        <v>7.1639999999999997</v>
      </c>
      <c r="L23">
        <v>6.6779999999999999</v>
      </c>
      <c r="M23">
        <v>6.5629999999999997</v>
      </c>
      <c r="N23">
        <v>6.5380000000000003</v>
      </c>
      <c r="O23">
        <v>6.5590000000000002</v>
      </c>
      <c r="P23">
        <v>6.6239999999999997</v>
      </c>
      <c r="Q23">
        <v>6.5209999999999999</v>
      </c>
      <c r="R23">
        <v>6.6</v>
      </c>
      <c r="S23">
        <v>6.7629999999999999</v>
      </c>
      <c r="T23">
        <v>6.9020000000000001</v>
      </c>
      <c r="U23">
        <v>7.1040000000000001</v>
      </c>
      <c r="V23">
        <v>8.0120000000000005</v>
      </c>
      <c r="W23" s="117">
        <v>8.1359999999999992</v>
      </c>
      <c r="X23" s="117">
        <v>7.6890000000000001</v>
      </c>
      <c r="Y23" s="118">
        <v>7.55</v>
      </c>
    </row>
    <row r="24" spans="1:25" ht="15">
      <c r="A24" t="s">
        <v>51</v>
      </c>
      <c r="B24" t="s">
        <v>74</v>
      </c>
      <c r="C24" t="s">
        <v>74</v>
      </c>
      <c r="D24" t="s">
        <v>74</v>
      </c>
      <c r="E24" t="s">
        <v>74</v>
      </c>
      <c r="F24" t="s">
        <v>74</v>
      </c>
      <c r="G24" t="s">
        <v>74</v>
      </c>
      <c r="H24" t="s">
        <v>74</v>
      </c>
      <c r="I24" t="s">
        <v>74</v>
      </c>
      <c r="J24" t="s">
        <v>74</v>
      </c>
      <c r="K24" t="s">
        <v>74</v>
      </c>
      <c r="L24" t="s">
        <v>74</v>
      </c>
      <c r="M24">
        <v>7.6139999999999999</v>
      </c>
      <c r="N24">
        <v>7.5960000000000001</v>
      </c>
      <c r="O24">
        <v>7.2450000000000001</v>
      </c>
      <c r="P24">
        <v>6.7469999999999999</v>
      </c>
      <c r="Q24">
        <v>5.2439999999999998</v>
      </c>
      <c r="R24">
        <v>5.3890000000000002</v>
      </c>
      <c r="S24">
        <v>5.1749999999999998</v>
      </c>
      <c r="T24">
        <v>5.0490000000000004</v>
      </c>
      <c r="U24">
        <v>4.9409999999999998</v>
      </c>
      <c r="V24">
        <v>5.51</v>
      </c>
      <c r="W24" s="117">
        <v>5.0679999999999996</v>
      </c>
      <c r="X24" s="117">
        <v>4.6989999999999998</v>
      </c>
      <c r="Y24" s="120" t="s">
        <v>34</v>
      </c>
    </row>
    <row r="25" spans="1:25" ht="15">
      <c r="A25" t="s">
        <v>52</v>
      </c>
      <c r="B25" t="s">
        <v>74</v>
      </c>
      <c r="C25" t="s">
        <v>74</v>
      </c>
      <c r="D25" t="s">
        <v>74</v>
      </c>
      <c r="E25" t="s">
        <v>74</v>
      </c>
      <c r="F25" t="s">
        <v>74</v>
      </c>
      <c r="G25" t="s">
        <v>74</v>
      </c>
      <c r="H25">
        <v>1.097</v>
      </c>
      <c r="I25">
        <v>1.0780000000000001</v>
      </c>
      <c r="J25">
        <v>1.127</v>
      </c>
      <c r="K25">
        <v>1.1599999999999999</v>
      </c>
      <c r="L25">
        <v>1.147</v>
      </c>
      <c r="M25">
        <v>1.0920000000000001</v>
      </c>
      <c r="N25">
        <v>1.139</v>
      </c>
      <c r="O25">
        <v>1.1619999999999999</v>
      </c>
      <c r="P25">
        <v>1.226</v>
      </c>
      <c r="Q25">
        <v>1.18</v>
      </c>
      <c r="R25">
        <v>1.0840000000000001</v>
      </c>
      <c r="S25">
        <v>1.127</v>
      </c>
      <c r="T25">
        <v>1.1200000000000001</v>
      </c>
      <c r="U25">
        <v>1.123</v>
      </c>
      <c r="V25">
        <v>1.4379999999999999</v>
      </c>
      <c r="W25" s="128">
        <v>1.5649999999999999</v>
      </c>
      <c r="X25" s="121">
        <v>1.204</v>
      </c>
      <c r="Y25" s="120" t="s">
        <v>34</v>
      </c>
    </row>
    <row r="26" spans="1:25" ht="15">
      <c r="A26" t="s">
        <v>53</v>
      </c>
      <c r="B26">
        <v>5.4889999999999999</v>
      </c>
      <c r="C26">
        <v>5.758</v>
      </c>
      <c r="D26">
        <v>5.891</v>
      </c>
      <c r="E26">
        <v>5.8949999999999996</v>
      </c>
      <c r="F26">
        <v>6.22</v>
      </c>
      <c r="G26">
        <v>6.4539999999999997</v>
      </c>
      <c r="H26">
        <v>6.5519999999999996</v>
      </c>
      <c r="I26">
        <v>6.2969999999999997</v>
      </c>
      <c r="J26">
        <v>6.6180000000000003</v>
      </c>
      <c r="K26">
        <v>6.9939999999999998</v>
      </c>
      <c r="L26">
        <v>6.9820000000000002</v>
      </c>
      <c r="M26">
        <v>6.7350000000000003</v>
      </c>
      <c r="N26">
        <v>6.6449999999999996</v>
      </c>
      <c r="O26">
        <v>6.6269999999999998</v>
      </c>
      <c r="P26">
        <v>6.6669999999999998</v>
      </c>
      <c r="Q26">
        <v>6.5720000000000001</v>
      </c>
      <c r="R26">
        <v>6.476</v>
      </c>
      <c r="S26">
        <v>6.3840000000000003</v>
      </c>
      <c r="T26">
        <v>6.399</v>
      </c>
      <c r="U26">
        <v>6.3689999999999998</v>
      </c>
      <c r="V26">
        <v>7.2930000000000001</v>
      </c>
      <c r="W26" s="117">
        <v>6.9429999999999996</v>
      </c>
      <c r="X26" s="117">
        <v>6.649</v>
      </c>
      <c r="Y26" s="118">
        <v>6.2329999999999997</v>
      </c>
    </row>
    <row r="27" spans="1:25" ht="15">
      <c r="A27" t="s">
        <v>54</v>
      </c>
      <c r="B27">
        <v>0.57299999999999995</v>
      </c>
      <c r="C27">
        <v>0.60499999999999998</v>
      </c>
      <c r="D27">
        <v>0.625</v>
      </c>
      <c r="E27">
        <v>0.63700000000000001</v>
      </c>
      <c r="F27">
        <v>0.64100000000000001</v>
      </c>
      <c r="G27">
        <v>0.63500000000000001</v>
      </c>
      <c r="H27">
        <v>0.64</v>
      </c>
      <c r="I27">
        <v>0.64200000000000002</v>
      </c>
      <c r="J27">
        <v>0.71</v>
      </c>
      <c r="K27">
        <v>0.82599999999999996</v>
      </c>
      <c r="L27">
        <v>0.85199999999999998</v>
      </c>
      <c r="M27">
        <v>0.92300000000000004</v>
      </c>
      <c r="N27">
        <v>0.93600000000000005</v>
      </c>
      <c r="O27">
        <v>0.90300000000000002</v>
      </c>
      <c r="P27">
        <v>0.93400000000000005</v>
      </c>
      <c r="Q27">
        <v>0.90400000000000003</v>
      </c>
      <c r="R27">
        <v>0.91100000000000003</v>
      </c>
      <c r="S27">
        <v>0.89900000000000002</v>
      </c>
      <c r="T27">
        <v>0.87</v>
      </c>
      <c r="U27">
        <v>0.89</v>
      </c>
      <c r="V27">
        <v>0.90100000000000002</v>
      </c>
      <c r="W27" s="117">
        <v>0.91400000000000003</v>
      </c>
      <c r="X27" s="120" t="s">
        <v>34</v>
      </c>
      <c r="Y27" s="120" t="s">
        <v>34</v>
      </c>
    </row>
    <row r="28" spans="1:25" ht="15">
      <c r="A28" t="s">
        <v>55</v>
      </c>
      <c r="B28">
        <v>0.39300000000000002</v>
      </c>
      <c r="C28">
        <v>0.437</v>
      </c>
      <c r="D28">
        <v>0.443</v>
      </c>
      <c r="E28">
        <v>0.46800000000000003</v>
      </c>
      <c r="F28">
        <v>0.47599999999999998</v>
      </c>
      <c r="G28">
        <v>0.53900000000000003</v>
      </c>
      <c r="H28">
        <v>0.60499999999999998</v>
      </c>
      <c r="I28">
        <v>0.60899999999999999</v>
      </c>
      <c r="J28">
        <v>0.627</v>
      </c>
      <c r="K28">
        <v>0.69</v>
      </c>
      <c r="L28">
        <v>0.66800000000000004</v>
      </c>
      <c r="M28">
        <v>0.64300000000000002</v>
      </c>
      <c r="N28">
        <v>0.63400000000000001</v>
      </c>
      <c r="O28">
        <v>0.64100000000000001</v>
      </c>
      <c r="P28">
        <v>0.66700000000000004</v>
      </c>
      <c r="Q28">
        <v>0.69699999999999995</v>
      </c>
      <c r="R28">
        <v>0.7</v>
      </c>
      <c r="S28">
        <v>0.72899999999999998</v>
      </c>
      <c r="T28">
        <v>0.75</v>
      </c>
      <c r="U28">
        <v>0.82299999999999995</v>
      </c>
      <c r="V28">
        <v>1.024</v>
      </c>
      <c r="W28" s="117">
        <v>1.4410000000000001</v>
      </c>
      <c r="X28" s="117">
        <v>1.6679999999999999</v>
      </c>
      <c r="Y28" s="118">
        <v>1.286</v>
      </c>
    </row>
    <row r="29" spans="1:25" ht="15">
      <c r="A29" t="s">
        <v>56</v>
      </c>
      <c r="B29">
        <v>2.758</v>
      </c>
      <c r="C29">
        <v>2.8119999999999998</v>
      </c>
      <c r="D29">
        <v>2.8570000000000002</v>
      </c>
      <c r="E29">
        <v>2.73</v>
      </c>
      <c r="F29">
        <v>3.484</v>
      </c>
      <c r="G29">
        <v>3.2490000000000001</v>
      </c>
      <c r="H29">
        <v>3.51</v>
      </c>
      <c r="I29">
        <v>3.355</v>
      </c>
      <c r="J29">
        <v>3.3690000000000002</v>
      </c>
      <c r="K29">
        <v>3.637</v>
      </c>
      <c r="L29">
        <v>3.67</v>
      </c>
      <c r="M29">
        <v>3.6349999999999998</v>
      </c>
      <c r="N29">
        <v>3.2650000000000001</v>
      </c>
      <c r="O29">
        <v>3.246</v>
      </c>
      <c r="P29">
        <v>3.26</v>
      </c>
      <c r="Q29">
        <v>3.3149999999999999</v>
      </c>
      <c r="R29">
        <v>3.4260000000000002</v>
      </c>
      <c r="S29">
        <v>3.42</v>
      </c>
      <c r="T29">
        <v>3.706</v>
      </c>
      <c r="U29">
        <v>3.9769999999999999</v>
      </c>
      <c r="V29">
        <v>4.6059999999999999</v>
      </c>
      <c r="W29" s="117">
        <v>6.3280000000000003</v>
      </c>
      <c r="X29" s="117">
        <v>4.9470000000000001</v>
      </c>
      <c r="Y29" s="120" t="s">
        <v>34</v>
      </c>
    </row>
    <row r="30" spans="1:25" ht="15">
      <c r="A30" t="s">
        <v>57</v>
      </c>
      <c r="B30">
        <v>0.28199999999999997</v>
      </c>
      <c r="C30">
        <v>0.47299999999999998</v>
      </c>
      <c r="D30">
        <v>0.874</v>
      </c>
      <c r="E30">
        <v>1.0029999999999999</v>
      </c>
      <c r="F30">
        <v>0.32800000000000001</v>
      </c>
      <c r="G30">
        <v>0.40500000000000003</v>
      </c>
      <c r="H30">
        <v>0.35299999999999998</v>
      </c>
      <c r="I30">
        <v>0.499</v>
      </c>
      <c r="J30">
        <v>0.65300000000000002</v>
      </c>
      <c r="K30">
        <v>0.79400000000000004</v>
      </c>
      <c r="L30">
        <v>0.70499999999999996</v>
      </c>
      <c r="M30">
        <v>0.628</v>
      </c>
      <c r="N30">
        <v>0.57699999999999996</v>
      </c>
      <c r="O30">
        <v>0.53900000000000003</v>
      </c>
      <c r="P30">
        <v>0.625</v>
      </c>
      <c r="Q30">
        <v>0.64700000000000002</v>
      </c>
      <c r="R30">
        <v>0.63100000000000001</v>
      </c>
      <c r="S30">
        <v>0.57999999999999996</v>
      </c>
      <c r="T30">
        <v>0.56000000000000005</v>
      </c>
      <c r="U30">
        <v>0.57399999999999995</v>
      </c>
      <c r="V30">
        <v>0.77700000000000002</v>
      </c>
      <c r="W30" s="117">
        <v>0.94399999999999995</v>
      </c>
      <c r="X30" s="117">
        <v>0.65700000000000003</v>
      </c>
      <c r="Y30" s="120" t="s">
        <v>34</v>
      </c>
    </row>
    <row r="31" spans="1:25" ht="15">
      <c r="A31" t="s">
        <v>58</v>
      </c>
      <c r="B31">
        <v>0.53500000000000003</v>
      </c>
      <c r="C31">
        <v>0.622</v>
      </c>
      <c r="D31">
        <v>0.60899999999999999</v>
      </c>
      <c r="E31">
        <v>0.6</v>
      </c>
      <c r="F31">
        <v>0.59599999999999997</v>
      </c>
      <c r="G31">
        <v>0.63200000000000001</v>
      </c>
      <c r="H31">
        <v>0.56999999999999995</v>
      </c>
      <c r="I31">
        <v>0.53</v>
      </c>
      <c r="J31">
        <v>0.51700000000000002</v>
      </c>
      <c r="K31">
        <v>0.63</v>
      </c>
      <c r="L31">
        <v>0.54</v>
      </c>
      <c r="M31">
        <v>0.4</v>
      </c>
      <c r="N31">
        <v>0.20200000000000001</v>
      </c>
      <c r="O31">
        <v>0.20100000000000001</v>
      </c>
      <c r="P31">
        <v>0.23100000000000001</v>
      </c>
      <c r="Q31">
        <v>0.23100000000000001</v>
      </c>
      <c r="R31">
        <v>0.23899999999999999</v>
      </c>
      <c r="S31">
        <v>0.24399999999999999</v>
      </c>
      <c r="T31">
        <v>0.23</v>
      </c>
      <c r="U31">
        <v>0.25600000000000001</v>
      </c>
      <c r="V31">
        <v>0.432</v>
      </c>
      <c r="W31" s="117">
        <v>0.51</v>
      </c>
      <c r="X31" s="117">
        <v>0.41199999999999998</v>
      </c>
      <c r="Y31" s="118">
        <v>0.34399999999999997</v>
      </c>
    </row>
    <row r="32" spans="1:25" ht="15">
      <c r="A32" t="s">
        <v>59</v>
      </c>
      <c r="B32" t="s">
        <v>74</v>
      </c>
      <c r="C32" t="s">
        <v>74</v>
      </c>
      <c r="D32" t="s">
        <v>74</v>
      </c>
      <c r="E32">
        <v>0.80500000000000005</v>
      </c>
      <c r="F32">
        <v>0.85099999999999998</v>
      </c>
      <c r="G32">
        <v>0.94099999999999995</v>
      </c>
      <c r="H32">
        <v>0.95799999999999996</v>
      </c>
      <c r="I32">
        <v>1.032</v>
      </c>
      <c r="J32">
        <v>1.1559999999999999</v>
      </c>
      <c r="K32">
        <v>1.2629999999999999</v>
      </c>
      <c r="L32">
        <v>1.298</v>
      </c>
      <c r="M32">
        <v>1.3080000000000001</v>
      </c>
      <c r="N32">
        <v>1.3460000000000001</v>
      </c>
      <c r="O32">
        <v>1.371</v>
      </c>
      <c r="P32">
        <v>1.3360000000000001</v>
      </c>
      <c r="Q32">
        <v>1.3680000000000001</v>
      </c>
      <c r="R32">
        <v>1.304</v>
      </c>
      <c r="S32">
        <v>1.2709999999999999</v>
      </c>
      <c r="T32">
        <v>1.226</v>
      </c>
      <c r="U32">
        <v>1.212</v>
      </c>
      <c r="V32">
        <v>1.5469999999999999</v>
      </c>
      <c r="W32" s="117">
        <v>1.385</v>
      </c>
      <c r="X32" s="117">
        <v>1.3740000000000001</v>
      </c>
      <c r="Y32" s="120" t="s">
        <v>34</v>
      </c>
    </row>
    <row r="33" spans="1:25" ht="15">
      <c r="A33" t="s">
        <v>60</v>
      </c>
      <c r="B33">
        <v>0.36599999999999999</v>
      </c>
      <c r="C33">
        <v>0.38400000000000001</v>
      </c>
      <c r="D33">
        <v>0.42599999999999999</v>
      </c>
      <c r="E33">
        <v>0.432</v>
      </c>
      <c r="F33">
        <v>0.41799999999999998</v>
      </c>
      <c r="G33">
        <v>0.45500000000000002</v>
      </c>
      <c r="H33">
        <v>0.47</v>
      </c>
      <c r="I33">
        <v>0.49299999999999999</v>
      </c>
      <c r="J33">
        <v>0.49</v>
      </c>
      <c r="K33">
        <v>0.53600000000000003</v>
      </c>
      <c r="L33">
        <v>0.52200000000000002</v>
      </c>
      <c r="M33">
        <v>0.51900000000000002</v>
      </c>
      <c r="N33">
        <v>0.53300000000000003</v>
      </c>
      <c r="O33">
        <v>0.52700000000000002</v>
      </c>
      <c r="P33">
        <v>0.53100000000000003</v>
      </c>
      <c r="Q33">
        <v>0.64300000000000002</v>
      </c>
      <c r="R33">
        <v>0.64900000000000002</v>
      </c>
      <c r="S33">
        <v>0.623</v>
      </c>
      <c r="T33">
        <v>0.63900000000000001</v>
      </c>
      <c r="U33">
        <v>0.66300000000000003</v>
      </c>
      <c r="V33">
        <v>1.222</v>
      </c>
      <c r="W33" s="117">
        <v>1.4810000000000001</v>
      </c>
      <c r="X33" s="117">
        <v>0.96199999999999997</v>
      </c>
      <c r="Y33" s="120" t="s">
        <v>34</v>
      </c>
    </row>
    <row r="34" spans="1:25" ht="15">
      <c r="A34" t="s">
        <v>62</v>
      </c>
      <c r="B34" t="s">
        <v>74</v>
      </c>
      <c r="C34" t="s">
        <v>74</v>
      </c>
      <c r="D34" t="s">
        <v>74</v>
      </c>
      <c r="E34">
        <v>7.6459999999999999</v>
      </c>
      <c r="F34">
        <v>7.3019999999999996</v>
      </c>
      <c r="G34">
        <v>6.8920000000000003</v>
      </c>
      <c r="H34">
        <v>6.569</v>
      </c>
      <c r="I34">
        <v>6.71</v>
      </c>
      <c r="J34">
        <v>6.6589999999999998</v>
      </c>
      <c r="K34">
        <v>7.6269999999999998</v>
      </c>
      <c r="L34">
        <v>7.5010000000000003</v>
      </c>
      <c r="M34">
        <v>7.3739999999999997</v>
      </c>
      <c r="N34">
        <v>7.3920000000000003</v>
      </c>
      <c r="O34">
        <v>7.5449999999999999</v>
      </c>
      <c r="P34">
        <v>7.9169999999999998</v>
      </c>
      <c r="Q34">
        <v>8.6110000000000007</v>
      </c>
      <c r="R34">
        <v>8.9909999999999997</v>
      </c>
      <c r="S34">
        <v>8.7080000000000002</v>
      </c>
      <c r="T34">
        <v>8.5359999999999996</v>
      </c>
      <c r="U34" t="s">
        <v>74</v>
      </c>
      <c r="V34" t="s">
        <v>74</v>
      </c>
      <c r="W34" s="117">
        <v>8.4309999999999992</v>
      </c>
      <c r="X34" s="117">
        <v>6.8049999999999997</v>
      </c>
      <c r="Y34" s="120" t="s">
        <v>34</v>
      </c>
    </row>
    <row r="35" spans="1:25" ht="15">
      <c r="A35" t="s">
        <v>63</v>
      </c>
      <c r="B35" t="s">
        <v>74</v>
      </c>
      <c r="C35" t="s">
        <v>74</v>
      </c>
      <c r="D35" t="s">
        <v>74</v>
      </c>
      <c r="E35">
        <v>0.38300000000000001</v>
      </c>
      <c r="F35">
        <v>0.498</v>
      </c>
      <c r="G35">
        <v>0.41699999999999998</v>
      </c>
      <c r="H35">
        <v>0.41599999999999998</v>
      </c>
      <c r="I35">
        <v>0.38800000000000001</v>
      </c>
      <c r="J35">
        <v>0.38400000000000001</v>
      </c>
      <c r="K35">
        <v>0.36599999999999999</v>
      </c>
      <c r="L35">
        <v>0.378</v>
      </c>
      <c r="M35">
        <v>0.39900000000000002</v>
      </c>
      <c r="N35">
        <v>0.40200000000000002</v>
      </c>
      <c r="O35">
        <v>0.64600000000000002</v>
      </c>
      <c r="P35">
        <v>0.58899999999999997</v>
      </c>
      <c r="Q35">
        <v>0.60599999999999998</v>
      </c>
      <c r="R35">
        <v>0.63800000000000001</v>
      </c>
      <c r="S35">
        <v>0.68200000000000005</v>
      </c>
      <c r="T35">
        <v>0.629</v>
      </c>
      <c r="U35">
        <v>0.64200000000000002</v>
      </c>
      <c r="V35">
        <v>0.63900000000000001</v>
      </c>
      <c r="W35" s="117">
        <v>0.97399999999999998</v>
      </c>
      <c r="X35" s="117">
        <v>0.67300000000000004</v>
      </c>
      <c r="Y35" s="118">
        <v>0.74199999999999999</v>
      </c>
    </row>
    <row r="36" spans="1:25" ht="15">
      <c r="A36" t="s">
        <v>64</v>
      </c>
      <c r="B36">
        <v>5.8689999999999998</v>
      </c>
      <c r="C36">
        <v>5.9189999999999996</v>
      </c>
      <c r="D36">
        <v>6.1779999999999999</v>
      </c>
      <c r="E36">
        <v>6.2949999999999999</v>
      </c>
      <c r="F36">
        <v>6.5730000000000004</v>
      </c>
      <c r="G36">
        <v>6.694</v>
      </c>
      <c r="H36">
        <v>5.78</v>
      </c>
      <c r="I36">
        <v>5.6459999999999999</v>
      </c>
      <c r="J36">
        <v>5.82</v>
      </c>
      <c r="K36">
        <v>6.2720000000000002</v>
      </c>
      <c r="L36">
        <v>6.4909999999999997</v>
      </c>
      <c r="M36">
        <v>6.0869999999999997</v>
      </c>
      <c r="N36">
        <v>5.7149999999999999</v>
      </c>
      <c r="O36">
        <v>5.6589999999999998</v>
      </c>
      <c r="P36">
        <v>5.5570000000000004</v>
      </c>
      <c r="Q36">
        <v>5.5350000000000001</v>
      </c>
      <c r="R36">
        <v>5.5709999999999997</v>
      </c>
      <c r="S36">
        <v>5.4749999999999996</v>
      </c>
      <c r="T36">
        <v>5.5389999999999997</v>
      </c>
      <c r="U36">
        <v>5.5640000000000001</v>
      </c>
      <c r="V36">
        <v>6.53</v>
      </c>
      <c r="W36" s="117">
        <v>6.74</v>
      </c>
      <c r="X36" s="117">
        <v>6.2889999999999997</v>
      </c>
      <c r="Y36" s="118">
        <v>5.9109999999999996</v>
      </c>
    </row>
    <row r="37" spans="1:25" ht="15">
      <c r="A37" t="s">
        <v>65</v>
      </c>
      <c r="B37" t="s">
        <v>74</v>
      </c>
      <c r="C37" t="s">
        <v>74</v>
      </c>
      <c r="D37" t="s">
        <v>74</v>
      </c>
      <c r="E37" t="s">
        <v>74</v>
      </c>
      <c r="F37" t="s">
        <v>74</v>
      </c>
      <c r="G37">
        <v>0.503</v>
      </c>
      <c r="H37">
        <v>0.438</v>
      </c>
      <c r="I37">
        <v>0.45200000000000001</v>
      </c>
      <c r="J37">
        <v>0.46600000000000003</v>
      </c>
      <c r="K37">
        <v>0.56000000000000005</v>
      </c>
      <c r="L37">
        <v>0.51800000000000002</v>
      </c>
      <c r="M37">
        <v>0.52800000000000002</v>
      </c>
      <c r="N37">
        <v>0.51200000000000001</v>
      </c>
      <c r="O37">
        <v>0.499</v>
      </c>
      <c r="P37">
        <v>0.27500000000000002</v>
      </c>
      <c r="Q37">
        <v>0.29299999999999998</v>
      </c>
      <c r="R37">
        <v>0.187</v>
      </c>
      <c r="S37">
        <v>0.16300000000000001</v>
      </c>
      <c r="T37">
        <v>0.153</v>
      </c>
      <c r="U37">
        <v>0.16800000000000001</v>
      </c>
      <c r="V37">
        <v>0.32300000000000001</v>
      </c>
      <c r="W37" s="117">
        <v>0.73299999999999998</v>
      </c>
      <c r="X37" s="117">
        <v>0.78800000000000003</v>
      </c>
      <c r="Y37" s="120" t="s">
        <v>34</v>
      </c>
    </row>
    <row r="38" spans="1:25" ht="15">
      <c r="A38" t="s">
        <v>66</v>
      </c>
      <c r="B38" t="s">
        <v>74</v>
      </c>
      <c r="C38" t="s">
        <v>74</v>
      </c>
      <c r="D38" t="s">
        <v>74</v>
      </c>
      <c r="E38">
        <v>0.23799999999999999</v>
      </c>
      <c r="F38">
        <v>0.251</v>
      </c>
      <c r="G38">
        <v>0.27500000000000002</v>
      </c>
      <c r="H38">
        <v>0.27</v>
      </c>
      <c r="I38">
        <v>0.249</v>
      </c>
      <c r="J38">
        <v>0.24099999999999999</v>
      </c>
      <c r="K38">
        <v>0.27400000000000002</v>
      </c>
      <c r="L38">
        <v>0.318</v>
      </c>
      <c r="M38">
        <v>0.317</v>
      </c>
      <c r="N38">
        <v>0.32400000000000001</v>
      </c>
      <c r="O38">
        <v>0.38500000000000001</v>
      </c>
      <c r="P38">
        <v>0.316</v>
      </c>
      <c r="Q38">
        <v>0.28799999999999998</v>
      </c>
      <c r="R38">
        <v>0.33700000000000002</v>
      </c>
      <c r="S38">
        <v>0.27600000000000002</v>
      </c>
      <c r="T38">
        <v>0.28000000000000003</v>
      </c>
      <c r="U38">
        <v>0.35699999999999998</v>
      </c>
      <c r="V38">
        <v>0.85799999999999998</v>
      </c>
      <c r="W38" s="117">
        <v>1.214</v>
      </c>
      <c r="X38" s="117">
        <v>1.0389999999999999</v>
      </c>
      <c r="Y38" s="118">
        <v>0.871</v>
      </c>
    </row>
    <row r="39" spans="1:25" ht="15">
      <c r="A39" t="s">
        <v>67</v>
      </c>
      <c r="B39" t="s">
        <v>74</v>
      </c>
      <c r="C39" t="s">
        <v>74</v>
      </c>
      <c r="D39" t="s">
        <v>74</v>
      </c>
      <c r="E39">
        <v>5.0129999999999999</v>
      </c>
      <c r="F39">
        <v>5.093</v>
      </c>
      <c r="G39">
        <v>5.1580000000000004</v>
      </c>
      <c r="H39">
        <v>5.27</v>
      </c>
      <c r="I39">
        <v>5.3659999999999997</v>
      </c>
      <c r="J39">
        <v>5.7759999999999998</v>
      </c>
      <c r="K39">
        <v>6.4640000000000004</v>
      </c>
      <c r="L39">
        <v>6.4109999999999996</v>
      </c>
      <c r="M39">
        <v>6.359</v>
      </c>
      <c r="N39">
        <v>6.2130000000000001</v>
      </c>
      <c r="O39">
        <v>6.0389999999999997</v>
      </c>
      <c r="P39">
        <v>5.9850000000000003</v>
      </c>
      <c r="Q39">
        <v>6.1150000000000002</v>
      </c>
      <c r="R39">
        <v>6.0170000000000003</v>
      </c>
      <c r="S39">
        <v>5.94</v>
      </c>
      <c r="T39">
        <v>5.9429999999999996</v>
      </c>
      <c r="U39">
        <v>6.0839999999999996</v>
      </c>
      <c r="V39">
        <v>7.4580000000000002</v>
      </c>
      <c r="W39" s="117">
        <v>7.2210000000000001</v>
      </c>
      <c r="X39" s="117">
        <v>6.8479999999999999</v>
      </c>
      <c r="Y39" s="120" t="s">
        <v>34</v>
      </c>
    </row>
    <row r="40" spans="1:25" ht="15">
      <c r="A40" t="s">
        <v>68</v>
      </c>
      <c r="B40" t="s">
        <v>74</v>
      </c>
      <c r="C40">
        <v>6.49</v>
      </c>
      <c r="D40">
        <v>6.7789999999999999</v>
      </c>
      <c r="E40">
        <v>6.9139999999999997</v>
      </c>
      <c r="F40">
        <v>6.7220000000000004</v>
      </c>
      <c r="G40">
        <v>6.7080000000000002</v>
      </c>
      <c r="H40">
        <v>6.6319999999999997</v>
      </c>
      <c r="I40">
        <v>6.5979999999999999</v>
      </c>
      <c r="J40">
        <v>6.7720000000000002</v>
      </c>
      <c r="K40">
        <v>7.2370000000000001</v>
      </c>
      <c r="L40">
        <v>6.8630000000000004</v>
      </c>
      <c r="M40">
        <v>8.8000000000000007</v>
      </c>
      <c r="N40">
        <v>9.0410000000000004</v>
      </c>
      <c r="O40">
        <v>9.1620000000000008</v>
      </c>
      <c r="P40">
        <v>9.1989999999999998</v>
      </c>
      <c r="Q40">
        <v>9.0709999999999997</v>
      </c>
      <c r="R40">
        <v>9.1440000000000001</v>
      </c>
      <c r="S40">
        <v>9.1359999999999992</v>
      </c>
      <c r="T40">
        <v>9.2759999999999998</v>
      </c>
      <c r="U40">
        <v>9.2210000000000001</v>
      </c>
      <c r="V40">
        <v>9.7669999999999995</v>
      </c>
      <c r="W40" s="117">
        <v>9.5559999999999992</v>
      </c>
      <c r="X40" s="117">
        <v>9.0440000000000005</v>
      </c>
      <c r="Y40" s="118">
        <v>9.4049999999999994</v>
      </c>
    </row>
    <row r="41" spans="1:25" ht="15">
      <c r="A41" t="s">
        <v>69</v>
      </c>
      <c r="B41">
        <v>1.6140000000000001</v>
      </c>
      <c r="C41">
        <v>1.8029999999999999</v>
      </c>
      <c r="D41">
        <v>2.0059999999999998</v>
      </c>
      <c r="E41">
        <v>2.0569999999999999</v>
      </c>
      <c r="F41">
        <v>1.99</v>
      </c>
      <c r="G41">
        <v>1.944</v>
      </c>
      <c r="H41">
        <v>1.821</v>
      </c>
      <c r="I41">
        <v>1.794</v>
      </c>
      <c r="J41">
        <v>2.052</v>
      </c>
      <c r="K41">
        <v>2.2639999999999998</v>
      </c>
      <c r="L41">
        <v>2.3460000000000001</v>
      </c>
      <c r="M41">
        <v>2.4350000000000001</v>
      </c>
      <c r="N41">
        <v>2.62</v>
      </c>
      <c r="O41">
        <v>2.5169999999999999</v>
      </c>
      <c r="P41">
        <v>2.5459999999999998</v>
      </c>
      <c r="Q41">
        <v>2.5920000000000001</v>
      </c>
      <c r="R41">
        <v>2.6459999999999999</v>
      </c>
      <c r="S41">
        <v>2.6709999999999998</v>
      </c>
      <c r="T41">
        <v>2.5960000000000001</v>
      </c>
      <c r="U41">
        <v>2.601</v>
      </c>
      <c r="V41">
        <v>2.9889999999999999</v>
      </c>
      <c r="W41" s="117">
        <v>3.0760000000000001</v>
      </c>
      <c r="X41" s="117">
        <v>2.9380000000000002</v>
      </c>
      <c r="Y41" s="120" t="s">
        <v>34</v>
      </c>
    </row>
    <row r="42" spans="1:25" ht="15">
      <c r="A42" t="s">
        <v>70</v>
      </c>
      <c r="B42" t="s">
        <v>74</v>
      </c>
      <c r="C42" t="s">
        <v>74</v>
      </c>
      <c r="D42" t="s">
        <v>74</v>
      </c>
      <c r="E42">
        <v>1.355</v>
      </c>
      <c r="F42">
        <v>1.2869999999999999</v>
      </c>
      <c r="G42">
        <v>1.3380000000000001</v>
      </c>
      <c r="H42">
        <v>1.4</v>
      </c>
      <c r="I42">
        <v>1.4850000000000001</v>
      </c>
      <c r="J42">
        <v>1.395</v>
      </c>
      <c r="K42">
        <v>1.7030000000000001</v>
      </c>
      <c r="L42">
        <v>1.3520000000000001</v>
      </c>
      <c r="M42">
        <v>1.258</v>
      </c>
      <c r="N42">
        <v>0.94799999999999995</v>
      </c>
      <c r="O42">
        <v>0.89500000000000002</v>
      </c>
      <c r="P42">
        <v>0.92100000000000004</v>
      </c>
      <c r="Q42">
        <v>0.9</v>
      </c>
      <c r="R42">
        <v>0.96499999999999997</v>
      </c>
      <c r="S42">
        <v>0.92300000000000004</v>
      </c>
      <c r="T42">
        <v>0.94</v>
      </c>
      <c r="U42">
        <v>1.0209999999999999</v>
      </c>
      <c r="V42">
        <v>1.1479999999999999</v>
      </c>
      <c r="W42" s="117">
        <v>1.306</v>
      </c>
      <c r="X42" s="117">
        <v>0.999</v>
      </c>
      <c r="Y42" s="120" t="s">
        <v>34</v>
      </c>
    </row>
    <row r="43" spans="1:25" s="1" customFormat="1" ht="15">
      <c r="A43" s="1" t="s">
        <v>71</v>
      </c>
      <c r="B43" s="1">
        <v>5.4640000000000004</v>
      </c>
      <c r="C43" s="1">
        <v>5.7220000000000004</v>
      </c>
      <c r="D43" s="1">
        <v>6.0979999999999999</v>
      </c>
      <c r="E43" s="1">
        <v>6.3179999999999996</v>
      </c>
      <c r="F43" s="1">
        <v>6.6619999999999999</v>
      </c>
      <c r="G43" s="1">
        <v>6.7939999999999996</v>
      </c>
      <c r="H43" s="1">
        <v>7.016</v>
      </c>
      <c r="I43" s="1">
        <v>7.0279999999999996</v>
      </c>
      <c r="J43" s="1">
        <v>7.3239999999999998</v>
      </c>
      <c r="K43" s="1">
        <v>8.1199999999999992</v>
      </c>
      <c r="L43" s="1">
        <v>8.0060000000000002</v>
      </c>
      <c r="M43" s="1">
        <v>8</v>
      </c>
      <c r="N43" s="1">
        <v>7.9960000000000004</v>
      </c>
      <c r="O43" s="1">
        <v>7.907</v>
      </c>
      <c r="P43" s="1">
        <v>7.9080000000000004</v>
      </c>
      <c r="Q43" s="1">
        <v>7.8529999999999998</v>
      </c>
      <c r="R43" s="1">
        <v>7.8390000000000004</v>
      </c>
      <c r="S43" s="1">
        <v>7.6760000000000002</v>
      </c>
      <c r="T43" s="1">
        <v>7.7190000000000003</v>
      </c>
      <c r="U43" s="1">
        <v>7.8949999999999996</v>
      </c>
      <c r="V43" s="1">
        <v>10.1</v>
      </c>
      <c r="W43" s="117">
        <v>10.064</v>
      </c>
      <c r="X43" s="117">
        <v>9.11</v>
      </c>
      <c r="Y43" s="118">
        <v>8.9109999999999996</v>
      </c>
    </row>
    <row r="44" spans="1:25" s="1" customFormat="1" ht="15">
      <c r="A44" s="1" t="s">
        <v>72</v>
      </c>
      <c r="B44" s="1">
        <v>3.0830000000000002</v>
      </c>
      <c r="C44" s="1">
        <v>3.331</v>
      </c>
      <c r="D44" s="1">
        <v>3.5760000000000001</v>
      </c>
      <c r="E44" s="1">
        <v>3.7090000000000001</v>
      </c>
      <c r="F44" s="1">
        <v>3.7269999999999999</v>
      </c>
      <c r="G44" s="1">
        <v>3.6960000000000002</v>
      </c>
      <c r="H44" s="1">
        <v>3.55</v>
      </c>
      <c r="I44" s="1">
        <v>3.6019999999999999</v>
      </c>
      <c r="J44" s="1">
        <v>3.7559999999999998</v>
      </c>
      <c r="K44" s="1">
        <v>4.1289999999999996</v>
      </c>
      <c r="L44" s="1">
        <v>4.1840000000000002</v>
      </c>
      <c r="M44" s="1">
        <v>4.1210000000000004</v>
      </c>
      <c r="N44" s="1">
        <v>4.0869999999999997</v>
      </c>
      <c r="O44" s="1">
        <v>4.1319999999999997</v>
      </c>
      <c r="P44" s="1">
        <v>4.32</v>
      </c>
      <c r="Q44" s="1">
        <v>4.4720000000000004</v>
      </c>
      <c r="R44" s="1">
        <v>4.5190000000000001</v>
      </c>
      <c r="S44" s="1">
        <v>4.4740000000000002</v>
      </c>
      <c r="T44" s="1">
        <v>4.3860000000000001</v>
      </c>
      <c r="U44" s="1">
        <v>4.391</v>
      </c>
      <c r="V44" s="1">
        <v>6.2729999999999997</v>
      </c>
      <c r="W44" s="117">
        <v>5.2969999999999997</v>
      </c>
      <c r="X44" s="117">
        <v>4.93</v>
      </c>
      <c r="Y44" s="120" t="s">
        <v>34</v>
      </c>
    </row>
    <row r="45" spans="1:25">
      <c r="A45" t="s">
        <v>73</v>
      </c>
      <c r="B45">
        <v>1.9119999999999999</v>
      </c>
      <c r="C45">
        <v>1.994</v>
      </c>
      <c r="D45">
        <v>1.7509999999999999</v>
      </c>
      <c r="E45">
        <v>1.718</v>
      </c>
      <c r="F45">
        <v>1.72</v>
      </c>
      <c r="G45">
        <v>1.7689999999999999</v>
      </c>
      <c r="H45">
        <v>1.8120000000000001</v>
      </c>
      <c r="I45">
        <v>1.9450000000000001</v>
      </c>
      <c r="J45">
        <v>2.004</v>
      </c>
      <c r="K45">
        <v>2.4220000000000002</v>
      </c>
      <c r="L45">
        <v>2.3330000000000002</v>
      </c>
      <c r="M45">
        <v>2.3929999999999998</v>
      </c>
      <c r="N45">
        <v>2.544</v>
      </c>
      <c r="O45">
        <v>2.6549999999999998</v>
      </c>
      <c r="P45">
        <v>2.6360000000000001</v>
      </c>
      <c r="Q45">
        <v>2.944</v>
      </c>
      <c r="R45">
        <v>2.556</v>
      </c>
      <c r="S45">
        <v>2.7040000000000002</v>
      </c>
      <c r="T45">
        <v>2.3199999999999998</v>
      </c>
      <c r="U45">
        <v>2.3839999999999999</v>
      </c>
      <c r="V45" t="s">
        <v>74</v>
      </c>
      <c r="W45" t="s">
        <v>74</v>
      </c>
      <c r="X45" t="s">
        <v>74</v>
      </c>
    </row>
    <row r="58" spans="1:1">
      <c r="A58" t="s">
        <v>76</v>
      </c>
    </row>
    <row r="59" spans="1:1">
      <c r="A59" t="s">
        <v>77</v>
      </c>
    </row>
    <row r="60" spans="1:1">
      <c r="A60" t="s">
        <v>79</v>
      </c>
    </row>
    <row r="61" spans="1:1">
      <c r="A61" t="s">
        <v>80</v>
      </c>
    </row>
    <row r="62" spans="1:1">
      <c r="A62" t="s">
        <v>78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9D0D-032E-4C2A-BCC2-1AA52653C2C5}">
  <dimension ref="A1:Y62"/>
  <sheetViews>
    <sheetView topLeftCell="A20" workbookViewId="0">
      <selection activeCell="A45" sqref="A45:XFD45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C3" t="s">
        <v>90</v>
      </c>
    </row>
    <row r="4" spans="1:25">
      <c r="A4" t="s">
        <v>3</v>
      </c>
    </row>
    <row r="5" spans="1:25">
      <c r="A5" t="s">
        <v>5</v>
      </c>
    </row>
    <row r="6" spans="1:25">
      <c r="A6" t="s">
        <v>7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>
        <v>2023</v>
      </c>
    </row>
    <row r="8" spans="1:25">
      <c r="A8" t="s">
        <v>35</v>
      </c>
      <c r="B8" s="44">
        <f>gouvernment!B8/total!B8</f>
        <v>0.68382933895180398</v>
      </c>
      <c r="C8" s="44">
        <f>gouvernment!C8/total!C8</f>
        <v>0.6775201875488408</v>
      </c>
      <c r="D8" s="44">
        <f>gouvernment!D8/total!D8</f>
        <v>0.68626206196038597</v>
      </c>
      <c r="E8" s="44">
        <f>gouvernment!E8/total!E8</f>
        <v>0.68049739880725801</v>
      </c>
      <c r="F8" s="44">
        <f>gouvernment!F8/total!F8</f>
        <v>0.6834425621367628</v>
      </c>
      <c r="G8" s="44">
        <f>gouvernment!G8/total!G8</f>
        <v>0.68406524466750318</v>
      </c>
      <c r="H8" s="44">
        <f>gouvernment!H8/total!H8</f>
        <v>0.68308888053152805</v>
      </c>
      <c r="I8" s="44">
        <f>gouvernment!I8/total!I8</f>
        <v>0.6931098696461826</v>
      </c>
      <c r="J8" s="44">
        <f>gouvernment!J8/total!J8</f>
        <v>0.689901806279549</v>
      </c>
      <c r="K8" s="44">
        <f>gouvernment!K8/total!K8</f>
        <v>0.69291983616149799</v>
      </c>
      <c r="L8" s="44">
        <f>gouvernment!L8/total!L8</f>
        <v>0.68634204275534438</v>
      </c>
      <c r="M8" s="44">
        <f>gouvernment!M8/total!M8</f>
        <v>0.69216352348600207</v>
      </c>
      <c r="N8" s="44">
        <f>gouvernment!N8/total!N8</f>
        <v>0.67527377521613818</v>
      </c>
      <c r="O8" s="44">
        <f>gouvernment!O8/total!O8</f>
        <v>0.63775568506456415</v>
      </c>
      <c r="P8" s="44">
        <f>gouvernment!P8/total!P8</f>
        <v>0.66544641041285335</v>
      </c>
      <c r="Q8" s="44">
        <f>gouvernment!Q8/total!Q8</f>
        <v>0.67629149479473583</v>
      </c>
      <c r="R8" s="44">
        <f>gouvernment!R8/total!R8</f>
        <v>0.67809372832656301</v>
      </c>
      <c r="S8" s="44">
        <f>gouvernment!S8/total!S8</f>
        <v>0.68102341203200634</v>
      </c>
      <c r="T8" s="44">
        <f>gouvernment!T8/total!T8</f>
        <v>0.68449304174950298</v>
      </c>
      <c r="U8" s="44">
        <f>gouvernment!U8/total!U8</f>
        <v>0.70743639921722112</v>
      </c>
      <c r="V8" s="44">
        <f>gouvernment!V8/total!V8</f>
        <v>0.70872332459752907</v>
      </c>
      <c r="W8" s="44">
        <f>gouvernment!W8/total!W8</f>
        <v>0.72322946175637393</v>
      </c>
      <c r="X8" s="44">
        <f>gouvernment!X8/total!X8</f>
        <v>0.71592626171048657</v>
      </c>
      <c r="Y8" s="44" t="e">
        <f>gouvernment!Y8/total!Y8</f>
        <v>#VALUE!</v>
      </c>
    </row>
    <row r="9" spans="1:25">
      <c r="A9" t="s">
        <v>36</v>
      </c>
      <c r="B9" s="44" t="e">
        <f>gouvernment!B9/total!B9</f>
        <v>#VALUE!</v>
      </c>
      <c r="C9" s="44" t="e">
        <f>gouvernment!C9/total!C9</f>
        <v>#VALUE!</v>
      </c>
      <c r="D9" s="44" t="e">
        <f>gouvernment!D9/total!D9</f>
        <v>#VALUE!</v>
      </c>
      <c r="E9" s="44" t="e">
        <f>gouvernment!E9/total!E9</f>
        <v>#VALUE!</v>
      </c>
      <c r="F9" s="44">
        <f>gouvernment!F9/total!F9</f>
        <v>0.28231537748480795</v>
      </c>
      <c r="G9" s="44">
        <f>gouvernment!G9/total!G9</f>
        <v>0.28690142308091821</v>
      </c>
      <c r="H9" s="44">
        <f>gouvernment!H9/total!H9</f>
        <v>0.29314867275207218</v>
      </c>
      <c r="I9" s="44">
        <f>gouvernment!I9/total!I9</f>
        <v>0.29070499370541336</v>
      </c>
      <c r="J9" s="44">
        <f>gouvernment!J9/total!J9</f>
        <v>0.30053464939337854</v>
      </c>
      <c r="K9" s="44">
        <f>gouvernment!K9/total!K9</f>
        <v>0.30686485429297866</v>
      </c>
      <c r="L9" s="44">
        <f>gouvernment!L9/total!L9</f>
        <v>0.31024361608453183</v>
      </c>
      <c r="M9" s="44">
        <f>gouvernment!M9/total!M9</f>
        <v>0.30879712746858168</v>
      </c>
      <c r="N9" s="44">
        <f>gouvernment!N9/total!N9</f>
        <v>0.31130502990489262</v>
      </c>
      <c r="O9" s="44">
        <f>gouvernment!O9/total!O9</f>
        <v>0.30449154190161387</v>
      </c>
      <c r="P9" s="44">
        <f>gouvernment!P9/total!P9</f>
        <v>0.30208333333333331</v>
      </c>
      <c r="Q9" s="44">
        <f>gouvernment!Q9/total!Q9</f>
        <v>0.30015432098765432</v>
      </c>
      <c r="R9" s="44">
        <f>gouvernment!R9/total!R9</f>
        <v>0.29916924265842348</v>
      </c>
      <c r="S9" s="44">
        <f>gouvernment!S9/total!S9</f>
        <v>0.29815100154083207</v>
      </c>
      <c r="T9" s="44">
        <f>gouvernment!T9/total!T9</f>
        <v>0.30273456372596386</v>
      </c>
      <c r="U9" s="44">
        <f>gouvernment!U9/total!U9</f>
        <v>0.30437684752550781</v>
      </c>
      <c r="V9" s="44">
        <f>gouvernment!V9/total!V9</f>
        <v>0.33605621431708388</v>
      </c>
      <c r="W9" s="44">
        <f>gouvernment!W9/total!W9</f>
        <v>0.37847222222222227</v>
      </c>
      <c r="X9" s="44">
        <f>gouvernment!X9/total!X9</f>
        <v>0.34982522183382631</v>
      </c>
      <c r="Y9" s="44" t="e">
        <f>gouvernment!Y9/total!Y9</f>
        <v>#VALUE!</v>
      </c>
    </row>
    <row r="10" spans="1:25">
      <c r="A10" t="s">
        <v>37</v>
      </c>
      <c r="B10" s="44" t="e">
        <f>gouvernment!B10/total!B10</f>
        <v>#VALUE!</v>
      </c>
      <c r="C10" s="44" t="e">
        <f>gouvernment!C10/total!C10</f>
        <v>#VALUE!</v>
      </c>
      <c r="D10" s="44" t="e">
        <f>gouvernment!D10/total!D10</f>
        <v>#VALUE!</v>
      </c>
      <c r="E10" s="44">
        <f>gouvernment!E10/total!E10</f>
        <v>0.10704932343954605</v>
      </c>
      <c r="F10" s="44">
        <f>gouvernment!F10/total!F10</f>
        <v>0.10763293310463122</v>
      </c>
      <c r="G10" s="44">
        <f>gouvernment!G10/total!G10</f>
        <v>0.11047267996530788</v>
      </c>
      <c r="H10" s="44">
        <f>gouvernment!H10/total!H10</f>
        <v>0.11412924424972617</v>
      </c>
      <c r="I10" s="44">
        <f>gouvernment!I10/total!I10</f>
        <v>0.10704903677758319</v>
      </c>
      <c r="J10" s="44">
        <f>gouvernment!J10/total!J10</f>
        <v>0.10369984366857737</v>
      </c>
      <c r="K10" s="44">
        <f>gouvernment!K10/total!K10</f>
        <v>0.10638504020928206</v>
      </c>
      <c r="L10" s="44">
        <f>gouvernment!L10/total!L10</f>
        <v>0.10546951578121938</v>
      </c>
      <c r="M10" s="44">
        <f>gouvernment!M10/total!M10</f>
        <v>0.1037344398340249</v>
      </c>
      <c r="N10" s="44">
        <f>gouvernment!N10/total!N10</f>
        <v>0.10750333269853361</v>
      </c>
      <c r="O10" s="44">
        <f>gouvernment!O10/total!O10</f>
        <v>0.10825375815448615</v>
      </c>
      <c r="P10" s="44">
        <f>gouvernment!P10/total!P10</f>
        <v>0.10830426995946837</v>
      </c>
      <c r="Q10" s="44">
        <f>gouvernment!Q10/total!Q10</f>
        <v>0.20468648698712605</v>
      </c>
      <c r="R10" s="44">
        <f>gouvernment!R10/total!R10</f>
        <v>0.2284602556976098</v>
      </c>
      <c r="S10" s="44">
        <f>gouvernment!S10/total!S10</f>
        <v>0.23002129826835818</v>
      </c>
      <c r="T10" s="44">
        <f>gouvernment!T10/total!T10</f>
        <v>0.23248319675904611</v>
      </c>
      <c r="U10" s="44">
        <f>gouvernment!U10/total!U10</f>
        <v>0.212691060676239</v>
      </c>
      <c r="V10" s="44">
        <f>gouvernment!V10/total!V10</f>
        <v>0.24245400964457936</v>
      </c>
      <c r="W10" s="44">
        <f>gouvernment!W10/total!W10</f>
        <v>0.22394276917504302</v>
      </c>
      <c r="X10" s="44">
        <f>gouvernment!X10/total!X10</f>
        <v>0.20977786039594759</v>
      </c>
      <c r="Y10" s="44" t="e">
        <f>gouvernment!Y10/total!Y10</f>
        <v>#VALUE!</v>
      </c>
    </row>
    <row r="11" spans="1:25">
      <c r="A11" t="s">
        <v>38</v>
      </c>
      <c r="B11" s="44">
        <f>gouvernment!B11/total!B11</f>
        <v>0.68537827352085356</v>
      </c>
      <c r="C11" s="44">
        <f>gouvernment!C11/total!C11</f>
        <v>0.68278260869565222</v>
      </c>
      <c r="D11" s="44">
        <f>gouvernment!D11/total!D11</f>
        <v>0.67867223664897824</v>
      </c>
      <c r="E11" s="44">
        <f>gouvernment!E11/total!E11</f>
        <v>0.68438575074908448</v>
      </c>
      <c r="F11" s="44">
        <f>gouvernment!F11/total!F11</f>
        <v>0.68376351202294283</v>
      </c>
      <c r="G11" s="44">
        <f>gouvernment!G11/total!G11</f>
        <v>0.68356391809629224</v>
      </c>
      <c r="H11" s="44">
        <f>gouvernment!H11/total!H11</f>
        <v>0.67951188182402045</v>
      </c>
      <c r="I11" s="44">
        <f>gouvernment!I11/total!I11</f>
        <v>0.68141874007411329</v>
      </c>
      <c r="J11" s="44">
        <f>gouvernment!J11/total!J11</f>
        <v>0.68266028309741877</v>
      </c>
      <c r="K11" s="44">
        <f>gouvernment!K11/total!K11</f>
        <v>0.68758206715437997</v>
      </c>
      <c r="L11" s="44">
        <f>gouvernment!L11/total!L11</f>
        <v>0.6847133757961783</v>
      </c>
      <c r="M11" s="44">
        <f>gouvernment!M11/total!M11</f>
        <v>0.68843930635838146</v>
      </c>
      <c r="N11" s="44">
        <f>gouvernment!N11/total!N11</f>
        <v>0.69086584205518553</v>
      </c>
      <c r="O11" s="44">
        <f>gouvernment!O11/total!O11</f>
        <v>0.69467921628889728</v>
      </c>
      <c r="P11" s="44">
        <f>gouvernment!P11/total!P11</f>
        <v>0.6932150516669916</v>
      </c>
      <c r="Q11" s="44">
        <f>gouvernment!Q11/total!Q11</f>
        <v>0.69429183350405066</v>
      </c>
      <c r="R11" s="44">
        <f>gouvernment!R11/total!R11</f>
        <v>0.68437273386511965</v>
      </c>
      <c r="S11" s="44">
        <f>gouvernment!S11/total!S11</f>
        <v>0.68210159545204474</v>
      </c>
      <c r="T11" s="44">
        <f>gouvernment!T11/total!T11</f>
        <v>0.68262265016047685</v>
      </c>
      <c r="U11" s="44">
        <f>gouvernment!U11/total!U11</f>
        <v>0.68089744754291948</v>
      </c>
      <c r="V11" s="44">
        <f>gouvernment!V11/total!V11</f>
        <v>0.72489451476793243</v>
      </c>
      <c r="W11" s="44">
        <f>gouvernment!W11/total!W11</f>
        <v>0.72142046375871571</v>
      </c>
      <c r="X11" s="44">
        <f>gouvernment!X11/total!X11</f>
        <v>0.69868257076731355</v>
      </c>
      <c r="Y11" s="44">
        <f>gouvernment!Y11/total!Y11</f>
        <v>0.69146471846044189</v>
      </c>
    </row>
    <row r="12" spans="1:25">
      <c r="A12" t="s">
        <v>39</v>
      </c>
      <c r="B12" s="44">
        <f>gouvernment!B12/total!B12</f>
        <v>2.5999999999999999E-2</v>
      </c>
      <c r="C12" s="44">
        <f>gouvernment!C12/total!C12</f>
        <v>2.2826546428068199E-2</v>
      </c>
      <c r="D12" s="44">
        <f>gouvernment!D12/total!D12</f>
        <v>2.039400665926748E-2</v>
      </c>
      <c r="E12" s="44">
        <f>gouvernment!E12/total!E12</f>
        <v>1.8206896551724139E-2</v>
      </c>
      <c r="F12" s="44">
        <f>gouvernment!F12/total!F12</f>
        <v>1.5918958031837915E-2</v>
      </c>
      <c r="G12" s="44">
        <f>gouvernment!G12/total!G12</f>
        <v>2.2795893719806764E-2</v>
      </c>
      <c r="H12" s="44">
        <f>gouvernment!H12/total!H12</f>
        <v>2.6679841897233204E-2</v>
      </c>
      <c r="I12" s="44">
        <f>gouvernment!I12/total!I12</f>
        <v>2.6074360212457751E-2</v>
      </c>
      <c r="J12" s="44">
        <f>gouvernment!J12/total!J12</f>
        <v>2.6706231454005934E-2</v>
      </c>
      <c r="K12" s="44">
        <f>gouvernment!K12/total!K12</f>
        <v>3.0033087299567319E-2</v>
      </c>
      <c r="L12" s="44">
        <f>gouvernment!L12/total!L12</f>
        <v>3.0058651026392959E-2</v>
      </c>
      <c r="M12" s="44">
        <f>gouvernment!M12/total!M12</f>
        <v>2.6915722900426532E-2</v>
      </c>
      <c r="N12" s="44">
        <f>gouvernment!N12/total!N12</f>
        <v>2.6495726495726499E-2</v>
      </c>
      <c r="O12" s="44">
        <f>gouvernment!O12/total!O12</f>
        <v>2.4077046548956659E-2</v>
      </c>
      <c r="P12" s="44">
        <f>gouvernment!P12/total!P12</f>
        <v>2.2698291252231575E-2</v>
      </c>
      <c r="Q12" s="44">
        <f>gouvernment!Q12/total!Q12</f>
        <v>2.1314812597293734E-2</v>
      </c>
      <c r="R12" s="44">
        <f>gouvernment!R12/total!R12</f>
        <v>2.2551998130404302E-2</v>
      </c>
      <c r="S12" s="44">
        <f>gouvernment!S12/total!S12</f>
        <v>2.0349796502034979E-2</v>
      </c>
      <c r="T12" s="44">
        <f>gouvernment!T12/total!T12</f>
        <v>2.0268805549533923E-2</v>
      </c>
      <c r="U12" s="44">
        <f>gouvernment!U12/total!U12</f>
        <v>1.6768129872903985E-2</v>
      </c>
      <c r="V12" s="44">
        <f>gouvernment!V12/total!V12</f>
        <v>3.3720571604811352E-2</v>
      </c>
      <c r="W12" s="44">
        <f>gouvernment!W12/total!W12</f>
        <v>4.0993256983838169E-2</v>
      </c>
      <c r="X12" s="44">
        <f>gouvernment!X12/total!X12</f>
        <v>3.3353305372478534E-2</v>
      </c>
      <c r="Y12" s="44">
        <f>gouvernment!Y12/total!Y12</f>
        <v>3.234474522292994E-2</v>
      </c>
    </row>
    <row r="13" spans="1:25">
      <c r="A13" t="s">
        <v>40</v>
      </c>
      <c r="B13" s="44">
        <f>gouvernment!B13/total!B13</f>
        <v>8.6424134871339847E-2</v>
      </c>
      <c r="C13" s="44">
        <f>gouvernment!C13/total!C13</f>
        <v>7.2871087176035007E-2</v>
      </c>
      <c r="D13" s="44">
        <f>gouvernment!D13/total!D13</f>
        <v>8.9830804116518406E-2</v>
      </c>
      <c r="E13" s="44">
        <f>gouvernment!E13/total!E13</f>
        <v>7.5497835497835494E-2</v>
      </c>
      <c r="F13" s="44">
        <f>gouvernment!F13/total!F13</f>
        <v>0.17934126573547163</v>
      </c>
      <c r="G13" s="44">
        <f>gouvernment!G13/total!G13</f>
        <v>0.17455084885445854</v>
      </c>
      <c r="H13" s="44">
        <f>gouvernment!H13/total!H13</f>
        <v>0.15830176767676765</v>
      </c>
      <c r="I13" s="44">
        <f>gouvernment!I13/total!I13</f>
        <v>0.14912956401170852</v>
      </c>
      <c r="J13" s="44">
        <f>gouvernment!J13/total!J13</f>
        <v>0.12832505115463316</v>
      </c>
      <c r="K13" s="44">
        <f>gouvernment!K13/total!K13</f>
        <v>0.12228149363972098</v>
      </c>
      <c r="L13" s="44">
        <f>gouvernment!L13/total!L13</f>
        <v>0.13025031820110311</v>
      </c>
      <c r="M13" s="44">
        <f>gouvernment!M13/total!M13</f>
        <v>0.12947942781300695</v>
      </c>
      <c r="N13" s="44">
        <f>gouvernment!N13/total!N13</f>
        <v>8.4049807293210779E-2</v>
      </c>
      <c r="O13" s="44">
        <f>gouvernment!O13/total!O13</f>
        <v>6.8262790366253379E-2</v>
      </c>
      <c r="P13" s="44">
        <f>gouvernment!P13/total!P13</f>
        <v>5.4967993320345118E-2</v>
      </c>
      <c r="Q13" s="44">
        <f>gouvernment!Q13/total!Q13</f>
        <v>4.3998404891665566E-2</v>
      </c>
      <c r="R13" s="44">
        <f>gouvernment!R13/total!R13</f>
        <v>3.7312441906785294E-2</v>
      </c>
      <c r="S13" s="44">
        <f>gouvernment!S13/total!S13</f>
        <v>3.5681729391847897E-2</v>
      </c>
      <c r="T13" s="44">
        <f>gouvernment!T13/total!T13</f>
        <v>3.3442622950819671E-2</v>
      </c>
      <c r="U13" s="44">
        <f>gouvernment!U13/total!U13</f>
        <v>3.1619537275064266E-2</v>
      </c>
      <c r="V13" s="44">
        <f>gouvernment!V13/total!V13</f>
        <v>5.1067248106495294E-2</v>
      </c>
      <c r="W13" s="44">
        <f>gouvernment!W13/total!W13</f>
        <v>0.10379241516966067</v>
      </c>
      <c r="X13" s="44">
        <f>gouvernment!X13/total!X13</f>
        <v>5.8093477686823346E-2</v>
      </c>
      <c r="Y13" s="44">
        <f>gouvernment!Y13/total!Y13</f>
        <v>4.030161206448258E-2</v>
      </c>
    </row>
    <row r="14" spans="1:25">
      <c r="A14" t="s">
        <v>41</v>
      </c>
      <c r="B14" s="44">
        <f>gouvernment!B14/total!B14</f>
        <v>1.0510281797410511E-2</v>
      </c>
      <c r="C14" s="44">
        <f>gouvernment!C14/total!C14</f>
        <v>1.8535681186283596E-3</v>
      </c>
      <c r="D14" s="44">
        <f>gouvernment!D14/total!D14</f>
        <v>2.1837239772892706E-3</v>
      </c>
      <c r="E14" s="44">
        <f>gouvernment!E14/total!E14</f>
        <v>3.1568374228727217E-3</v>
      </c>
      <c r="F14" s="44">
        <f>gouvernment!F14/total!F14</f>
        <v>1.6591251885369532E-3</v>
      </c>
      <c r="G14" s="44">
        <f>gouvernment!G14/total!G14</f>
        <v>2.2509003601440575E-3</v>
      </c>
      <c r="H14" s="44">
        <f>gouvernment!H14/total!H14</f>
        <v>5.335255948089402E-2</v>
      </c>
      <c r="I14" s="44">
        <f>gouvernment!I14/total!I14</f>
        <v>5.3602058319039449E-2</v>
      </c>
      <c r="J14" s="44">
        <f>gouvernment!J14/total!J14</f>
        <v>7.0022760744410231E-2</v>
      </c>
      <c r="K14" s="44">
        <f>gouvernment!K14/total!K14</f>
        <v>7.1501272264631044E-2</v>
      </c>
      <c r="L14" s="44">
        <f>gouvernment!L14/total!L14</f>
        <v>6.9498069498069512E-2</v>
      </c>
      <c r="M14" s="44">
        <f>gouvernment!M14/total!M14</f>
        <v>3.6119329388560155E-2</v>
      </c>
      <c r="N14" s="44">
        <f>gouvernment!N14/total!N14</f>
        <v>6.4507838601901818E-2</v>
      </c>
      <c r="O14" s="44">
        <f>gouvernment!O14/total!O14</f>
        <v>4.4276598515431698E-2</v>
      </c>
      <c r="P14" s="44">
        <f>gouvernment!P14/total!P14</f>
        <v>5.9906029757243545E-2</v>
      </c>
      <c r="Q14" s="44">
        <f>gouvernment!Q14/total!Q14</f>
        <v>5.7824025289778716E-2</v>
      </c>
      <c r="R14" s="44">
        <f>gouvernment!R14/total!R14</f>
        <v>6.9993164730006829E-2</v>
      </c>
      <c r="S14" s="44">
        <f>gouvernment!S14/total!S14</f>
        <v>3.0518097941802696E-2</v>
      </c>
      <c r="T14" s="44">
        <f>gouvernment!T14/total!T14</f>
        <v>3.5547625583310462E-2</v>
      </c>
      <c r="U14" s="44">
        <f>gouvernment!U14/total!U14</f>
        <v>3.5175183492591057E-2</v>
      </c>
      <c r="V14" s="44">
        <f>gouvernment!V14/total!V14</f>
        <v>4.4600638977635776E-2</v>
      </c>
      <c r="W14" s="44">
        <f>gouvernment!W14/total!W14</f>
        <v>4.122076892588189E-2</v>
      </c>
      <c r="X14" s="44">
        <f>gouvernment!X14/total!X14</f>
        <v>4.217706013363029E-2</v>
      </c>
      <c r="Y14" s="44" t="e">
        <f>gouvernment!Y14/total!Y14</f>
        <v>#VALUE!</v>
      </c>
    </row>
    <row r="15" spans="1:25">
      <c r="A15" t="s">
        <v>42</v>
      </c>
      <c r="B15" s="44" t="e">
        <f>gouvernment!B15/total!B15</f>
        <v>#VALUE!</v>
      </c>
      <c r="C15" s="44" t="e">
        <f>gouvernment!C15/total!C15</f>
        <v>#VALUE!</v>
      </c>
      <c r="D15" s="44" t="e">
        <f>gouvernment!D15/total!D15</f>
        <v>#VALUE!</v>
      </c>
      <c r="E15" s="44">
        <f>gouvernment!E15/total!E15</f>
        <v>7.4954015941140401E-2</v>
      </c>
      <c r="F15" s="44">
        <f>gouvernment!F15/total!F15</f>
        <v>6.597386238387655E-2</v>
      </c>
      <c r="G15" s="44">
        <f>gouvernment!G15/total!G15</f>
        <v>5.5511748935499129E-2</v>
      </c>
      <c r="H15" s="44">
        <f>gouvernment!H15/total!H15</f>
        <v>6.4730694354315388E-2</v>
      </c>
      <c r="I15" s="44">
        <f>gouvernment!I15/total!I15</f>
        <v>5.3625125292348814E-2</v>
      </c>
      <c r="J15" s="44">
        <f>gouvernment!J15/total!J15</f>
        <v>5.0236966824644548E-2</v>
      </c>
      <c r="K15" s="44">
        <f>gouvernment!K15/total!K15</f>
        <v>5.297282383777073E-2</v>
      </c>
      <c r="L15" s="44">
        <f>gouvernment!L15/total!L15</f>
        <v>0.1131030846295808</v>
      </c>
      <c r="M15" s="44">
        <f>gouvernment!M15/total!M15</f>
        <v>0.10717120931463352</v>
      </c>
      <c r="N15" s="44">
        <f>gouvernment!N15/total!N15</f>
        <v>0.10637460650577125</v>
      </c>
      <c r="O15" s="44">
        <f>gouvernment!O15/total!O15</f>
        <v>0.11195319771307007</v>
      </c>
      <c r="P15" s="44">
        <f>gouvernment!P15/total!P15</f>
        <v>0.11140304781923278</v>
      </c>
      <c r="Q15" s="44">
        <f>gouvernment!Q15/total!Q15</f>
        <v>0.1118197855882752</v>
      </c>
      <c r="R15" s="44">
        <f>gouvernment!R15/total!R15</f>
        <v>0.11200644641418211</v>
      </c>
      <c r="S15" s="44">
        <f>gouvernment!S15/total!S15</f>
        <v>0.12085083322043083</v>
      </c>
      <c r="T15" s="44">
        <f>gouvernment!T15/total!T15</f>
        <v>0.12690763052208834</v>
      </c>
      <c r="U15" s="44">
        <f>gouvernment!U15/total!U15</f>
        <v>0.12902801525713534</v>
      </c>
      <c r="V15" s="44">
        <f>gouvernment!V15/total!V15</f>
        <v>0.17473410028217928</v>
      </c>
      <c r="W15" s="44">
        <f>gouvernment!W15/total!W15</f>
        <v>0.15449467804826639</v>
      </c>
      <c r="X15" s="44">
        <f>gouvernment!X15/total!X15</f>
        <v>0.13524264120922833</v>
      </c>
      <c r="Y15" s="44">
        <f>gouvernment!Y15/total!Y15</f>
        <v>0.12423887587822015</v>
      </c>
    </row>
    <row r="16" spans="1:25">
      <c r="A16" t="s">
        <v>43</v>
      </c>
      <c r="B16" s="44">
        <f>gouvernment!B16/total!B16</f>
        <v>0.83107107601184615</v>
      </c>
      <c r="C16" s="44">
        <f>gouvernment!C16/total!C16</f>
        <v>0.83404356060606055</v>
      </c>
      <c r="D16" s="44">
        <f>gouvernment!D16/total!D16</f>
        <v>0.83798690106859708</v>
      </c>
      <c r="E16" s="44">
        <f>gouvernment!E16/total!E16</f>
        <v>0.83906109613656787</v>
      </c>
      <c r="F16" s="44">
        <f>gouvernment!F16/total!F16</f>
        <v>0.8355723326301765</v>
      </c>
      <c r="G16" s="44">
        <f>gouvernment!G16/total!G16</f>
        <v>0.83742162578374224</v>
      </c>
      <c r="H16" s="44">
        <f>gouvernment!H16/total!H16</f>
        <v>0.83869560475515326</v>
      </c>
      <c r="I16" s="44">
        <f>gouvernment!I16/total!I16</f>
        <v>0.83710455764075076</v>
      </c>
      <c r="J16" s="44">
        <f>gouvernment!J16/total!J16</f>
        <v>0.84018504889075807</v>
      </c>
      <c r="K16" s="44">
        <f>gouvernment!K16/total!K16</f>
        <v>0.84457560427206302</v>
      </c>
      <c r="L16" s="44">
        <f>gouvernment!L16/total!L16</f>
        <v>0.84241336984231907</v>
      </c>
      <c r="M16" s="44">
        <f>gouvernment!M16/total!M16</f>
        <v>0.83904505198305734</v>
      </c>
      <c r="N16" s="44">
        <f>gouvernment!N16/total!N16</f>
        <v>0.84342280601561015</v>
      </c>
      <c r="O16" s="44">
        <f>gouvernment!O16/total!O16</f>
        <v>0.84432589718719686</v>
      </c>
      <c r="P16" s="44">
        <f>gouvernment!P16/total!P16</f>
        <v>0.84415079673532845</v>
      </c>
      <c r="Q16" s="44">
        <f>gouvernment!Q16/total!Q16</f>
        <v>0.84227343144848954</v>
      </c>
      <c r="R16" s="44">
        <f>gouvernment!R16/total!R16</f>
        <v>0.84165282797694629</v>
      </c>
      <c r="S16" s="44">
        <f>gouvernment!S16/total!S16</f>
        <v>0.8395721925133689</v>
      </c>
      <c r="T16" s="44">
        <f>gouvernment!T16/total!T16</f>
        <v>0.83749257278669043</v>
      </c>
      <c r="U16" s="44">
        <f>gouvernment!U16/total!U16</f>
        <v>0.83717494089834532</v>
      </c>
      <c r="V16" s="44">
        <f>gouvernment!V16/total!V16</f>
        <v>0.84753787878787867</v>
      </c>
      <c r="W16" s="44">
        <f>gouvernment!W16/total!W16</f>
        <v>0.84515890613451583</v>
      </c>
      <c r="X16" s="44">
        <f>gouvernment!X16/total!X16</f>
        <v>0.84582102152807093</v>
      </c>
      <c r="Y16" s="44">
        <f>gouvernment!Y16/total!Y16</f>
        <v>0.83529287151784759</v>
      </c>
    </row>
    <row r="17" spans="1:25">
      <c r="A17" t="s">
        <v>44</v>
      </c>
      <c r="B17" s="44" t="e">
        <f>gouvernment!B17/total!B17</f>
        <v>#VALUE!</v>
      </c>
      <c r="C17" s="44" t="e">
        <f>gouvernment!C17/total!C17</f>
        <v>#VALUE!</v>
      </c>
      <c r="D17" s="44" t="e">
        <f>gouvernment!D17/total!D17</f>
        <v>#VALUE!</v>
      </c>
      <c r="E17" s="44">
        <f>gouvernment!E17/total!E17</f>
        <v>0.12823506518777972</v>
      </c>
      <c r="F17" s="44">
        <f>gouvernment!F17/total!F17</f>
        <v>0.11820906706631697</v>
      </c>
      <c r="G17" s="44">
        <f>gouvernment!G17/total!G17</f>
        <v>0.12577903682719549</v>
      </c>
      <c r="H17" s="44">
        <f>gouvernment!H17/total!H17</f>
        <v>0.13470044229995978</v>
      </c>
      <c r="I17" s="44">
        <f>gouvernment!I17/total!I17</f>
        <v>0.13056894889103185</v>
      </c>
      <c r="J17" s="44">
        <f>gouvernment!J17/total!J17</f>
        <v>0.1294275642101729</v>
      </c>
      <c r="K17" s="44">
        <f>gouvernment!K17/total!K17</f>
        <v>0.12695398100803507</v>
      </c>
      <c r="L17" s="44">
        <f>gouvernment!L17/total!L17</f>
        <v>0.12723688201395206</v>
      </c>
      <c r="M17" s="44">
        <f>gouvernment!M17/total!M17</f>
        <v>0.12849621586048041</v>
      </c>
      <c r="N17" s="44">
        <f>gouvernment!N17/total!N17</f>
        <v>0.12649712879409353</v>
      </c>
      <c r="O17" s="44">
        <f>gouvernment!O17/total!O17</f>
        <v>0.12625378124502468</v>
      </c>
      <c r="P17" s="44">
        <f>gouvernment!P17/total!P17</f>
        <v>0.11883055642879597</v>
      </c>
      <c r="Q17" s="44">
        <f>gouvernment!Q17/total!Q17</f>
        <v>0.12302364101791897</v>
      </c>
      <c r="R17" s="44">
        <f>gouvernment!R17/total!R17</f>
        <v>0.11772605192479857</v>
      </c>
      <c r="S17" s="44">
        <f>gouvernment!S17/total!S17</f>
        <v>0.11414279217826284</v>
      </c>
      <c r="T17" s="44">
        <f>gouvernment!T17/total!T17</f>
        <v>9.1167239575549244E-2</v>
      </c>
      <c r="U17" s="44">
        <f>gouvernment!U17/total!U17</f>
        <v>8.0974035499486577E-2</v>
      </c>
      <c r="V17" s="44">
        <f>gouvernment!V17/total!V17</f>
        <v>9.0777147380920964E-2</v>
      </c>
      <c r="W17" s="44">
        <f>gouvernment!W17/total!W17</f>
        <v>0.12802029101588572</v>
      </c>
      <c r="X17" s="44">
        <f>gouvernment!X17/total!X17</f>
        <v>9.914529914529914E-2</v>
      </c>
      <c r="Y17" s="44">
        <f>gouvernment!Y17/total!Y17</f>
        <v>8.1095382987167605E-2</v>
      </c>
    </row>
    <row r="18" spans="1:25">
      <c r="A18" t="s">
        <v>45</v>
      </c>
      <c r="B18" s="44">
        <f>gouvernment!B18/total!B18</f>
        <v>0.59269702523614831</v>
      </c>
      <c r="C18" s="44">
        <f>gouvernment!C18/total!C18</f>
        <v>0.59536615639222179</v>
      </c>
      <c r="D18" s="44">
        <f>gouvernment!D18/total!D18</f>
        <v>0.598977451494494</v>
      </c>
      <c r="E18" s="44">
        <f>gouvernment!E18/total!E18</f>
        <v>0.60027714789619546</v>
      </c>
      <c r="F18" s="44">
        <f>gouvernment!F18/total!F18</f>
        <v>0.60330065764983254</v>
      </c>
      <c r="G18" s="44">
        <f>gouvernment!G18/total!G18</f>
        <v>0.60617760617760619</v>
      </c>
      <c r="H18" s="44">
        <f>gouvernment!H18/total!H18</f>
        <v>0.61636890391115395</v>
      </c>
      <c r="I18" s="44">
        <f>gouvernment!I18/total!I18</f>
        <v>0.61603166749134097</v>
      </c>
      <c r="J18" s="44">
        <f>gouvernment!J18/total!J18</f>
        <v>0.61560589715929526</v>
      </c>
      <c r="K18" s="44">
        <f>gouvernment!K18/total!K18</f>
        <v>0.61969217334352145</v>
      </c>
      <c r="L18" s="44">
        <f>gouvernment!L18/total!L18</f>
        <v>0.61999562458980539</v>
      </c>
      <c r="M18" s="44">
        <f>gouvernment!M18/total!M18</f>
        <v>0.62777838013661491</v>
      </c>
      <c r="N18" s="44">
        <f>gouvernment!N18/total!N18</f>
        <v>0.63540580012518255</v>
      </c>
      <c r="O18" s="44">
        <f>gouvernment!O18/total!O18</f>
        <v>0.63855175930647634</v>
      </c>
      <c r="P18" s="44">
        <f>gouvernment!P18/total!P18</f>
        <v>0.63817605561803492</v>
      </c>
      <c r="Q18" s="44">
        <f>gouvernment!Q18/total!Q18</f>
        <v>0.62477967858994299</v>
      </c>
      <c r="R18" s="44">
        <f>gouvernment!R18/total!R18</f>
        <v>0.62102793772659415</v>
      </c>
      <c r="S18" s="44">
        <f>gouvernment!S18/total!S18</f>
        <v>0.62660238851758521</v>
      </c>
      <c r="T18" s="44">
        <f>gouvernment!T18/total!T18</f>
        <v>0.62976888200818326</v>
      </c>
      <c r="U18" s="44">
        <f>gouvernment!U18/total!U18</f>
        <v>0.63973394395376737</v>
      </c>
      <c r="V18" s="44">
        <f>gouvernment!V18/total!V18</f>
        <v>0.65458887043189373</v>
      </c>
      <c r="W18" s="44">
        <f>gouvernment!W18/total!W18</f>
        <v>0.6286829268292683</v>
      </c>
      <c r="X18" s="44">
        <f>gouvernment!X18/total!X18</f>
        <v>0.66215797625193595</v>
      </c>
      <c r="Y18" s="44" t="e">
        <f>gouvernment!Y18/total!Y18</f>
        <v>#VALUE!</v>
      </c>
    </row>
    <row r="19" spans="1:25" s="1" customFormat="1">
      <c r="A19" s="1" t="s">
        <v>46</v>
      </c>
      <c r="B19" s="129" t="e">
        <f>gouvernment!B19/total!B19</f>
        <v>#VALUE!</v>
      </c>
      <c r="C19" s="129" t="e">
        <f>gouvernment!C19/total!C19</f>
        <v>#VALUE!</v>
      </c>
      <c r="D19" s="129" t="e">
        <f>gouvernment!D19/total!D19</f>
        <v>#VALUE!</v>
      </c>
      <c r="E19" s="129">
        <f>gouvernment!E19/total!E19</f>
        <v>3.4811068134483779E-2</v>
      </c>
      <c r="F19" s="129">
        <f>gouvernment!F19/total!F19</f>
        <v>3.5025580480125933E-2</v>
      </c>
      <c r="G19" s="129">
        <f>gouvernment!G19/total!G19</f>
        <v>3.4557023984336757E-2</v>
      </c>
      <c r="H19" s="129">
        <f>gouvernment!H19/total!H19</f>
        <v>4.2268438282303103E-2</v>
      </c>
      <c r="I19" s="129">
        <f>gouvernment!I19/total!I19</f>
        <v>4.3912369135323766E-2</v>
      </c>
      <c r="J19" s="129">
        <f>gouvernment!J19/total!J19</f>
        <v>4.5995619464812877E-2</v>
      </c>
      <c r="K19" s="129">
        <f>gouvernment!K19/total!K19</f>
        <v>5.0053153791637134E-2</v>
      </c>
      <c r="L19" s="129">
        <f>gouvernment!L19/total!L19</f>
        <v>4.9616960627115625E-2</v>
      </c>
      <c r="M19" s="129">
        <f>gouvernment!M19/total!M19</f>
        <v>4.9172999552972732E-2</v>
      </c>
      <c r="N19" s="129">
        <f>gouvernment!N19/total!N19</f>
        <v>5.0278835088961665E-2</v>
      </c>
      <c r="O19" s="129">
        <f>gouvernment!O19/total!O19</f>
        <v>5.0719550719550713E-2</v>
      </c>
      <c r="P19" s="129">
        <f>gouvernment!P19/total!P19</f>
        <v>5.0957621977641039E-2</v>
      </c>
      <c r="Q19" s="129">
        <f>gouvernment!Q19/total!Q19</f>
        <v>5.1275331935709288E-2</v>
      </c>
      <c r="R19" s="129">
        <f>gouvernment!R19/total!R19</f>
        <v>5.1434051085345649E-2</v>
      </c>
      <c r="S19" s="129">
        <f>gouvernment!S19/total!S19</f>
        <v>5.2047556142668421E-2</v>
      </c>
      <c r="T19" s="129">
        <f>gouvernment!T19/total!T19</f>
        <v>5.2819414703783006E-2</v>
      </c>
      <c r="U19" s="129">
        <f>gouvernment!U19/total!U19</f>
        <v>5.3025520786364862E-2</v>
      </c>
      <c r="V19" s="129">
        <f>gouvernment!V19/total!V19</f>
        <v>5.514796801582722E-2</v>
      </c>
      <c r="W19" s="129">
        <f>gouvernment!W19/total!W19</f>
        <v>4.3548911277218071E-2</v>
      </c>
      <c r="X19" s="129">
        <f>gouvernment!X19/total!X19</f>
        <v>4.3090388823430401E-2</v>
      </c>
      <c r="Y19" s="129" t="e">
        <f>gouvernment!Y19/total!Y19</f>
        <v>#VALUE!</v>
      </c>
    </row>
    <row r="20" spans="1:25">
      <c r="A20" t="s">
        <v>47</v>
      </c>
      <c r="B20" s="44">
        <f>gouvernment!B20/total!B20</f>
        <v>7.6658576051779934E-2</v>
      </c>
      <c r="C20" s="44">
        <f>gouvernment!C20/total!C20</f>
        <v>7.751234754561033E-2</v>
      </c>
      <c r="D20" s="44">
        <f>gouvernment!D20/total!D20</f>
        <v>7.6492537313432848E-2</v>
      </c>
      <c r="E20" s="44">
        <f>gouvernment!E20/total!E20</f>
        <v>7.7388963660834462E-2</v>
      </c>
      <c r="F20" s="44">
        <f>gouvernment!F20/total!F20</f>
        <v>7.7370392272816876E-2</v>
      </c>
      <c r="G20" s="44">
        <f>gouvernment!G20/total!G20</f>
        <v>7.4379363847944149E-2</v>
      </c>
      <c r="H20" s="44">
        <f>gouvernment!H20/total!H20</f>
        <v>7.2298624754420435E-2</v>
      </c>
      <c r="I20" s="44">
        <f>gouvernment!I20/total!I20</f>
        <v>7.1137200278579241E-2</v>
      </c>
      <c r="J20" s="44">
        <f>gouvernment!J20/total!J20</f>
        <v>6.9944395668715242E-2</v>
      </c>
      <c r="K20" s="44">
        <f>gouvernment!K20/total!K20</f>
        <v>6.8339562199679668E-2</v>
      </c>
      <c r="L20" s="44">
        <f>gouvernment!L20/total!L20</f>
        <v>6.7682047584715216E-2</v>
      </c>
      <c r="M20" s="44">
        <f>gouvernment!M20/total!M20</f>
        <v>6.7823343848580436E-2</v>
      </c>
      <c r="N20" s="44">
        <f>gouvernment!N20/total!N20</f>
        <v>6.8276052704321383E-2</v>
      </c>
      <c r="O20" s="44">
        <f>gouvernment!O20/total!O20</f>
        <v>6.8460769160832796E-2</v>
      </c>
      <c r="P20" s="44">
        <f>gouvernment!P20/total!P20</f>
        <v>6.8837293669508443E-2</v>
      </c>
      <c r="Q20" s="44">
        <f>gouvernment!Q20/total!Q20</f>
        <v>6.9079535299374453E-2</v>
      </c>
      <c r="R20" s="44">
        <f>gouvernment!R20/total!R20</f>
        <v>7.0805906422344772E-2</v>
      </c>
      <c r="S20" s="44">
        <f>gouvernment!S20/total!S20</f>
        <v>6.6778405081157372E-2</v>
      </c>
      <c r="T20" s="44">
        <f>gouvernment!T20/total!T20</f>
        <v>6.5586621374444737E-2</v>
      </c>
      <c r="U20" s="44">
        <f>gouvernment!U20/total!U20</f>
        <v>6.5722089450324345E-2</v>
      </c>
      <c r="V20" s="44">
        <f>gouvernment!V20/total!V20</f>
        <v>9.0443551563854085E-2</v>
      </c>
      <c r="W20" s="44">
        <f>gouvernment!W20/total!W20</f>
        <v>0.10808721199938147</v>
      </c>
      <c r="X20" s="44">
        <f>gouvernment!X20/total!X20</f>
        <v>0.11717572391907974</v>
      </c>
      <c r="Y20" s="44" t="e">
        <f>gouvernment!Y20/total!Y20</f>
        <v>#VALUE!</v>
      </c>
    </row>
    <row r="21" spans="1:25">
      <c r="A21" t="s">
        <v>48</v>
      </c>
      <c r="B21" s="44" t="e">
        <f>gouvernment!B21/total!B21</f>
        <v>#VALUE!</v>
      </c>
      <c r="C21" s="44" t="e">
        <f>gouvernment!C21/total!C21</f>
        <v>#VALUE!</v>
      </c>
      <c r="D21" s="44" t="e">
        <f>gouvernment!D21/total!D21</f>
        <v>#VALUE!</v>
      </c>
      <c r="E21" s="44">
        <f>gouvernment!E21/total!E21</f>
        <v>0.23422890282873715</v>
      </c>
      <c r="F21" s="44">
        <f>gouvernment!F21/total!F21</f>
        <v>0.21855695576970596</v>
      </c>
      <c r="G21" s="44">
        <f>gouvernment!G21/total!G21</f>
        <v>0.23666082895504964</v>
      </c>
      <c r="H21" s="44">
        <f>gouvernment!H21/total!H21</f>
        <v>0.21019493885458287</v>
      </c>
      <c r="I21" s="44">
        <f>gouvernment!I21/total!I21</f>
        <v>0.22850678733031676</v>
      </c>
      <c r="J21" s="44">
        <f>gouvernment!J21/total!J21</f>
        <v>0.24218396012686905</v>
      </c>
      <c r="K21" s="44">
        <f>gouvernment!K21/total!K21</f>
        <v>0.27373232699053895</v>
      </c>
      <c r="L21" s="44">
        <f>gouvernment!L21/total!L21</f>
        <v>0.30103157236636446</v>
      </c>
      <c r="M21" s="44">
        <f>gouvernment!M21/total!M21</f>
        <v>0.22484499075383446</v>
      </c>
      <c r="N21" s="44">
        <f>gouvernment!N21/total!N21</f>
        <v>0.3023307933662035</v>
      </c>
      <c r="O21" s="44">
        <f>gouvernment!O21/total!O21</f>
        <v>0.30564114719127755</v>
      </c>
      <c r="P21" s="44">
        <f>gouvernment!P21/total!P21</f>
        <v>0.30110252186034719</v>
      </c>
      <c r="Q21" s="44">
        <f>gouvernment!Q21/total!Q21</f>
        <v>0.28199513381995134</v>
      </c>
      <c r="R21" s="44">
        <f>gouvernment!R21/total!R21</f>
        <v>0.30654515327257664</v>
      </c>
      <c r="S21" s="44">
        <f>gouvernment!S21/total!S21</f>
        <v>0.27695144437615243</v>
      </c>
      <c r="T21" s="44">
        <f>gouvernment!T21/total!T21</f>
        <v>0.26859605911330053</v>
      </c>
      <c r="U21" s="44">
        <f>gouvernment!U21/total!U21</f>
        <v>0.27335935594047328</v>
      </c>
      <c r="V21" s="44">
        <f>gouvernment!V21/total!V21</f>
        <v>0.28167087542087543</v>
      </c>
      <c r="W21" s="44">
        <f>gouvernment!W21/total!W21</f>
        <v>0.30393546277117628</v>
      </c>
      <c r="X21" s="44">
        <f>gouvernment!X21/total!X21</f>
        <v>0.30235294117647055</v>
      </c>
      <c r="Y21" s="44" t="e">
        <f>gouvernment!Y21/total!Y21</f>
        <v>#VALUE!</v>
      </c>
    </row>
    <row r="22" spans="1:25">
      <c r="A22" t="s">
        <v>49</v>
      </c>
      <c r="B22" s="44" t="e">
        <f>gouvernment!B22/total!B22</f>
        <v>#VALUE!</v>
      </c>
      <c r="C22" s="44" t="e">
        <f>gouvernment!C22/total!C22</f>
        <v>#VALUE!</v>
      </c>
      <c r="D22" s="44" t="e">
        <f>gouvernment!D22/total!D22</f>
        <v>#VALUE!</v>
      </c>
      <c r="E22" s="44">
        <f>gouvernment!E22/total!E22</f>
        <v>0.10257357468292082</v>
      </c>
      <c r="F22" s="44">
        <f>gouvernment!F22/total!F22</f>
        <v>8.4557875741170407E-2</v>
      </c>
      <c r="G22" s="44">
        <f>gouvernment!G22/total!G22</f>
        <v>8.7789605510331867E-2</v>
      </c>
      <c r="H22" s="44">
        <f>gouvernment!H22/total!H22</f>
        <v>8.2926202108511191E-2</v>
      </c>
      <c r="I22" s="44">
        <f>gouvernment!I22/total!I22</f>
        <v>9.8139922265408103E-2</v>
      </c>
      <c r="J22" s="44">
        <f>gouvernment!J22/total!J22</f>
        <v>9.6924379232505645E-2</v>
      </c>
      <c r="K22" s="44">
        <f>gouvernment!K22/total!K22</f>
        <v>9.4849072279147059E-2</v>
      </c>
      <c r="L22" s="44">
        <f>gouvernment!L22/total!L22</f>
        <v>8.1621694187139215E-2</v>
      </c>
      <c r="M22" s="44">
        <f>gouvernment!M22/total!M22</f>
        <v>8.0470525330838122E-2</v>
      </c>
      <c r="N22" s="44">
        <f>gouvernment!N22/total!N22</f>
        <v>8.6358116313587918E-2</v>
      </c>
      <c r="O22" s="44">
        <f>gouvernment!O22/total!O22</f>
        <v>8.8609344760851541E-2</v>
      </c>
      <c r="P22" s="44">
        <f>gouvernment!P22/total!P22</f>
        <v>9.6636866751809297E-2</v>
      </c>
      <c r="Q22" s="44">
        <f>gouvernment!Q22/total!Q22</f>
        <v>0.1143857601400642</v>
      </c>
      <c r="R22" s="44">
        <f>gouvernment!R22/total!R22</f>
        <v>8.5002862049227232E-2</v>
      </c>
      <c r="S22" s="44">
        <f>gouvernment!S22/total!S22</f>
        <v>8.1702253855278781E-2</v>
      </c>
      <c r="T22" s="44">
        <f>gouvernment!T22/total!T22</f>
        <v>8.5714285714285701E-2</v>
      </c>
      <c r="U22" s="44">
        <f>gouvernment!U22/total!U22</f>
        <v>8.6596625278573702E-2</v>
      </c>
      <c r="V22" s="44">
        <f>gouvernment!V22/total!V22</f>
        <v>0.11608122941822173</v>
      </c>
      <c r="W22" s="44">
        <f>gouvernment!W22/total!W22</f>
        <v>0.14533622559652928</v>
      </c>
      <c r="X22" s="44">
        <f>gouvernment!X22/total!X22</f>
        <v>0.11265293942106834</v>
      </c>
      <c r="Y22" s="44">
        <f>gouvernment!Y22/total!Y22</f>
        <v>9.3052499214083609E-2</v>
      </c>
    </row>
    <row r="23" spans="1:25">
      <c r="A23" t="s">
        <v>50</v>
      </c>
      <c r="B23" s="44">
        <f>gouvernment!B23/total!B23</f>
        <v>0.80784357793010464</v>
      </c>
      <c r="C23" s="44">
        <f>gouvernment!C23/total!C23</f>
        <v>0.80635210784873756</v>
      </c>
      <c r="D23" s="44">
        <f>gouvernment!D23/total!D23</f>
        <v>0.81380263717566992</v>
      </c>
      <c r="E23" s="44">
        <f>gouvernment!E23/total!E23</f>
        <v>0.81282762873882219</v>
      </c>
      <c r="F23" s="44">
        <f>gouvernment!F23/total!F23</f>
        <v>0.80941151248794074</v>
      </c>
      <c r="G23" s="44">
        <f>gouvernment!G23/total!G23</f>
        <v>0.80999217614842967</v>
      </c>
      <c r="H23" s="44">
        <f>gouvernment!H23/total!H23</f>
        <v>0.81582330255930813</v>
      </c>
      <c r="I23" s="44">
        <f>gouvernment!I23/total!I23</f>
        <v>0.82008618625808005</v>
      </c>
      <c r="J23" s="44">
        <f>gouvernment!J23/total!J23</f>
        <v>0.8221476510067115</v>
      </c>
      <c r="K23" s="44">
        <f>gouvernment!K23/total!K23</f>
        <v>0.81641025641025633</v>
      </c>
      <c r="L23" s="44">
        <f>gouvernment!L23/total!L23</f>
        <v>0.79861277206409953</v>
      </c>
      <c r="M23" s="44">
        <f>gouvernment!M23/total!M23</f>
        <v>0.80007314397171769</v>
      </c>
      <c r="N23" s="44">
        <f>gouvernment!N23/total!N23</f>
        <v>0.79916880576946592</v>
      </c>
      <c r="O23" s="44">
        <f>gouvernment!O23/total!O23</f>
        <v>0.80222602739726023</v>
      </c>
      <c r="P23" s="44">
        <f>gouvernment!P23/total!P23</f>
        <v>0.80495807510025519</v>
      </c>
      <c r="Q23" s="44">
        <f>gouvernment!Q23/total!Q23</f>
        <v>0.80805452292441138</v>
      </c>
      <c r="R23" s="44">
        <f>gouvernment!R23/total!R23</f>
        <v>0.8151167098925528</v>
      </c>
      <c r="S23" s="44">
        <f>gouvernment!S23/total!S23</f>
        <v>0.81866602106282538</v>
      </c>
      <c r="T23" s="44">
        <f>gouvernment!T23/total!T23</f>
        <v>0.8238243017426593</v>
      </c>
      <c r="U23" s="44">
        <f>gouvernment!U23/total!U23</f>
        <v>0.82797202797202796</v>
      </c>
      <c r="V23" s="44">
        <f>gouvernment!V23/total!V23</f>
        <v>0.83328133125325021</v>
      </c>
      <c r="W23" s="44">
        <f>gouvernment!W23/total!W23</f>
        <v>0.83583316211218406</v>
      </c>
      <c r="X23" s="44">
        <f>gouvernment!X23/total!X23</f>
        <v>0.8468061674008811</v>
      </c>
      <c r="Y23" s="44">
        <f>gouvernment!Y23/total!Y23</f>
        <v>0.83963523131672591</v>
      </c>
    </row>
    <row r="24" spans="1:25">
      <c r="A24" t="s">
        <v>51</v>
      </c>
      <c r="B24" s="44" t="e">
        <f>gouvernment!B24/total!B24</f>
        <v>#VALUE!</v>
      </c>
      <c r="C24" s="44" t="e">
        <f>gouvernment!C24/total!C24</f>
        <v>#VALUE!</v>
      </c>
      <c r="D24" s="44" t="e">
        <f>gouvernment!D24/total!D24</f>
        <v>#VALUE!</v>
      </c>
      <c r="E24" s="44" t="e">
        <f>gouvernment!E24/total!E24</f>
        <v>#VALUE!</v>
      </c>
      <c r="F24" s="44" t="e">
        <f>gouvernment!F24/total!F24</f>
        <v>#VALUE!</v>
      </c>
      <c r="G24" s="44" t="e">
        <f>gouvernment!G24/total!G24</f>
        <v>#VALUE!</v>
      </c>
      <c r="H24" s="44" t="e">
        <f>gouvernment!H24/total!H24</f>
        <v>#VALUE!</v>
      </c>
      <c r="I24" s="44" t="e">
        <f>gouvernment!I24/total!I24</f>
        <v>#VALUE!</v>
      </c>
      <c r="J24" s="44" t="e">
        <f>gouvernment!J24/total!J24</f>
        <v>#VALUE!</v>
      </c>
      <c r="K24" s="44" t="e">
        <f>gouvernment!K24/total!K24</f>
        <v>#VALUE!</v>
      </c>
      <c r="L24" s="44" t="e">
        <f>gouvernment!L24/total!L24</f>
        <v>#VALUE!</v>
      </c>
      <c r="M24" s="44">
        <f>gouvernment!M24/total!M24</f>
        <v>0.71789553083160473</v>
      </c>
      <c r="N24" s="44">
        <f>gouvernment!N24/total!N24</f>
        <v>0.71673900735987917</v>
      </c>
      <c r="O24" s="44">
        <f>gouvernment!O24/total!O24</f>
        <v>0.70497226817164549</v>
      </c>
      <c r="P24" s="44">
        <f>gouvernment!P24/total!P24</f>
        <v>0.70923998738568272</v>
      </c>
      <c r="Q24" s="44">
        <f>gouvernment!Q24/total!Q24</f>
        <v>0.71483097055616129</v>
      </c>
      <c r="R24" s="44">
        <f>gouvernment!R24/total!R24</f>
        <v>0.72151559780425756</v>
      </c>
      <c r="S24" s="44">
        <f>gouvernment!S24/total!S24</f>
        <v>0.72631578947368414</v>
      </c>
      <c r="T24" s="44">
        <f>gouvernment!T24/total!T24</f>
        <v>0.73429319371727753</v>
      </c>
      <c r="U24" s="44">
        <f>gouvernment!U24/total!U24</f>
        <v>0.73647339394842748</v>
      </c>
      <c r="V24" s="44">
        <f>gouvernment!V24/total!V24</f>
        <v>0.77507385004923335</v>
      </c>
      <c r="W24" s="44">
        <f>gouvernment!W24/total!W24</f>
        <v>0.75450349858567811</v>
      </c>
      <c r="X24" s="44">
        <f>gouvernment!X24/total!X24</f>
        <v>0.76781045751633981</v>
      </c>
      <c r="Y24" s="44" t="e">
        <f>gouvernment!Y24/total!Y24</f>
        <v>#VALUE!</v>
      </c>
    </row>
    <row r="25" spans="1:25">
      <c r="A25" t="s">
        <v>52</v>
      </c>
      <c r="B25" s="44" t="e">
        <f>gouvernment!B25/total!B25</f>
        <v>#VALUE!</v>
      </c>
      <c r="C25" s="44" t="e">
        <f>gouvernment!C25/total!C25</f>
        <v>#VALUE!</v>
      </c>
      <c r="D25" s="44" t="e">
        <f>gouvernment!D25/total!D25</f>
        <v>#VALUE!</v>
      </c>
      <c r="E25" s="44" t="e">
        <f>gouvernment!E25/total!E25</f>
        <v>#VALUE!</v>
      </c>
      <c r="F25" s="44" t="e">
        <f>gouvernment!F25/total!F25</f>
        <v>#VALUE!</v>
      </c>
      <c r="G25" s="44" t="e">
        <f>gouvernment!G25/total!G25</f>
        <v>#VALUE!</v>
      </c>
      <c r="H25" s="44">
        <f>gouvernment!H25/total!H25</f>
        <v>0.16348733233979135</v>
      </c>
      <c r="I25" s="44">
        <f>gouvernment!I25/total!I25</f>
        <v>0.16101568334578042</v>
      </c>
      <c r="J25" s="44">
        <f>gouvernment!J25/total!J25</f>
        <v>0.1650556531927358</v>
      </c>
      <c r="K25" s="44">
        <f>gouvernment!K25/total!K25</f>
        <v>0.16772700983227298</v>
      </c>
      <c r="L25" s="44">
        <f>gouvernment!L25/total!L25</f>
        <v>0.16652148664343785</v>
      </c>
      <c r="M25" s="44">
        <f>gouvernment!M25/total!M25</f>
        <v>0.15967246673490276</v>
      </c>
      <c r="N25" s="44">
        <f>gouvernment!N25/total!N25</f>
        <v>0.16327408256880735</v>
      </c>
      <c r="O25" s="44">
        <f>gouvernment!O25/total!O25</f>
        <v>0.16700201207243459</v>
      </c>
      <c r="P25" s="44">
        <f>gouvernment!P25/total!P25</f>
        <v>0.17402413058907026</v>
      </c>
      <c r="Q25" s="44">
        <f>gouvernment!Q25/total!Q25</f>
        <v>0.16804329250925662</v>
      </c>
      <c r="R25" s="44">
        <f>gouvernment!R25/total!R25</f>
        <v>0.15276211950394589</v>
      </c>
      <c r="S25" s="44">
        <f>gouvernment!S25/total!S25</f>
        <v>0.15705128205128205</v>
      </c>
      <c r="T25" s="44">
        <f>gouvernment!T25/total!T25</f>
        <v>0.1549529607083564</v>
      </c>
      <c r="U25" s="44">
        <f>gouvernment!U25/total!U25</f>
        <v>0.15653749651519375</v>
      </c>
      <c r="V25" s="44">
        <f>gouvernment!V25/total!V25</f>
        <v>0.18658362527572336</v>
      </c>
      <c r="W25" s="44">
        <f>gouvernment!W25/total!W25</f>
        <v>0.19797596457938013</v>
      </c>
      <c r="X25" s="44">
        <f>gouvernment!X25/total!X25</f>
        <v>0.16439104314582195</v>
      </c>
      <c r="Y25" s="44" t="e">
        <f>gouvernment!Y25/total!Y25</f>
        <v>#VALUE!</v>
      </c>
    </row>
    <row r="26" spans="1:25">
      <c r="A26" t="s">
        <v>53</v>
      </c>
      <c r="B26" s="44">
        <f>gouvernment!B26/total!B26</f>
        <v>0.7253865468481564</v>
      </c>
      <c r="C26" s="44">
        <f>gouvernment!C26/total!C26</f>
        <v>0.74411992762987844</v>
      </c>
      <c r="D26" s="44">
        <f>gouvernment!D26/total!D26</f>
        <v>0.74882420236430658</v>
      </c>
      <c r="E26" s="44">
        <f>gouvernment!E26/total!E26</f>
        <v>0.75258521639218678</v>
      </c>
      <c r="F26" s="44">
        <f>gouvernment!F26/total!F26</f>
        <v>0.76178812002449481</v>
      </c>
      <c r="G26" s="44">
        <f>gouvernment!G26/total!G26</f>
        <v>0.77395371147619607</v>
      </c>
      <c r="H26" s="44">
        <f>gouvernment!H26/total!H26</f>
        <v>0.77657935285053925</v>
      </c>
      <c r="I26" s="44">
        <f>gouvernment!I26/total!I26</f>
        <v>0.77396755162241893</v>
      </c>
      <c r="J26" s="44">
        <f>gouvernment!J26/total!J26</f>
        <v>0.77557717098324164</v>
      </c>
      <c r="K26" s="44">
        <f>gouvernment!K26/total!K26</f>
        <v>0.78127792672028595</v>
      </c>
      <c r="L26" s="44">
        <f>gouvernment!L26/total!L26</f>
        <v>0.78308658591296543</v>
      </c>
      <c r="M26" s="44">
        <f>gouvernment!M26/total!M26</f>
        <v>0.76760884431274234</v>
      </c>
      <c r="N26" s="44">
        <f>gouvernment!N26/total!N26</f>
        <v>0.75648907103825125</v>
      </c>
      <c r="O26" s="44">
        <f>gouvernment!O26/total!O26</f>
        <v>0.75521367521367511</v>
      </c>
      <c r="P26" s="44">
        <f>gouvernment!P26/total!P26</f>
        <v>0.7518042399639151</v>
      </c>
      <c r="Q26" s="44">
        <f>gouvernment!Q26/total!Q26</f>
        <v>0.74201196793496671</v>
      </c>
      <c r="R26" s="44">
        <f>gouvernment!R26/total!R26</f>
        <v>0.74223495702005737</v>
      </c>
      <c r="S26" s="44">
        <f>gouvernment!S26/total!S26</f>
        <v>0.73565337635399863</v>
      </c>
      <c r="T26" s="44">
        <f>gouvernment!T26/total!T26</f>
        <v>0.73704215618521074</v>
      </c>
      <c r="U26" s="44">
        <f>gouvernment!U26/total!U26</f>
        <v>0.73579020332717182</v>
      </c>
      <c r="V26" s="44">
        <f>gouvernment!V26/total!V26</f>
        <v>0.75771428571428578</v>
      </c>
      <c r="W26" s="44">
        <f>gouvernment!W26/total!W26</f>
        <v>0.73987638533674338</v>
      </c>
      <c r="X26" s="44">
        <f>gouvernment!X26/total!X26</f>
        <v>0.74273905272564789</v>
      </c>
      <c r="Y26" s="44">
        <f>gouvernment!Y26/total!Y26</f>
        <v>0.73789511069018587</v>
      </c>
    </row>
    <row r="27" spans="1:25">
      <c r="A27" t="s">
        <v>54</v>
      </c>
      <c r="B27" s="44">
        <f>gouvernment!B27/total!B27</f>
        <v>8.1449893390191888E-2</v>
      </c>
      <c r="C27" s="44">
        <f>gouvernment!C27/total!C27</f>
        <v>8.3575079430860622E-2</v>
      </c>
      <c r="D27" s="44">
        <f>gouvernment!D27/total!D27</f>
        <v>8.5010881392818274E-2</v>
      </c>
      <c r="E27" s="44">
        <f>gouvernment!E27/total!E27</f>
        <v>8.5080806731668221E-2</v>
      </c>
      <c r="F27" s="44">
        <f>gouvernment!F27/total!F27</f>
        <v>8.5069674850696747E-2</v>
      </c>
      <c r="G27" s="44">
        <f>gouvernment!G27/total!G27</f>
        <v>8.2919822407939409E-2</v>
      </c>
      <c r="H27" s="44">
        <f>gouvernment!H27/total!H27</f>
        <v>8.3257447638870816E-2</v>
      </c>
      <c r="I27" s="44">
        <f>gouvernment!I27/total!I27</f>
        <v>8.2529888160431941E-2</v>
      </c>
      <c r="J27" s="44">
        <f>gouvernment!J27/total!J27</f>
        <v>8.777351959451106E-2</v>
      </c>
      <c r="K27" s="44">
        <f>gouvernment!K27/total!K27</f>
        <v>9.2197789931912036E-2</v>
      </c>
      <c r="L27" s="44">
        <f>gouvernment!L27/total!L27</f>
        <v>9.4008606421714658E-2</v>
      </c>
      <c r="M27" s="44">
        <f>gouvernment!M27/total!M27</f>
        <v>8.8005339435545393E-2</v>
      </c>
      <c r="N27" s="44">
        <f>gouvernment!N27/total!N27</f>
        <v>8.7706146926536735E-2</v>
      </c>
      <c r="O27" s="44">
        <f>gouvernment!O27/total!O27</f>
        <v>8.4598088813940417E-2</v>
      </c>
      <c r="P27" s="44">
        <f>gouvernment!P27/total!P27</f>
        <v>8.7053779476186047E-2</v>
      </c>
      <c r="Q27" s="44">
        <f>gouvernment!Q27/total!Q27</f>
        <v>8.4093023255813956E-2</v>
      </c>
      <c r="R27" s="44">
        <f>gouvernment!R27/total!R27</f>
        <v>8.5467679894924473E-2</v>
      </c>
      <c r="S27" s="44">
        <f>gouvernment!S27/total!S27</f>
        <v>8.4365615615615619E-2</v>
      </c>
      <c r="T27" s="44">
        <f>gouvernment!T27/total!T27</f>
        <v>8.1005586592178769E-2</v>
      </c>
      <c r="U27" s="44">
        <f>gouvernment!U27/total!U27</f>
        <v>8.1130355515041011E-2</v>
      </c>
      <c r="V27" s="44">
        <f>gouvernment!V27/total!V27</f>
        <v>8.187187641980917E-2</v>
      </c>
      <c r="W27" s="44">
        <f>gouvernment!W27/total!W27</f>
        <v>8.0892114346402338E-2</v>
      </c>
      <c r="X27" s="44" t="e">
        <f>gouvernment!X27/total!X27</f>
        <v>#VALUE!</v>
      </c>
      <c r="Y27" s="44" t="e">
        <f>gouvernment!Y27/total!Y27</f>
        <v>#VALUE!</v>
      </c>
    </row>
    <row r="28" spans="1:25">
      <c r="A28" t="s">
        <v>55</v>
      </c>
      <c r="B28" s="44">
        <f>gouvernment!B28/total!B28</f>
        <v>0.10194552529182879</v>
      </c>
      <c r="C28" s="44">
        <f>gouvernment!C28/total!C28</f>
        <v>0.10169885966953689</v>
      </c>
      <c r="D28" s="44">
        <f>gouvernment!D28/total!D28</f>
        <v>0.1103637269556552</v>
      </c>
      <c r="E28" s="44">
        <f>gouvernment!E28/total!E28</f>
        <v>0.10926920382909175</v>
      </c>
      <c r="F28" s="44">
        <f>gouvernment!F28/total!F28</f>
        <v>0.11155378486055775</v>
      </c>
      <c r="G28" s="44">
        <f>gouvernment!G28/total!G28</f>
        <v>0.11851363236587512</v>
      </c>
      <c r="H28" s="44">
        <f>gouvernment!H28/total!H28</f>
        <v>0.12476799340070116</v>
      </c>
      <c r="I28" s="44">
        <f>gouvernment!I28/total!I28</f>
        <v>0.12290615539858728</v>
      </c>
      <c r="J28" s="44">
        <f>gouvernment!J28/total!J28</f>
        <v>0.11951963400686236</v>
      </c>
      <c r="K28" s="44">
        <f>gouvernment!K28/total!K28</f>
        <v>0.12192966955292454</v>
      </c>
      <c r="L28" s="44">
        <f>gouvernment!L28/total!L28</f>
        <v>0.11477663230240549</v>
      </c>
      <c r="M28" s="44">
        <f>gouvernment!M28/total!M28</f>
        <v>0.10870667793744718</v>
      </c>
      <c r="N28" s="44">
        <f>gouvernment!N28/total!N28</f>
        <v>0.1050886789325377</v>
      </c>
      <c r="O28" s="44">
        <f>gouvernment!O28/total!O28</f>
        <v>0.1042106974475695</v>
      </c>
      <c r="P28" s="44">
        <f>gouvernment!P28/total!P28</f>
        <v>0.10415365396627109</v>
      </c>
      <c r="Q28" s="44">
        <f>gouvernment!Q28/total!Q28</f>
        <v>0.10578236454697221</v>
      </c>
      <c r="R28" s="44">
        <f>gouvernment!R28/total!R28</f>
        <v>0.10189228529839883</v>
      </c>
      <c r="S28" s="44">
        <f>gouvernment!S28/total!S28</f>
        <v>0.10344827586206896</v>
      </c>
      <c r="T28" s="44">
        <f>gouvernment!T28/total!T28</f>
        <v>0.10012014417300762</v>
      </c>
      <c r="U28" s="44">
        <f>gouvernment!U28/total!U28</f>
        <v>0.10067278287461773</v>
      </c>
      <c r="V28" s="44">
        <f>gouvernment!V28/total!V28</f>
        <v>0.12263473053892217</v>
      </c>
      <c r="W28" s="44">
        <f>gouvernment!W28/total!W28</f>
        <v>0.15443146500910943</v>
      </c>
      <c r="X28" s="44">
        <f>gouvernment!X28/total!X28</f>
        <v>0.17680729277082893</v>
      </c>
      <c r="Y28" s="44">
        <f>gouvernment!Y28/total!Y28</f>
        <v>0.13016194331983805</v>
      </c>
    </row>
    <row r="29" spans="1:25">
      <c r="A29" t="s">
        <v>56</v>
      </c>
      <c r="B29" s="44">
        <f>gouvernment!B29/total!B29</f>
        <v>0.50763850542978095</v>
      </c>
      <c r="C29" s="44">
        <f>gouvernment!C29/total!C29</f>
        <v>0.4873483535528596</v>
      </c>
      <c r="D29" s="44">
        <f>gouvernment!D29/total!D29</f>
        <v>0.49574874197466601</v>
      </c>
      <c r="E29" s="44">
        <f>gouvernment!E29/total!E29</f>
        <v>0.49826610695382367</v>
      </c>
      <c r="F29" s="44">
        <f>gouvernment!F29/total!F29</f>
        <v>0.56175427281522095</v>
      </c>
      <c r="G29" s="44">
        <f>gouvernment!G29/total!G29</f>
        <v>0.5570987654320988</v>
      </c>
      <c r="H29" s="44">
        <f>gouvernment!H29/total!H29</f>
        <v>0.61535764375876578</v>
      </c>
      <c r="I29" s="44">
        <f>gouvernment!I29/total!I29</f>
        <v>0.60867198838896952</v>
      </c>
      <c r="J29" s="44">
        <f>gouvernment!J29/total!J29</f>
        <v>0.60322291853178156</v>
      </c>
      <c r="K29" s="44">
        <f>gouvernment!K29/total!K29</f>
        <v>0.59642505739586749</v>
      </c>
      <c r="L29" s="44">
        <f>gouvernment!L29/total!L29</f>
        <v>0.60193537805478103</v>
      </c>
      <c r="M29" s="44">
        <f>gouvernment!M29/total!M29</f>
        <v>0.63504542278127174</v>
      </c>
      <c r="N29" s="44">
        <f>gouvernment!N29/total!N29</f>
        <v>0.60351201478743066</v>
      </c>
      <c r="O29" s="44">
        <f>gouvernment!O29/total!O29</f>
        <v>0.60011092623405438</v>
      </c>
      <c r="P29" s="44">
        <f>gouvernment!P29/total!P29</f>
        <v>0.59674171700530843</v>
      </c>
      <c r="Q29" s="44">
        <f>gouvernment!Q29/total!Q29</f>
        <v>0.58651804670912944</v>
      </c>
      <c r="R29" s="44">
        <f>gouvernment!R29/total!R29</f>
        <v>0.55861731615848687</v>
      </c>
      <c r="S29" s="44">
        <f>gouvernment!S29/total!S29</f>
        <v>0.57334450963956407</v>
      </c>
      <c r="T29" s="44">
        <f>gouvernment!T29/total!T29</f>
        <v>0.59880433026337043</v>
      </c>
      <c r="U29" s="44">
        <f>gouvernment!U29/total!U29</f>
        <v>0.60130027214998483</v>
      </c>
      <c r="V29" s="44">
        <f>gouvernment!V29/total!V29</f>
        <v>0.63609998618975283</v>
      </c>
      <c r="W29" s="44">
        <f>gouvernment!W29/total!W29</f>
        <v>0.69961304588170259</v>
      </c>
      <c r="X29" s="44">
        <f>gouvernment!X29/total!X29</f>
        <v>0.6490422461296248</v>
      </c>
      <c r="Y29" s="44" t="e">
        <f>gouvernment!Y29/total!Y29</f>
        <v>#VALUE!</v>
      </c>
    </row>
    <row r="30" spans="1:25">
      <c r="A30" t="s">
        <v>57</v>
      </c>
      <c r="B30" s="44">
        <f>gouvernment!B30/total!B30</f>
        <v>4.5483870967741931E-2</v>
      </c>
      <c r="C30" s="44">
        <f>gouvernment!C30/total!C30</f>
        <v>7.8662897056377842E-2</v>
      </c>
      <c r="D30" s="44">
        <f>gouvernment!D30/total!D30</f>
        <v>0.14225260416666666</v>
      </c>
      <c r="E30" s="44">
        <f>gouvernment!E30/total!E30</f>
        <v>0.16214031684448754</v>
      </c>
      <c r="F30" s="44">
        <f>gouvernment!F30/total!F30</f>
        <v>5.9517328978406822E-2</v>
      </c>
      <c r="G30" s="44">
        <f>gouvernment!G30/total!G30</f>
        <v>7.1706798866855534E-2</v>
      </c>
      <c r="H30" s="44">
        <f>gouvernment!H30/total!H30</f>
        <v>6.0403832991101976E-2</v>
      </c>
      <c r="I30" s="44">
        <f>gouvernment!I30/total!I30</f>
        <v>8.6571825121443444E-2</v>
      </c>
      <c r="J30" s="44">
        <f>gouvernment!J30/total!J30</f>
        <v>0.10374960279631396</v>
      </c>
      <c r="K30" s="44">
        <f>gouvernment!K30/total!K30</f>
        <v>0.10779256041270704</v>
      </c>
      <c r="L30" s="44">
        <f>gouvernment!L30/total!L30</f>
        <v>0.10344827586206895</v>
      </c>
      <c r="M30" s="44">
        <f>gouvernment!M30/total!M30</f>
        <v>9.6794081381011088E-2</v>
      </c>
      <c r="N30" s="44">
        <f>gouvernment!N30/total!N30</f>
        <v>9.1937539834289358E-2</v>
      </c>
      <c r="O30" s="44">
        <f>gouvernment!O30/total!O30</f>
        <v>8.7985634998367618E-2</v>
      </c>
      <c r="P30" s="44">
        <f>gouvernment!P30/total!P30</f>
        <v>0.10092039399321816</v>
      </c>
      <c r="Q30" s="44">
        <f>gouvernment!Q30/total!Q30</f>
        <v>9.9691833590138682E-2</v>
      </c>
      <c r="R30" s="44">
        <f>gouvernment!R30/total!R30</f>
        <v>9.5058752636336244E-2</v>
      </c>
      <c r="S30" s="44">
        <f>gouvernment!S30/total!S30</f>
        <v>8.972772277227721E-2</v>
      </c>
      <c r="T30" s="44">
        <f>gouvernment!T30/total!T30</f>
        <v>8.575803981623277E-2</v>
      </c>
      <c r="U30" s="44">
        <f>gouvernment!U30/total!U30</f>
        <v>8.2105564296953218E-2</v>
      </c>
      <c r="V30" s="44">
        <f>gouvernment!V30/total!V30</f>
        <v>0.10386311990375618</v>
      </c>
      <c r="W30" s="44">
        <f>gouvernment!W30/total!W30</f>
        <v>0.12066981976223953</v>
      </c>
      <c r="X30" s="44">
        <f>gouvernment!X30/total!X30</f>
        <v>9.0758392043099878E-2</v>
      </c>
      <c r="Y30" s="44" t="e">
        <f>gouvernment!Y30/total!Y30</f>
        <v>#VALUE!</v>
      </c>
    </row>
    <row r="31" spans="1:25">
      <c r="A31" t="s">
        <v>58</v>
      </c>
      <c r="B31" s="44">
        <f>gouvernment!B31/total!B31</f>
        <v>9.0295358649789034E-2</v>
      </c>
      <c r="C31" s="44">
        <f>gouvernment!C31/total!C31</f>
        <v>9.7476884500861935E-2</v>
      </c>
      <c r="D31" s="44">
        <f>gouvernment!D31/total!D31</f>
        <v>9.0088757396449712E-2</v>
      </c>
      <c r="E31" s="44">
        <f>gouvernment!E31/total!E31</f>
        <v>8.6194512282717989E-2</v>
      </c>
      <c r="F31" s="44">
        <f>gouvernment!F31/total!F31</f>
        <v>8.1868131868131869E-2</v>
      </c>
      <c r="G31" s="44">
        <f>gouvernment!G31/total!G31</f>
        <v>8.8701754385964907E-2</v>
      </c>
      <c r="H31" s="44">
        <f>gouvernment!H31/total!H31</f>
        <v>8.5869237722205477E-2</v>
      </c>
      <c r="I31" s="44">
        <f>gouvernment!I31/total!I31</f>
        <v>8.6066904839233516E-2</v>
      </c>
      <c r="J31" s="44">
        <f>gouvernment!J31/total!J31</f>
        <v>8.2972235596212487E-2</v>
      </c>
      <c r="K31" s="44">
        <f>gouvernment!K31/total!K31</f>
        <v>9.0647482014388492E-2</v>
      </c>
      <c r="L31" s="44">
        <f>gouvernment!L31/total!L31</f>
        <v>8.1056739717802473E-2</v>
      </c>
      <c r="M31" s="44">
        <f>gouvernment!M31/total!M31</f>
        <v>6.7204301075268827E-2</v>
      </c>
      <c r="N31" s="44">
        <f>gouvernment!N31/total!N31</f>
        <v>3.8156403475632795E-2</v>
      </c>
      <c r="O31" s="44">
        <f>gouvernment!O31/total!O31</f>
        <v>3.8388082505729566E-2</v>
      </c>
      <c r="P31" s="44">
        <f>gouvernment!P31/total!P31</f>
        <v>4.4168260038240918E-2</v>
      </c>
      <c r="Q31" s="44">
        <f>gouvernment!Q31/total!Q31</f>
        <v>4.5463491438693167E-2</v>
      </c>
      <c r="R31" s="44">
        <f>gouvernment!R31/total!R31</f>
        <v>4.7130743443107866E-2</v>
      </c>
      <c r="S31" s="44">
        <f>gouvernment!S31/total!S31</f>
        <v>4.7517039922103217E-2</v>
      </c>
      <c r="T31" s="44">
        <f>gouvernment!T31/total!T31</f>
        <v>4.3560606060606064E-2</v>
      </c>
      <c r="U31" s="44">
        <f>gouvernment!U31/total!U31</f>
        <v>4.6800731261425962E-2</v>
      </c>
      <c r="V31" s="44">
        <f>gouvernment!V31/total!V31</f>
        <v>7.5235109717868343E-2</v>
      </c>
      <c r="W31" s="44">
        <f>gouvernment!W31/total!W31</f>
        <v>8.9978828510938608E-2</v>
      </c>
      <c r="X31" s="44">
        <f>gouvernment!X31/total!X31</f>
        <v>7.4207492795389046E-2</v>
      </c>
      <c r="Y31" s="44">
        <f>gouvernment!Y31/total!Y31</f>
        <v>5.948469652429534E-2</v>
      </c>
    </row>
    <row r="32" spans="1:25">
      <c r="A32" t="s">
        <v>59</v>
      </c>
      <c r="B32" s="44" t="e">
        <f>gouvernment!B32/total!B32</f>
        <v>#VALUE!</v>
      </c>
      <c r="C32" s="44" t="e">
        <f>gouvernment!C32/total!C32</f>
        <v>#VALUE!</v>
      </c>
      <c r="D32" s="44" t="e">
        <f>gouvernment!D32/total!D32</f>
        <v>#VALUE!</v>
      </c>
      <c r="E32" s="44">
        <f>gouvernment!E32/total!E32</f>
        <v>0.13843508168529664</v>
      </c>
      <c r="F32" s="44">
        <f>gouvernment!F32/total!F32</f>
        <v>0.14292912327846827</v>
      </c>
      <c r="G32" s="44">
        <f>gouvernment!G32/total!G32</f>
        <v>0.161240575736806</v>
      </c>
      <c r="H32" s="44">
        <f>gouvernment!H32/total!H32</f>
        <v>0.1694076038903625</v>
      </c>
      <c r="I32" s="44">
        <f>gouvernment!I32/total!I32</f>
        <v>0.17898022892819979</v>
      </c>
      <c r="J32" s="44">
        <f>gouvernment!J32/total!J32</f>
        <v>0.20284260396560799</v>
      </c>
      <c r="K32" s="44">
        <f>gouvernment!K32/total!K32</f>
        <v>0.2060358890701468</v>
      </c>
      <c r="L32" s="44">
        <f>gouvernment!L32/total!L32</f>
        <v>0.22625065365173436</v>
      </c>
      <c r="M32" s="44">
        <f>gouvernment!M32/total!M32</f>
        <v>0.23699945642326509</v>
      </c>
      <c r="N32" s="44">
        <f>gouvernment!N32/total!N32</f>
        <v>0.23759929390997353</v>
      </c>
      <c r="O32" s="44">
        <f>gouvernment!O32/total!O32</f>
        <v>0.23601308314684111</v>
      </c>
      <c r="P32" s="44">
        <f>gouvernment!P32/total!P32</f>
        <v>0.24059067170898615</v>
      </c>
      <c r="Q32" s="44">
        <f>gouvernment!Q32/total!Q32</f>
        <v>0.23903547090686705</v>
      </c>
      <c r="R32" s="44">
        <f>gouvernment!R32/total!R32</f>
        <v>0.23482802088960922</v>
      </c>
      <c r="S32" s="44">
        <f>gouvernment!S32/total!S32</f>
        <v>0.23286918285086108</v>
      </c>
      <c r="T32" s="44">
        <f>gouvernment!T32/total!T32</f>
        <v>0.22775404049786363</v>
      </c>
      <c r="U32" s="44">
        <f>gouvernment!U32/total!U32</f>
        <v>0.22246696035242289</v>
      </c>
      <c r="V32" s="44">
        <f>gouvernment!V32/total!V32</f>
        <v>0.24863387978142074</v>
      </c>
      <c r="W32" s="44">
        <f>gouvernment!W32/total!W32</f>
        <v>0.22783352525086364</v>
      </c>
      <c r="X32" s="44">
        <f>gouvernment!X32/total!X32</f>
        <v>0.2401678028316728</v>
      </c>
      <c r="Y32" s="44" t="e">
        <f>gouvernment!Y32/total!Y32</f>
        <v>#VALUE!</v>
      </c>
    </row>
    <row r="33" spans="1:25">
      <c r="A33" t="s">
        <v>60</v>
      </c>
      <c r="B33" s="44">
        <f>gouvernment!B33/total!B33</f>
        <v>4.7489295445698715E-2</v>
      </c>
      <c r="C33" s="44">
        <f>gouvernment!C33/total!C33</f>
        <v>4.7648591636679491E-2</v>
      </c>
      <c r="D33" s="44">
        <f>gouvernment!D33/total!D33</f>
        <v>4.9254249046132507E-2</v>
      </c>
      <c r="E33" s="44">
        <f>gouvernment!E33/total!E33</f>
        <v>4.7697913216296788E-2</v>
      </c>
      <c r="F33" s="44">
        <f>gouvernment!F33/total!F33</f>
        <v>4.5878608275710671E-2</v>
      </c>
      <c r="G33" s="44">
        <f>gouvernment!G33/total!G33</f>
        <v>5.0016488952401898E-2</v>
      </c>
      <c r="H33" s="44">
        <f>gouvernment!H33/total!H33</f>
        <v>5.1756414491796056E-2</v>
      </c>
      <c r="I33" s="44">
        <f>gouvernment!I33/total!I33</f>
        <v>5.4457086048823586E-2</v>
      </c>
      <c r="J33" s="44">
        <f>gouvernment!J33/total!J33</f>
        <v>5.2818799180769649E-2</v>
      </c>
      <c r="K33" s="44">
        <f>gouvernment!K33/total!K33</f>
        <v>5.3637546282397683E-2</v>
      </c>
      <c r="L33" s="44">
        <f>gouvernment!L33/total!L33</f>
        <v>5.1403249630723784E-2</v>
      </c>
      <c r="M33" s="44">
        <f>gouvernment!M33/total!M33</f>
        <v>5.071330857924565E-2</v>
      </c>
      <c r="N33" s="44">
        <f>gouvernment!N33/total!N33</f>
        <v>5.0574058259796946E-2</v>
      </c>
      <c r="O33" s="44">
        <f>gouvernment!O33/total!O33</f>
        <v>4.9792139077853369E-2</v>
      </c>
      <c r="P33" s="44">
        <f>gouvernment!P33/total!P33</f>
        <v>5.0250780732469011E-2</v>
      </c>
      <c r="Q33" s="44">
        <f>gouvernment!Q33/total!Q33</f>
        <v>6.2282061216582724E-2</v>
      </c>
      <c r="R33" s="44">
        <f>gouvernment!R33/total!R33</f>
        <v>6.3046434816397906E-2</v>
      </c>
      <c r="S33" s="44">
        <f>gouvernment!S33/total!S33</f>
        <v>6.1634349030470909E-2</v>
      </c>
      <c r="T33" s="44">
        <f>gouvernment!T33/total!T33</f>
        <v>6.3772455089820365E-2</v>
      </c>
      <c r="U33" s="44">
        <f>gouvernment!U33/total!U33</f>
        <v>6.5384615384615388E-2</v>
      </c>
      <c r="V33" s="44">
        <f>gouvernment!V33/total!V33</f>
        <v>0.10901953787135338</v>
      </c>
      <c r="W33" s="44">
        <f>gouvernment!W33/total!W33</f>
        <v>0.13113157428723216</v>
      </c>
      <c r="X33" s="44">
        <f>gouvernment!X33/total!X33</f>
        <v>9.5238095238095233E-2</v>
      </c>
      <c r="Y33" s="44" t="e">
        <f>gouvernment!Y33/total!Y33</f>
        <v>#VALUE!</v>
      </c>
    </row>
    <row r="34" spans="1:25" s="1" customFormat="1">
      <c r="A34" s="1" t="s">
        <v>62</v>
      </c>
      <c r="B34" s="44" t="e">
        <f>gouvernment!B34/total!B35</f>
        <v>#VALUE!</v>
      </c>
      <c r="C34" s="44" t="e">
        <f>gouvernment!C34/total!C35</f>
        <v>#VALUE!</v>
      </c>
      <c r="D34" s="44" t="e">
        <f>gouvernment!D34/total!D35</f>
        <v>#VALUE!</v>
      </c>
      <c r="E34" s="44">
        <f>gouvernment!E34/total!E35</f>
        <v>0.83162932347182938</v>
      </c>
      <c r="F34" s="44">
        <f>gouvernment!F34/total!F35</f>
        <v>0.830150068212824</v>
      </c>
      <c r="G34" s="44">
        <f>gouvernment!G34/total!G35</f>
        <v>0.83046150138570918</v>
      </c>
      <c r="H34" s="44">
        <f>gouvernment!H34/total!H35</f>
        <v>0.83341791423496581</v>
      </c>
      <c r="I34" s="44">
        <f>gouvernment!I34/total!I35</f>
        <v>0.83697143569913934</v>
      </c>
      <c r="J34" s="44">
        <f>gouvernment!J34/total!J35</f>
        <v>0.84131396083385979</v>
      </c>
      <c r="K34" s="44">
        <f>gouvernment!K34/total!K35</f>
        <v>0.84434849994464745</v>
      </c>
      <c r="L34" s="44">
        <f>gouvernment!L34/total!L35</f>
        <v>0.84680514788891392</v>
      </c>
      <c r="M34" s="44">
        <f>gouvernment!M34/total!M35</f>
        <v>0.84419004006868925</v>
      </c>
      <c r="N34" s="44">
        <f>gouvernment!N34/total!N35</f>
        <v>0.84751203852327461</v>
      </c>
      <c r="O34" s="44">
        <f>gouvernment!O34/total!O35</f>
        <v>0.85023664638269092</v>
      </c>
      <c r="P34" s="44">
        <f>gouvernment!P34/total!P35</f>
        <v>0.85284929440913504</v>
      </c>
      <c r="Q34" s="44">
        <f>gouvernment!Q34/total!Q35</f>
        <v>0.85511420059582921</v>
      </c>
      <c r="R34" s="44">
        <f>gouvernment!R34/total!R35</f>
        <v>0.85384615384615381</v>
      </c>
      <c r="S34" s="44">
        <f>gouvernment!S34/total!S35</f>
        <v>0.85122189638318668</v>
      </c>
      <c r="T34" s="44">
        <f>gouvernment!T34/total!T35</f>
        <v>0.85702811244979904</v>
      </c>
      <c r="U34" s="44" t="e">
        <f>gouvernment!U34/total!U35</f>
        <v>#VALUE!</v>
      </c>
      <c r="V34" s="44" t="e">
        <f>gouvernment!V34/total!V35</f>
        <v>#VALUE!</v>
      </c>
      <c r="W34" s="44">
        <f>gouvernment!W34/total!W35</f>
        <v>0.84998487750781315</v>
      </c>
      <c r="X34" s="44">
        <f>gouvernment!X34/total!X35</f>
        <v>0.85672919551806626</v>
      </c>
      <c r="Y34" s="44" t="e">
        <f>gouvernment!Y34/total!Y35</f>
        <v>#VALUE!</v>
      </c>
    </row>
    <row r="35" spans="1:25">
      <c r="A35" t="s">
        <v>63</v>
      </c>
      <c r="B35" s="44" t="e">
        <f>gouvernment!B35/total!B36</f>
        <v>#VALUE!</v>
      </c>
      <c r="C35" s="44" t="e">
        <f>gouvernment!C35/total!C36</f>
        <v>#VALUE!</v>
      </c>
      <c r="D35" s="44" t="e">
        <f>gouvernment!D35/total!D36</f>
        <v>#VALUE!</v>
      </c>
      <c r="E35" s="44">
        <f>gouvernment!E35/total!E36</f>
        <v>6.432650319113202E-2</v>
      </c>
      <c r="F35" s="44">
        <f>gouvernment!F35/total!F36</f>
        <v>8.4867075664621677E-2</v>
      </c>
      <c r="G35" s="44">
        <f>gouvernment!G35/total!G36</f>
        <v>7.1809884622007908E-2</v>
      </c>
      <c r="H35" s="44">
        <f>gouvernment!H35/total!H36</f>
        <v>7.1687058418059627E-2</v>
      </c>
      <c r="I35" s="44">
        <f>gouvernment!I35/total!I36</f>
        <v>6.6065043419036268E-2</v>
      </c>
      <c r="J35" s="44">
        <f>gouvernment!J35/total!J36</f>
        <v>6.0225846925972396E-2</v>
      </c>
      <c r="K35" s="44">
        <f>gouvernment!K35/total!K36</f>
        <v>5.5555555555555552E-2</v>
      </c>
      <c r="L35" s="44">
        <f>gouvernment!L35/total!L36</f>
        <v>5.844155844155844E-2</v>
      </c>
      <c r="M35" s="44">
        <f>gouvernment!M35/total!M36</f>
        <v>6.3464291394941946E-2</v>
      </c>
      <c r="N35" s="44">
        <f>gouvernment!N35/total!N36</f>
        <v>6.4166001596169198E-2</v>
      </c>
      <c r="O35" s="44">
        <f>gouvernment!O35/total!O36</f>
        <v>9.9691358024691354E-2</v>
      </c>
      <c r="P35" s="44">
        <f>gouvernment!P35/total!P36</f>
        <v>9.3210951099857567E-2</v>
      </c>
      <c r="Q35" s="44">
        <f>gouvernment!Q35/total!Q36</f>
        <v>9.462835727670206E-2</v>
      </c>
      <c r="R35" s="44">
        <f>gouvernment!R35/total!R36</f>
        <v>9.7093288692740837E-2</v>
      </c>
      <c r="S35" s="44">
        <f>gouvernment!S35/total!S36</f>
        <v>0.10360018228771077</v>
      </c>
      <c r="T35" s="44">
        <f>gouvernment!T35/total!T36</f>
        <v>9.9635672421986385E-2</v>
      </c>
      <c r="U35" s="44">
        <f>gouvernment!U35/total!U36</f>
        <v>9.9380804953560373E-2</v>
      </c>
      <c r="V35" s="44">
        <f>gouvernment!V35/total!V36</f>
        <v>9.8353086039710644E-2</v>
      </c>
      <c r="W35" s="44">
        <f>gouvernment!W35/total!W36</f>
        <v>0.15126572449138065</v>
      </c>
      <c r="X35" s="44">
        <f>gouvernment!X35/total!X36</f>
        <v>0.10546936216893904</v>
      </c>
      <c r="Y35" s="44">
        <f>gouvernment!Y35/total!Y36</f>
        <v>0.10618202633085289</v>
      </c>
    </row>
    <row r="36" spans="1:25">
      <c r="A36" t="s">
        <v>64</v>
      </c>
      <c r="B36" s="44">
        <f>gouvernment!B36/total!B37</f>
        <v>0.6823625159865131</v>
      </c>
      <c r="C36" s="44">
        <f>gouvernment!C36/total!C37</f>
        <v>0.68602225312934628</v>
      </c>
      <c r="D36" s="44">
        <f>gouvernment!D36/total!D37</f>
        <v>0.70316412474391077</v>
      </c>
      <c r="E36" s="44">
        <f>gouvernment!E36/total!E37</f>
        <v>0.68993862341078471</v>
      </c>
      <c r="F36" s="44">
        <f>gouvernment!F36/total!F37</f>
        <v>0.68949963285429572</v>
      </c>
      <c r="G36" s="44">
        <f>gouvernment!G36/total!G37</f>
        <v>0.69346317207085872</v>
      </c>
      <c r="H36" s="44">
        <f>gouvernment!H36/total!H37</f>
        <v>0.6179174684626898</v>
      </c>
      <c r="I36" s="44">
        <f>gouvernment!I36/total!I37</f>
        <v>0.61024643320363159</v>
      </c>
      <c r="J36" s="44">
        <f>gouvernment!J36/total!J37</f>
        <v>0.60732547219033706</v>
      </c>
      <c r="K36" s="44">
        <f>gouvernment!K36/total!K37</f>
        <v>0.61908992202151814</v>
      </c>
      <c r="L36" s="44">
        <f>gouvernment!L36/total!L37</f>
        <v>0.64696501544901819</v>
      </c>
      <c r="M36" s="44">
        <f>gouvernment!M36/total!M37</f>
        <v>0.62552666735176243</v>
      </c>
      <c r="N36" s="44">
        <f>gouvernment!N36/total!N37</f>
        <v>0.59198259788688623</v>
      </c>
      <c r="O36" s="44">
        <f>gouvernment!O36/total!O37</f>
        <v>0.6017012227538544</v>
      </c>
      <c r="P36" s="44">
        <f>gouvernment!P36/total!P37</f>
        <v>0.59477683827464412</v>
      </c>
      <c r="Q36" s="44">
        <f>gouvernment!Q36/total!Q37</f>
        <v>0.5941391155002147</v>
      </c>
      <c r="R36" s="44">
        <f>gouvernment!R36/total!R37</f>
        <v>0.593038109431552</v>
      </c>
      <c r="S36" s="44">
        <f>gouvernment!S36/total!S37</f>
        <v>0.5883301096067054</v>
      </c>
      <c r="T36" s="44">
        <f>gouvernment!T36/total!T37</f>
        <v>0.58844151705088699</v>
      </c>
      <c r="U36" s="44">
        <f>gouvernment!U36/total!U37</f>
        <v>0.58482236703804924</v>
      </c>
      <c r="V36" s="44">
        <f>gouvernment!V36/total!V37</f>
        <v>0.61907470610542281</v>
      </c>
      <c r="W36" s="44">
        <f>gouvernment!W36/total!W37</f>
        <v>0.60518990751548896</v>
      </c>
      <c r="X36" s="44">
        <f>gouvernment!X36/total!X37</f>
        <v>0.60072595281306718</v>
      </c>
      <c r="Y36" s="44">
        <f>gouvernment!Y36/total!Y37</f>
        <v>0.59092272318304506</v>
      </c>
    </row>
    <row r="37" spans="1:25">
      <c r="A37" t="s">
        <v>65</v>
      </c>
      <c r="B37" s="44" t="e">
        <f>gouvernment!B37/total!B38</f>
        <v>#VALUE!</v>
      </c>
      <c r="C37" s="44" t="e">
        <f>gouvernment!C37/total!C38</f>
        <v>#VALUE!</v>
      </c>
      <c r="D37" s="44" t="e">
        <f>gouvernment!D37/total!D38</f>
        <v>#VALUE!</v>
      </c>
      <c r="E37" s="44" t="e">
        <f>gouvernment!E37/total!E38</f>
        <v>#VALUE!</v>
      </c>
      <c r="F37" s="44" t="e">
        <f>gouvernment!F37/total!F38</f>
        <v>#VALUE!</v>
      </c>
      <c r="G37" s="44">
        <f>gouvernment!G37/total!G38</f>
        <v>7.6339353467901036E-2</v>
      </c>
      <c r="H37" s="44">
        <f>gouvernment!H37/total!H38</f>
        <v>6.393227266092541E-2</v>
      </c>
      <c r="I37" s="44">
        <f>gouvernment!I37/total!I38</f>
        <v>6.2978960568482664E-2</v>
      </c>
      <c r="J37" s="44">
        <f>gouvernment!J37/total!J38</f>
        <v>6.6992524439332957E-2</v>
      </c>
      <c r="K37" s="44">
        <f>gouvernment!K37/total!K38</f>
        <v>7.0457976849521889E-2</v>
      </c>
      <c r="L37" s="44">
        <f>gouvernment!L37/total!L38</f>
        <v>6.757109313853378E-2</v>
      </c>
      <c r="M37" s="44">
        <f>gouvernment!M37/total!M38</f>
        <v>7.2338676531031654E-2</v>
      </c>
      <c r="N37" s="44">
        <f>gouvernment!N37/total!N38</f>
        <v>6.7940552016985137E-2</v>
      </c>
      <c r="O37" s="44">
        <f>gouvernment!O37/total!O38</f>
        <v>6.6577718478985984E-2</v>
      </c>
      <c r="P37" s="44">
        <f>gouvernment!P37/total!P38</f>
        <v>3.9947704822777458E-2</v>
      </c>
      <c r="Q37" s="44">
        <f>gouvernment!Q37/total!Q38</f>
        <v>4.3330375628512274E-2</v>
      </c>
      <c r="R37" s="44">
        <f>gouvernment!R37/total!R38</f>
        <v>2.6817725512691813E-2</v>
      </c>
      <c r="S37" s="44">
        <f>gouvernment!S37/total!S38</f>
        <v>2.4123131567263579E-2</v>
      </c>
      <c r="T37" s="44">
        <f>gouvernment!T37/total!T38</f>
        <v>2.295229522952295E-2</v>
      </c>
      <c r="U37" s="44">
        <f>gouvernment!U37/total!U38</f>
        <v>2.4277456647398846E-2</v>
      </c>
      <c r="V37" s="44">
        <f>gouvernment!V37/total!V38</f>
        <v>4.5320611758102994E-2</v>
      </c>
      <c r="W37" s="44">
        <f>gouvernment!W37/total!W38</f>
        <v>9.456844278157657E-2</v>
      </c>
      <c r="X37" s="44">
        <f>gouvernment!X37/total!X38</f>
        <v>0.10204610204610204</v>
      </c>
      <c r="Y37" s="44" t="e">
        <f>gouvernment!Y37/total!Y38</f>
        <v>#VALUE!</v>
      </c>
    </row>
    <row r="38" spans="1:25">
      <c r="A38" t="s">
        <v>66</v>
      </c>
      <c r="B38" s="44" t="e">
        <f>gouvernment!B38/total!B39</f>
        <v>#VALUE!</v>
      </c>
      <c r="C38" s="44" t="e">
        <f>gouvernment!C38/total!C39</f>
        <v>#VALUE!</v>
      </c>
      <c r="D38" s="44" t="e">
        <f>gouvernment!D38/total!D39</f>
        <v>#VALUE!</v>
      </c>
      <c r="E38" s="44">
        <f>gouvernment!E38/total!E39</f>
        <v>2.9386343993085564E-2</v>
      </c>
      <c r="F38" s="44">
        <f>gouvernment!F38/total!F39</f>
        <v>3.1612090680100756E-2</v>
      </c>
      <c r="G38" s="44">
        <f>gouvernment!G38/total!G39</f>
        <v>3.4392196098049027E-2</v>
      </c>
      <c r="H38" s="44">
        <f>gouvernment!H38/total!H39</f>
        <v>3.451361370318292E-2</v>
      </c>
      <c r="I38" s="44">
        <f>gouvernment!I38/total!I39</f>
        <v>3.3151377978964183E-2</v>
      </c>
      <c r="J38" s="44">
        <f>gouvernment!J38/total!J39</f>
        <v>3.0681094844048375E-2</v>
      </c>
      <c r="K38" s="44">
        <f>gouvernment!K38/total!K39</f>
        <v>3.2080552628497835E-2</v>
      </c>
      <c r="L38" s="44">
        <f>gouvernment!L38/total!L39</f>
        <v>3.7127845884413313E-2</v>
      </c>
      <c r="M38" s="44">
        <f>gouvernment!M38/total!M39</f>
        <v>3.7136832239925026E-2</v>
      </c>
      <c r="N38" s="44">
        <f>gouvernment!N38/total!N39</f>
        <v>3.717728055077453E-2</v>
      </c>
      <c r="O38" s="44">
        <f>gouvernment!O38/total!O39</f>
        <v>4.4050343249427915E-2</v>
      </c>
      <c r="P38" s="44">
        <f>gouvernment!P38/total!P39</f>
        <v>3.7167725241119734E-2</v>
      </c>
      <c r="Q38" s="44">
        <f>gouvernment!Q38/total!Q39</f>
        <v>3.3814723494188091E-2</v>
      </c>
      <c r="R38" s="44">
        <f>gouvernment!R38/total!R39</f>
        <v>3.9749941023826375E-2</v>
      </c>
      <c r="S38" s="44">
        <f>gouvernment!S38/total!S39</f>
        <v>3.3720219914477705E-2</v>
      </c>
      <c r="T38" s="44">
        <f>gouvernment!T38/total!T39</f>
        <v>3.3828681889573525E-2</v>
      </c>
      <c r="U38" s="44">
        <f>gouvernment!U38/total!U39</f>
        <v>4.200494175785386E-2</v>
      </c>
      <c r="V38" s="44">
        <f>gouvernment!V38/total!V39</f>
        <v>9.095727764231952E-2</v>
      </c>
      <c r="W38" s="44">
        <f>gouvernment!W38/total!W39</f>
        <v>0.12808609411268201</v>
      </c>
      <c r="X38" s="44">
        <f>gouvernment!X38/total!X39</f>
        <v>0.10817282665278499</v>
      </c>
      <c r="Y38" s="44">
        <f>gouvernment!Y38/total!Y39</f>
        <v>9.2531605226813973E-2</v>
      </c>
    </row>
    <row r="39" spans="1:25">
      <c r="A39" t="s">
        <v>67</v>
      </c>
      <c r="B39" s="44" t="e">
        <f>gouvernment!B39/total!B40</f>
        <v>#VALUE!</v>
      </c>
      <c r="C39" s="44" t="e">
        <f>gouvernment!C39/total!C40</f>
        <v>#VALUE!</v>
      </c>
      <c r="D39" s="44" t="e">
        <f>gouvernment!D39/total!D40</f>
        <v>#VALUE!</v>
      </c>
      <c r="E39" s="44">
        <f>gouvernment!E39/total!E40</f>
        <v>0.66283220944069809</v>
      </c>
      <c r="F39" s="44">
        <f>gouvernment!F39/total!F40</f>
        <v>0.66505615043092192</v>
      </c>
      <c r="G39" s="44">
        <f>gouvernment!G39/total!G40</f>
        <v>0.66709777547853077</v>
      </c>
      <c r="H39" s="44">
        <f>gouvernment!H39/total!H40</f>
        <v>0.6731383318431472</v>
      </c>
      <c r="I39" s="44">
        <f>gouvernment!I39/total!I40</f>
        <v>0.67761080944563712</v>
      </c>
      <c r="J39" s="44">
        <f>gouvernment!J39/total!J40</f>
        <v>0.68909568122166542</v>
      </c>
      <c r="K39" s="44">
        <f>gouvernment!K39/total!K40</f>
        <v>0.70970575318401408</v>
      </c>
      <c r="L39" s="44">
        <f>gouvernment!L39/total!L40</f>
        <v>0.7030376137734401</v>
      </c>
      <c r="M39" s="44">
        <f>gouvernment!M39/total!M40</f>
        <v>0.69360820244328103</v>
      </c>
      <c r="N39" s="44">
        <f>gouvernment!N39/total!N40</f>
        <v>0.67871968538343896</v>
      </c>
      <c r="O39" s="44">
        <f>gouvernment!O39/total!O40</f>
        <v>0.66626213592233008</v>
      </c>
      <c r="P39" s="44">
        <f>gouvernment!P39/total!P40</f>
        <v>0.65877820583379199</v>
      </c>
      <c r="Q39" s="44">
        <f>gouvernment!Q39/total!Q40</f>
        <v>0.67035737776803339</v>
      </c>
      <c r="R39" s="44">
        <f>gouvernment!R39/total!R40</f>
        <v>0.67251592712641117</v>
      </c>
      <c r="S39" s="44">
        <f>gouvernment!S39/total!S40</f>
        <v>0.66405813303521521</v>
      </c>
      <c r="T39" s="44">
        <f>gouvernment!T39/total!T40</f>
        <v>0.66055351783927974</v>
      </c>
      <c r="U39" s="44">
        <f>gouvernment!U39/total!U40</f>
        <v>0.66520883446315315</v>
      </c>
      <c r="V39" s="44">
        <f>gouvernment!V39/total!V40</f>
        <v>0.69402568397543274</v>
      </c>
      <c r="W39" s="44">
        <f>gouvernment!W39/total!W40</f>
        <v>0.6723463687150838</v>
      </c>
      <c r="X39" s="44">
        <f>gouvernment!X39/total!X40</f>
        <v>0.70322448141302119</v>
      </c>
      <c r="Y39" s="44" t="e">
        <f>gouvernment!Y39/total!Y40</f>
        <v>#VALUE!</v>
      </c>
    </row>
    <row r="40" spans="1:25">
      <c r="A40" t="s">
        <v>68</v>
      </c>
      <c r="B40" s="44" t="e">
        <f>gouvernment!B40/total!B41</f>
        <v>#VALUE!</v>
      </c>
      <c r="C40" s="44">
        <f>gouvernment!C40/total!C41</f>
        <v>0.82151898734177209</v>
      </c>
      <c r="D40" s="44">
        <f>gouvernment!D40/total!D41</f>
        <v>0.82570036540803893</v>
      </c>
      <c r="E40" s="44">
        <f>gouvernment!E40/total!E41</f>
        <v>0.83130936635806174</v>
      </c>
      <c r="F40" s="44">
        <f>gouvernment!F40/total!F41</f>
        <v>0.82681426814268144</v>
      </c>
      <c r="G40" s="44">
        <f>gouvernment!G40/total!G41</f>
        <v>0.82296650717703357</v>
      </c>
      <c r="H40" s="44">
        <f>gouvernment!H40/total!H41</f>
        <v>0.82364629905613507</v>
      </c>
      <c r="I40" s="44">
        <f>gouvernment!I40/total!I41</f>
        <v>0.82516258129064524</v>
      </c>
      <c r="J40" s="44">
        <f>gouvernment!J40/total!J41</f>
        <v>0.82504873294346981</v>
      </c>
      <c r="K40" s="44">
        <f>gouvernment!K40/total!K41</f>
        <v>0.82519954389965799</v>
      </c>
      <c r="L40" s="44">
        <f>gouvernment!L40/total!L41</f>
        <v>0.82487980769230773</v>
      </c>
      <c r="M40" s="44">
        <f>gouvernment!M40/total!M41</f>
        <v>0.84485407066052232</v>
      </c>
      <c r="N40" s="44">
        <f>gouvernment!N40/total!N41</f>
        <v>0.84219841639496984</v>
      </c>
      <c r="O40" s="44">
        <f>gouvernment!O40/total!O41</f>
        <v>0.84016506189821194</v>
      </c>
      <c r="P40" s="44">
        <f>gouvernment!P40/total!P41</f>
        <v>0.84024479356960169</v>
      </c>
      <c r="Q40" s="44">
        <f>gouvernment!Q40/total!Q41</f>
        <v>0.83959644576082926</v>
      </c>
      <c r="R40" s="44">
        <f>gouvernment!R40/total!R41</f>
        <v>0.84260965720604497</v>
      </c>
      <c r="S40" s="44">
        <f>gouvernment!S40/total!S41</f>
        <v>0.84710245711636523</v>
      </c>
      <c r="T40" s="44">
        <f>gouvernment!T40/total!T41</f>
        <v>0.84782012613106661</v>
      </c>
      <c r="U40" s="44">
        <f>gouvernment!U40/total!U41</f>
        <v>0.85127400295420974</v>
      </c>
      <c r="V40" s="44">
        <f>gouvernment!V40/total!V41</f>
        <v>0.86181946527839048</v>
      </c>
      <c r="W40" s="44">
        <f>gouvernment!W40/total!W41</f>
        <v>0.8496487952342846</v>
      </c>
      <c r="X40" s="44">
        <f>gouvernment!X40/total!X41</f>
        <v>0.85953240828739785</v>
      </c>
      <c r="Y40" s="44">
        <f>gouvernment!Y40/total!Y41</f>
        <v>0.86197415452295845</v>
      </c>
    </row>
    <row r="41" spans="1:25">
      <c r="A41" t="s">
        <v>69</v>
      </c>
      <c r="B41" s="44">
        <f>gouvernment!B41/total!B42</f>
        <v>0.17670243047952705</v>
      </c>
      <c r="C41" s="44">
        <f>gouvernment!C41/total!C42</f>
        <v>0.19059196617336149</v>
      </c>
      <c r="D41" s="44">
        <f>gouvernment!D41/total!D42</f>
        <v>0.20303643724696352</v>
      </c>
      <c r="E41" s="44">
        <f>gouvernment!E41/total!E42</f>
        <v>0.20291999605405936</v>
      </c>
      <c r="F41" s="44">
        <f>gouvernment!F41/total!F42</f>
        <v>0.19460199491492272</v>
      </c>
      <c r="G41" s="44">
        <f>gouvernment!G41/total!G42</f>
        <v>0.19327898190495127</v>
      </c>
      <c r="H41" s="44">
        <f>gouvernment!H41/total!H42</f>
        <v>0.19008350730688936</v>
      </c>
      <c r="I41" s="44">
        <f>gouvernment!I41/total!I42</f>
        <v>0.19050653074227461</v>
      </c>
      <c r="J41" s="44">
        <f>gouvernment!J41/total!J42</f>
        <v>0.21527486361728915</v>
      </c>
      <c r="K41" s="44">
        <f>gouvernment!K41/total!K42</f>
        <v>0.22323013212384143</v>
      </c>
      <c r="L41" s="44">
        <f>gouvernment!L41/total!L42</f>
        <v>0.23615864707066642</v>
      </c>
      <c r="M41" s="44">
        <f>gouvernment!M41/total!M42</f>
        <v>0.24238502886721086</v>
      </c>
      <c r="N41" s="44">
        <f>gouvernment!N41/total!N42</f>
        <v>0.2582807570977918</v>
      </c>
      <c r="O41" s="44">
        <f>gouvernment!O41/total!O42</f>
        <v>0.24250891222661142</v>
      </c>
      <c r="P41" s="44">
        <f>gouvernment!P41/total!P42</f>
        <v>0.24415036440352891</v>
      </c>
      <c r="Q41" s="44">
        <f>gouvernment!Q41/total!Q42</f>
        <v>0.24046757584191483</v>
      </c>
      <c r="R41" s="44">
        <f>gouvernment!R41/total!R42</f>
        <v>0.24076433121019106</v>
      </c>
      <c r="S41" s="44">
        <f>gouvernment!S41/total!S42</f>
        <v>0.24182888184698959</v>
      </c>
      <c r="T41" s="44">
        <f>gouvernment!T41/total!T42</f>
        <v>0.24099517266988488</v>
      </c>
      <c r="U41" s="44">
        <f>gouvernment!U41/total!U42</f>
        <v>0.23508676789587851</v>
      </c>
      <c r="V41" s="44">
        <f>gouvernment!V41/total!V42</f>
        <v>0.25477326968973746</v>
      </c>
      <c r="W41" s="44">
        <f>gouvernment!W41/total!W42</f>
        <v>0.26065587662062539</v>
      </c>
      <c r="X41" s="44">
        <f>gouvernment!X41/total!X42</f>
        <v>0.25096096352609548</v>
      </c>
      <c r="Y41" s="44" t="e">
        <f>gouvernment!Y41/total!Y42</f>
        <v>#VALUE!</v>
      </c>
    </row>
    <row r="42" spans="1:25">
      <c r="A42" t="s">
        <v>70</v>
      </c>
      <c r="B42" s="44" t="e">
        <f>gouvernment!B42/total!B43</f>
        <v>#VALUE!</v>
      </c>
      <c r="C42" s="44" t="e">
        <f>gouvernment!C42/total!C43</f>
        <v>#VALUE!</v>
      </c>
      <c r="D42" s="44" t="e">
        <f>gouvernment!D42/total!D43</f>
        <v>#VALUE!</v>
      </c>
      <c r="E42" s="44">
        <f>gouvernment!E42/total!E43</f>
        <v>0.27024331870761864</v>
      </c>
      <c r="F42" s="44">
        <f>gouvernment!F42/total!F43</f>
        <v>0.26211812627291242</v>
      </c>
      <c r="G42" s="44">
        <f>gouvernment!G42/total!G43</f>
        <v>0.27339599509603596</v>
      </c>
      <c r="H42" s="44">
        <f>gouvernment!H42/total!H43</f>
        <v>0.27205596579867858</v>
      </c>
      <c r="I42" s="44">
        <f>gouvernment!I42/total!I43</f>
        <v>0.28350515463917525</v>
      </c>
      <c r="J42" s="44">
        <f>gouvernment!J42/total!J43</f>
        <v>0.26734380988884632</v>
      </c>
      <c r="K42" s="44">
        <f>gouvernment!K42/total!K43</f>
        <v>0.30997451765562434</v>
      </c>
      <c r="L42" s="44">
        <f>gouvernment!L42/total!L43</f>
        <v>0.26926906990639315</v>
      </c>
      <c r="M42" s="44">
        <f>gouvernment!M42/total!M43</f>
        <v>0.27036320653341933</v>
      </c>
      <c r="N42" s="44">
        <f>gouvernment!N42/total!N43</f>
        <v>0.2133213321332133</v>
      </c>
      <c r="O42" s="44">
        <f>gouvernment!O42/total!O43</f>
        <v>0.20475863646762754</v>
      </c>
      <c r="P42" s="44">
        <f>gouvernment!P42/total!P43</f>
        <v>0.21294797687861272</v>
      </c>
      <c r="Q42" s="44">
        <f>gouvernment!Q42/total!Q43</f>
        <v>0.21860578090842847</v>
      </c>
      <c r="R42" s="44">
        <f>gouvernment!R42/total!R43</f>
        <v>0.22520420070011668</v>
      </c>
      <c r="S42" s="44">
        <f>gouvernment!S42/total!S43</f>
        <v>0.22081339712918663</v>
      </c>
      <c r="T42" s="44">
        <f>gouvernment!T42/total!T43</f>
        <v>0.22793404461687683</v>
      </c>
      <c r="U42" s="44">
        <f>gouvernment!U42/total!U43</f>
        <v>0.23385249656436097</v>
      </c>
      <c r="V42" s="44">
        <f>gouvernment!V42/total!V43</f>
        <v>0.24864630712583927</v>
      </c>
      <c r="W42" s="44">
        <f>gouvernment!W42/total!W43</f>
        <v>0.28608981380065718</v>
      </c>
      <c r="X42" s="44">
        <f>gouvernment!X42/total!X43</f>
        <v>0.26978125843910344</v>
      </c>
      <c r="Y42" s="44" t="e">
        <f>gouvernment!Y42/total!Y43</f>
        <v>#VALUE!</v>
      </c>
    </row>
    <row r="43" spans="1:25">
      <c r="A43" s="1" t="s">
        <v>71</v>
      </c>
      <c r="B43" s="44">
        <f>gouvernment!B43/total!B44</f>
        <v>0.77033695192443263</v>
      </c>
      <c r="C43" s="44">
        <f>gouvernment!C43/total!C44</f>
        <v>0.77188722514501551</v>
      </c>
      <c r="D43" s="44">
        <f>gouvernment!D43/total!D44</f>
        <v>0.77969569108809611</v>
      </c>
      <c r="E43" s="44">
        <f>gouvernment!E43/total!E44</f>
        <v>0.79093640460691028</v>
      </c>
      <c r="F43" s="44">
        <f>gouvernment!F43/total!F44</f>
        <v>0.80722161638192169</v>
      </c>
      <c r="G43" s="44">
        <f>gouvernment!G43/total!G44</f>
        <v>0.81707757065544195</v>
      </c>
      <c r="H43" s="44">
        <f>gouvernment!H43/total!H44</f>
        <v>0.8278466076696166</v>
      </c>
      <c r="I43" s="44">
        <f>gouvernment!I43/total!I44</f>
        <v>0.81061130334486731</v>
      </c>
      <c r="J43" s="44">
        <f>gouvernment!J43/total!J44</f>
        <v>0.81668153434433544</v>
      </c>
      <c r="K43" s="44">
        <f>gouvernment!K43/total!K44</f>
        <v>0.83111566018423744</v>
      </c>
      <c r="L43" s="44">
        <f>gouvernment!L43/total!L44</f>
        <v>0.82493560020607937</v>
      </c>
      <c r="M43" s="44">
        <f>gouvernment!M43/total!M44</f>
        <v>0.82270670505964627</v>
      </c>
      <c r="N43" s="44">
        <f>gouvernment!N43/total!N44</f>
        <v>0.81475443244344814</v>
      </c>
      <c r="O43" s="44">
        <f>gouvernment!O43/total!O44</f>
        <v>0.80087106249366968</v>
      </c>
      <c r="P43" s="44">
        <f>gouvernment!P43/total!P44</f>
        <v>0.80186574731291826</v>
      </c>
      <c r="Q43" s="44">
        <f>gouvernment!Q43/total!Q44</f>
        <v>0.80149010002041232</v>
      </c>
      <c r="R43" s="44">
        <f>gouvernment!R43/total!R44</f>
        <v>0.8057354301572619</v>
      </c>
      <c r="S43" s="44">
        <f>gouvernment!S43/total!S44</f>
        <v>0.79991663192997087</v>
      </c>
      <c r="T43" s="44">
        <f>gouvernment!T43/total!T44</f>
        <v>0.79323810502517733</v>
      </c>
      <c r="U43" s="44">
        <f>gouvernment!U43/total!U44</f>
        <v>0.79282988551918054</v>
      </c>
      <c r="V43" s="44">
        <f>gouvernment!V43/total!V44</f>
        <v>0.83066041615264408</v>
      </c>
      <c r="W43" s="44">
        <f>gouvernment!W43/total!W44</f>
        <v>0.81391023048928424</v>
      </c>
      <c r="X43" s="44">
        <f>gouvernment!X43/total!X44</f>
        <v>0.82428519724936666</v>
      </c>
      <c r="Y43" s="44">
        <f>gouvernment!Y43/total!Y44</f>
        <v>0.81872473355384046</v>
      </c>
    </row>
    <row r="44" spans="1:25" s="1" customFormat="1">
      <c r="A44" s="1" t="s">
        <v>72</v>
      </c>
      <c r="B44" s="44">
        <f>gouvernment!B44/total!B45</f>
        <v>0.2468374699759808</v>
      </c>
      <c r="C44" s="44">
        <f>gouvernment!C44/total!C45</f>
        <v>0.25296172539489675</v>
      </c>
      <c r="D44" s="44">
        <f>gouvernment!D44/total!D45</f>
        <v>0.25551982851018223</v>
      </c>
      <c r="E44" s="44">
        <f>gouvernment!E44/total!E45</f>
        <v>0.25568730180614918</v>
      </c>
      <c r="F44" s="44">
        <f>gouvernment!F44/total!F45</f>
        <v>0.25613359906535632</v>
      </c>
      <c r="G44" s="44">
        <f>gouvernment!G44/total!G45</f>
        <v>0.2535153302695658</v>
      </c>
      <c r="H44" s="44">
        <f>gouvernment!H44/total!H45</f>
        <v>0.24134883404718199</v>
      </c>
      <c r="I44" s="44">
        <f>gouvernment!I44/total!I45</f>
        <v>0.24145327791929214</v>
      </c>
      <c r="J44" s="44">
        <f>gouvernment!J44/total!J45</f>
        <v>0.24699151706450975</v>
      </c>
      <c r="K44" s="44">
        <f>gouvernment!K44/total!K45</f>
        <v>0.25486081106104558</v>
      </c>
      <c r="L44" s="44">
        <f>gouvernment!L44/total!L45</f>
        <v>0.25831944187195161</v>
      </c>
      <c r="M44" s="44">
        <f>gouvernment!M44/total!M45</f>
        <v>0.2553283767038414</v>
      </c>
      <c r="N44" s="44">
        <f>gouvernment!N44/total!N45</f>
        <v>0.25353598014888334</v>
      </c>
      <c r="O44" s="44">
        <f>gouvernment!O44/total!O45</f>
        <v>0.25837918959479739</v>
      </c>
      <c r="P44" s="44">
        <f>gouvernment!P44/total!P45</f>
        <v>0.26668312858818444</v>
      </c>
      <c r="Q44" s="44">
        <f>gouvernment!Q44/total!Q45</f>
        <v>0.27117821842216971</v>
      </c>
      <c r="R44" s="44">
        <f>gouvernment!R44/total!R45</f>
        <v>0.26895607665754079</v>
      </c>
      <c r="S44" s="44">
        <f>gouvernment!S44/total!S45</f>
        <v>0.26681774809160308</v>
      </c>
      <c r="T44" s="44">
        <f>gouvernment!T44/total!T45</f>
        <v>0.26374022850270595</v>
      </c>
      <c r="U44" s="44">
        <f>gouvernment!U44/total!U45</f>
        <v>0.26347053882155286</v>
      </c>
      <c r="V44" s="44">
        <f>gouvernment!V44/total!V45</f>
        <v>0.3344529750479846</v>
      </c>
      <c r="W44" s="44">
        <f>gouvernment!W44/total!W45</f>
        <v>0.30507400794793527</v>
      </c>
      <c r="X44" s="44">
        <f>gouvernment!X44/total!X45</f>
        <v>0.29886032977691562</v>
      </c>
      <c r="Y44" s="44" t="e">
        <f>gouvernment!Y44/total!Y45</f>
        <v>#VALUE!</v>
      </c>
    </row>
    <row r="45" spans="1:25">
      <c r="A45" t="s">
        <v>73</v>
      </c>
      <c r="B45">
        <f>gouvernment!B45/total!B46</f>
        <v>0.23260340632603405</v>
      </c>
      <c r="C45">
        <f>gouvernment!C45/total!C46</f>
        <v>0.23817486860965123</v>
      </c>
      <c r="D45">
        <f>gouvernment!D45/total!D46</f>
        <v>0.23684566481807115</v>
      </c>
      <c r="E45">
        <f>gouvernment!E45/total!E46</f>
        <v>0.24916606236403191</v>
      </c>
      <c r="F45">
        <f>gouvernment!F45/total!F46</f>
        <v>0.23793055747682942</v>
      </c>
      <c r="G45">
        <f>gouvernment!G45/total!G46</f>
        <v>0.23242675075548547</v>
      </c>
      <c r="H45">
        <f>gouvernment!H45/total!H46</f>
        <v>0.23717277486910995</v>
      </c>
      <c r="I45">
        <f>gouvernment!I45/total!I46</f>
        <v>0.24824505424377794</v>
      </c>
      <c r="J45">
        <f>gouvernment!J45/total!J46</f>
        <v>0.24489795918367346</v>
      </c>
      <c r="K45">
        <f>gouvernment!K45/total!K46</f>
        <v>0.25613367174280882</v>
      </c>
      <c r="L45">
        <f>gouvernment!L45/total!L46</f>
        <v>0.24700899947061938</v>
      </c>
      <c r="M45">
        <f>gouvernment!M45/total!M46</f>
        <v>0.25408791675514969</v>
      </c>
      <c r="N45">
        <f>gouvernment!N45/total!N46</f>
        <v>0.25887859977612698</v>
      </c>
      <c r="O45">
        <f>gouvernment!O45/total!O46</f>
        <v>0.27144463756262138</v>
      </c>
      <c r="P45">
        <f>gouvernment!P45/total!P46</f>
        <v>0.27256746975493745</v>
      </c>
      <c r="Q45">
        <f>gouvernment!Q45/total!Q46</f>
        <v>0.28780917000684331</v>
      </c>
      <c r="R45">
        <f>gouvernment!R45/total!R46</f>
        <v>0.28393690291046431</v>
      </c>
      <c r="S45">
        <f>gouvernment!S45/total!S46</f>
        <v>0.2589542233288642</v>
      </c>
      <c r="T45">
        <f>gouvernment!T45/total!T46</f>
        <v>0.24333962659953845</v>
      </c>
      <c r="U45">
        <f>gouvernment!U45/total!U46</f>
        <v>0.2548369855692143</v>
      </c>
      <c r="V45" t="e">
        <f>gouvernment!V45/total!V46</f>
        <v>#VALUE!</v>
      </c>
      <c r="W45" t="e">
        <f>gouvernment!W45/total!W46</f>
        <v>#VALUE!</v>
      </c>
      <c r="X45" t="e">
        <f>gouvernment!X45/total!X46</f>
        <v>#VALUE!</v>
      </c>
    </row>
    <row r="60" spans="1:1">
      <c r="A60" t="s">
        <v>79</v>
      </c>
    </row>
    <row r="61" spans="1:1">
      <c r="A61" t="s">
        <v>80</v>
      </c>
    </row>
    <row r="62" spans="1:1">
      <c r="A62" t="s">
        <v>78</v>
      </c>
    </row>
  </sheetData>
  <sortState ref="A8:Y44">
    <sortCondition descending="1" ref="X8:X4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9656-2B9E-449B-BD4D-7119EFBB04F0}">
  <dimension ref="B1:M63"/>
  <sheetViews>
    <sheetView topLeftCell="A25" workbookViewId="0">
      <selection activeCell="K3" sqref="K3"/>
    </sheetView>
  </sheetViews>
  <sheetFormatPr baseColWidth="10" defaultColWidth="9.140625" defaultRowHeight="12.75"/>
  <cols>
    <col min="1" max="1" width="11.42578125" customWidth="1"/>
    <col min="2" max="2" width="31.42578125" customWidth="1"/>
    <col min="3" max="10" width="11.42578125" customWidth="1"/>
    <col min="11" max="11" width="12.140625" customWidth="1"/>
    <col min="12" max="256" width="11.42578125" customWidth="1"/>
  </cols>
  <sheetData>
    <row r="1" spans="2:13">
      <c r="B1" t="e">
        <v>#NAME?</v>
      </c>
    </row>
    <row r="2" spans="2:13" ht="18">
      <c r="B2" t="s">
        <v>0</v>
      </c>
      <c r="H2" s="58">
        <v>3</v>
      </c>
    </row>
    <row r="3" spans="2:13" ht="15.75">
      <c r="B3" s="48" t="s">
        <v>92</v>
      </c>
    </row>
    <row r="4" spans="2:13">
      <c r="B4" t="s">
        <v>3</v>
      </c>
    </row>
    <row r="5" spans="2:13">
      <c r="B5" t="s">
        <v>5</v>
      </c>
    </row>
    <row r="7" spans="2:13" ht="18">
      <c r="B7" s="113"/>
      <c r="C7" s="18" t="s">
        <v>10</v>
      </c>
      <c r="D7" s="19" t="s">
        <v>19</v>
      </c>
      <c r="E7" s="19" t="s">
        <v>25</v>
      </c>
      <c r="F7" s="19" t="s">
        <v>26</v>
      </c>
      <c r="G7" s="19" t="s">
        <v>27</v>
      </c>
      <c r="H7" s="19" t="s">
        <v>28</v>
      </c>
      <c r="I7" s="19" t="s">
        <v>29</v>
      </c>
      <c r="J7" s="19" t="s">
        <v>30</v>
      </c>
      <c r="K7" s="19" t="s">
        <v>31</v>
      </c>
      <c r="L7" s="19" t="s">
        <v>32</v>
      </c>
      <c r="M7" s="20" t="s">
        <v>109</v>
      </c>
    </row>
    <row r="8" spans="2:13" ht="18">
      <c r="B8" s="40" t="s">
        <v>62</v>
      </c>
      <c r="C8" s="27"/>
      <c r="D8" s="28">
        <f>VLOOKUP(B8,'gouvernment (2)'!$A$8:$Y$44,11,FALSE)</f>
        <v>0.84434849994464745</v>
      </c>
      <c r="E8" s="28">
        <f>VLOOKUP(B8,'gouvernment (2)'!$A$8:$Y$44,17,FALSE)</f>
        <v>0.85511420059582921</v>
      </c>
      <c r="F8" s="28">
        <f>VLOOKUP(B8,'gouvernment (2)'!$A$8:$Y$44,18,FALSE)</f>
        <v>0.85384615384615381</v>
      </c>
      <c r="G8" s="28">
        <f>VLOOKUP(B8,'gouvernment (2)'!$A$8:$Y$44,19,FALSE)</f>
        <v>0.85122189638318668</v>
      </c>
      <c r="H8" s="28">
        <f>VLOOKUP(B8,'gouvernment (2)'!$A$8:$Y$44,20,FALSE)</f>
        <v>0.85702811244979904</v>
      </c>
      <c r="I8" s="28"/>
      <c r="J8" s="28"/>
      <c r="K8" s="28">
        <f>VLOOKUP(B8,'gouvernment (2)'!$A$8:$Y$44,23,FALSE)</f>
        <v>0.84998487750781315</v>
      </c>
      <c r="L8" s="28">
        <f>VLOOKUP(B8,'gouvernment (2)'!$A$8:$Y$44,24,FALSE)</f>
        <v>0.85672919551806626</v>
      </c>
      <c r="M8" s="29"/>
    </row>
    <row r="9" spans="2:13" ht="18">
      <c r="B9" s="41" t="s">
        <v>68</v>
      </c>
      <c r="C9" s="27"/>
      <c r="D9" s="28">
        <f>VLOOKUP(B9,'gouvernment (2)'!$A$8:$Y$44,11,FALSE)</f>
        <v>0.82519954389965799</v>
      </c>
      <c r="E9" s="28">
        <f>VLOOKUP(B9,'gouvernment (2)'!$A$8:$Y$44,17,FALSE)</f>
        <v>0.83959644576082926</v>
      </c>
      <c r="F9" s="28">
        <f>VLOOKUP(B9,'gouvernment (2)'!$A$8:$Y$44,18,FALSE)</f>
        <v>0.84260965720604497</v>
      </c>
      <c r="G9" s="28">
        <f>VLOOKUP(B9,'gouvernment (2)'!$A$8:$Y$44,19,FALSE)</f>
        <v>0.84710245711636523</v>
      </c>
      <c r="H9" s="28">
        <f>VLOOKUP(B9,'gouvernment (2)'!$A$8:$Y$44,20,FALSE)</f>
        <v>0.84782012613106661</v>
      </c>
      <c r="I9" s="28">
        <f>VLOOKUP(B9,'gouvernment (2)'!$A$8:$Y$44,21,FALSE)</f>
        <v>0.85127400295420974</v>
      </c>
      <c r="J9" s="28">
        <f>VLOOKUP(B9,'gouvernment (2)'!$A$8:$Y$44,22,FALSE)</f>
        <v>0.86181946527839048</v>
      </c>
      <c r="K9" s="28">
        <f>VLOOKUP(B9,'gouvernment (2)'!$A$8:$Y$44,23,FALSE)</f>
        <v>0.8496487952342846</v>
      </c>
      <c r="L9" s="28">
        <f>VLOOKUP(B9,'gouvernment (2)'!$A$8:$Y$44,24,FALSE)</f>
        <v>0.85953240828739785</v>
      </c>
      <c r="M9" s="29">
        <f>VLOOKUP(B9,'gouvernment (2)'!$A$8:$Y$44,25,FALSE)</f>
        <v>0.86197415452295845</v>
      </c>
    </row>
    <row r="10" spans="2:13" s="44" customFormat="1" ht="18">
      <c r="B10" s="41" t="s">
        <v>43</v>
      </c>
      <c r="C10" s="27">
        <f>VLOOKUP(B10,'gouvernment (2)'!$A$8:$Y$44,2,FALSE)</f>
        <v>0.83107107601184615</v>
      </c>
      <c r="D10" s="28">
        <f>VLOOKUP(B10,'gouvernment (2)'!$A$8:$Y$44,11,FALSE)</f>
        <v>0.84457560427206302</v>
      </c>
      <c r="E10" s="28">
        <f>VLOOKUP(B10,'gouvernment (2)'!$A$8:$Y$44,17,FALSE)</f>
        <v>0.84227343144848954</v>
      </c>
      <c r="F10" s="28">
        <f>VLOOKUP(B10,'gouvernment (2)'!$A$8:$Y$44,18,FALSE)</f>
        <v>0.84165282797694629</v>
      </c>
      <c r="G10" s="28">
        <f>VLOOKUP(B10,'gouvernment (2)'!$A$8:$Y$44,19,FALSE)</f>
        <v>0.8395721925133689</v>
      </c>
      <c r="H10" s="28">
        <f>VLOOKUP(B10,'gouvernment (2)'!$A$8:$Y$44,20,FALSE)</f>
        <v>0.83749257278669043</v>
      </c>
      <c r="I10" s="28">
        <f>VLOOKUP(B10,'gouvernment (2)'!$A$8:$Y$44,21,FALSE)</f>
        <v>0.83717494089834532</v>
      </c>
      <c r="J10" s="28">
        <f>VLOOKUP(B10,'gouvernment (2)'!$A$8:$Y$44,22,FALSE)</f>
        <v>0.84753787878787867</v>
      </c>
      <c r="K10" s="28">
        <f>VLOOKUP(B10,'gouvernment (2)'!$A$8:$Y$44,23,FALSE)</f>
        <v>0.84515890613451583</v>
      </c>
      <c r="L10" s="28">
        <f>VLOOKUP(B10,'gouvernment (2)'!$A$8:$Y$44,24,FALSE)</f>
        <v>0.84582102152807093</v>
      </c>
      <c r="M10" s="29">
        <f>VLOOKUP(B10,'gouvernment (2)'!$A$8:$Y$44,25,FALSE)</f>
        <v>0.83529287151784759</v>
      </c>
    </row>
    <row r="11" spans="2:13" ht="18">
      <c r="B11" s="41" t="s">
        <v>50</v>
      </c>
      <c r="C11" s="27">
        <f>VLOOKUP(B11,'gouvernment (2)'!$A$8:$Y$44,2,FALSE)</f>
        <v>0.80784357793010464</v>
      </c>
      <c r="D11" s="28">
        <f>VLOOKUP(B11,'gouvernment (2)'!$A$8:$Y$44,11,FALSE)</f>
        <v>0.81641025641025633</v>
      </c>
      <c r="E11" s="28">
        <f>VLOOKUP(B11,'gouvernment (2)'!$A$8:$Y$44,17,FALSE)</f>
        <v>0.80805452292441138</v>
      </c>
      <c r="F11" s="28">
        <f>VLOOKUP(B11,'gouvernment (2)'!$A$8:$Y$44,18,FALSE)</f>
        <v>0.8151167098925528</v>
      </c>
      <c r="G11" s="28">
        <f>VLOOKUP(B11,'gouvernment (2)'!$A$8:$Y$44,19,FALSE)</f>
        <v>0.81866602106282538</v>
      </c>
      <c r="H11" s="28">
        <f>VLOOKUP(B11,'gouvernment (2)'!$A$8:$Y$44,20,FALSE)</f>
        <v>0.8238243017426593</v>
      </c>
      <c r="I11" s="28">
        <f>VLOOKUP(B11,'gouvernment (2)'!$A$8:$Y$44,21,FALSE)</f>
        <v>0.82797202797202796</v>
      </c>
      <c r="J11" s="28">
        <f>VLOOKUP(B11,'gouvernment (2)'!$A$8:$Y$44,22,FALSE)</f>
        <v>0.83328133125325021</v>
      </c>
      <c r="K11" s="28">
        <f>VLOOKUP(B11,'gouvernment (2)'!$A$8:$Y$44,23,FALSE)</f>
        <v>0.83583316211218406</v>
      </c>
      <c r="L11" s="28">
        <f>VLOOKUP(B11,'gouvernment (2)'!$A$8:$Y$44,24,FALSE)</f>
        <v>0.8468061674008811</v>
      </c>
      <c r="M11" s="29">
        <f>VLOOKUP(B11,'gouvernment (2)'!$A$8:$Y$44,25,FALSE)</f>
        <v>0.83963523131672591</v>
      </c>
    </row>
    <row r="12" spans="2:13" ht="18">
      <c r="B12" s="41" t="s">
        <v>71</v>
      </c>
      <c r="C12" s="27">
        <f>VLOOKUP(B12,'gouvernment (2)'!$A$8:$Y$44,2,FALSE)</f>
        <v>0.77033695192443263</v>
      </c>
      <c r="D12" s="28">
        <f>VLOOKUP(B12,'gouvernment (2)'!$A$8:$Y$44,11,FALSE)</f>
        <v>0.83111566018423744</v>
      </c>
      <c r="E12" s="28">
        <f>VLOOKUP(B12,'gouvernment (2)'!$A$8:$Y$44,17,FALSE)</f>
        <v>0.80149010002041232</v>
      </c>
      <c r="F12" s="28">
        <f>VLOOKUP(B12,'gouvernment (2)'!$A$8:$Y$44,18,FALSE)</f>
        <v>0.8057354301572619</v>
      </c>
      <c r="G12" s="28">
        <f>VLOOKUP(B12,'gouvernment (2)'!$A$8:$Y$44,19,FALSE)</f>
        <v>0.79991663192997087</v>
      </c>
      <c r="H12" s="28">
        <f>VLOOKUP(B12,'gouvernment (2)'!$A$8:$Y$44,20,FALSE)</f>
        <v>0.79323810502517733</v>
      </c>
      <c r="I12" s="28">
        <f>VLOOKUP(B12,'gouvernment (2)'!$A$8:$Y$44,21,FALSE)</f>
        <v>0.79282988551918054</v>
      </c>
      <c r="J12" s="28">
        <f>VLOOKUP(B12,'gouvernment (2)'!$A$8:$Y$44,22,FALSE)</f>
        <v>0.83066041615264408</v>
      </c>
      <c r="K12" s="28">
        <f>VLOOKUP(B12,'gouvernment (2)'!$A$8:$Y$44,23,FALSE)</f>
        <v>0.81391023048928424</v>
      </c>
      <c r="L12" s="28">
        <f>VLOOKUP(B12,'gouvernment (2)'!$A$8:$Y$44,24,FALSE)</f>
        <v>0.82428519724936666</v>
      </c>
      <c r="M12" s="29">
        <f>VLOOKUP(B12,'gouvernment (2)'!$A$8:$Y$44,25,FALSE)</f>
        <v>0.81872473355384046</v>
      </c>
    </row>
    <row r="13" spans="2:13" s="43" customFormat="1" ht="18">
      <c r="B13" s="41" t="s">
        <v>53</v>
      </c>
      <c r="C13" s="27">
        <f>VLOOKUP(B13,'gouvernment (2)'!$A$8:$Y$44,2,FALSE)</f>
        <v>0.7253865468481564</v>
      </c>
      <c r="D13" s="28">
        <f>VLOOKUP(B13,'gouvernment (2)'!$A$8:$Y$44,11,FALSE)</f>
        <v>0.78127792672028595</v>
      </c>
      <c r="E13" s="28">
        <f>VLOOKUP(B13,'gouvernment (2)'!$A$8:$Y$44,17,FALSE)</f>
        <v>0.74201196793496671</v>
      </c>
      <c r="F13" s="28">
        <f>VLOOKUP(B13,'gouvernment (2)'!$A$8:$Y$44,18,FALSE)</f>
        <v>0.74223495702005737</v>
      </c>
      <c r="G13" s="28">
        <f>VLOOKUP(B13,'gouvernment (2)'!$A$8:$Y$44,19,FALSE)</f>
        <v>0.73565337635399863</v>
      </c>
      <c r="H13" s="28">
        <f>VLOOKUP(B13,'gouvernment (2)'!$A$8:$Y$44,20,FALSE)</f>
        <v>0.73704215618521074</v>
      </c>
      <c r="I13" s="28">
        <f>VLOOKUP(B13,'gouvernment (2)'!$A$8:$Y$44,21,FALSE)</f>
        <v>0.73579020332717182</v>
      </c>
      <c r="J13" s="28">
        <f>VLOOKUP(B13,'gouvernment (2)'!$A$8:$Y$44,22,FALSE)</f>
        <v>0.75771428571428578</v>
      </c>
      <c r="K13" s="28">
        <f>VLOOKUP(B13,'gouvernment (2)'!$A$8:$Y$44,23,FALSE)</f>
        <v>0.73987638533674338</v>
      </c>
      <c r="L13" s="28">
        <f>VLOOKUP(B13,'gouvernment (2)'!$A$8:$Y$44,24,FALSE)</f>
        <v>0.74273905272564789</v>
      </c>
      <c r="M13" s="29">
        <f>VLOOKUP(B13,'gouvernment (2)'!$A$8:$Y$44,25,FALSE)</f>
        <v>0.73789511069018587</v>
      </c>
    </row>
    <row r="14" spans="2:13" ht="18">
      <c r="B14" s="41" t="s">
        <v>51</v>
      </c>
      <c r="C14" s="27"/>
      <c r="D14" s="28"/>
      <c r="E14" s="28">
        <f>VLOOKUP(B14,'gouvernment (2)'!$A$8:$Y$44,17,FALSE)</f>
        <v>0.71483097055616129</v>
      </c>
      <c r="F14" s="28">
        <f>VLOOKUP(B14,'gouvernment (2)'!$A$8:$Y$44,18,FALSE)</f>
        <v>0.72151559780425756</v>
      </c>
      <c r="G14" s="28">
        <f>VLOOKUP(B14,'gouvernment (2)'!$A$8:$Y$44,19,FALSE)</f>
        <v>0.72631578947368414</v>
      </c>
      <c r="H14" s="28">
        <f>VLOOKUP(B14,'gouvernment (2)'!$A$8:$Y$44,20,FALSE)</f>
        <v>0.73429319371727753</v>
      </c>
      <c r="I14" s="28">
        <f>VLOOKUP(B14,'gouvernment (2)'!$A$8:$Y$44,21,FALSE)</f>
        <v>0.73647339394842748</v>
      </c>
      <c r="J14" s="28">
        <f>VLOOKUP(B14,'gouvernment (2)'!$A$8:$Y$44,22,FALSE)</f>
        <v>0.77507385004923335</v>
      </c>
      <c r="K14" s="28">
        <f>VLOOKUP(B14,'gouvernment (2)'!$A$8:$Y$44,23,FALSE)</f>
        <v>0.75450349858567811</v>
      </c>
      <c r="L14" s="28">
        <f>VLOOKUP(B14,'gouvernment (2)'!$A$8:$Y$44,24,FALSE)</f>
        <v>0.76781045751633981</v>
      </c>
      <c r="M14" s="29"/>
    </row>
    <row r="15" spans="2:13" ht="18">
      <c r="B15" s="41" t="s">
        <v>35</v>
      </c>
      <c r="C15" s="27">
        <f>VLOOKUP(B15,'gouvernment (2)'!$A$8:$Y$44,2,FALSE)</f>
        <v>0.68382933895180398</v>
      </c>
      <c r="D15" s="28">
        <f>VLOOKUP(B15,'gouvernment (2)'!$A$8:$Y$44,11,FALSE)</f>
        <v>0.69291983616149799</v>
      </c>
      <c r="E15" s="28">
        <f>VLOOKUP(B15,'gouvernment (2)'!$A$8:$Y$44,17,FALSE)</f>
        <v>0.67629149479473583</v>
      </c>
      <c r="F15" s="28">
        <f>VLOOKUP(B15,'gouvernment (2)'!$A$8:$Y$44,18,FALSE)</f>
        <v>0.67809372832656301</v>
      </c>
      <c r="G15" s="28">
        <f>VLOOKUP(B15,'gouvernment (2)'!$A$8:$Y$44,19,FALSE)</f>
        <v>0.68102341203200634</v>
      </c>
      <c r="H15" s="28">
        <f>VLOOKUP(B15,'gouvernment (2)'!$A$8:$Y$44,20,FALSE)</f>
        <v>0.68449304174950298</v>
      </c>
      <c r="I15" s="28">
        <f>VLOOKUP(B15,'gouvernment (2)'!$A$8:$Y$44,21,FALSE)</f>
        <v>0.70743639921722112</v>
      </c>
      <c r="J15" s="28">
        <f>VLOOKUP(B15,'gouvernment (2)'!$A$8:$Y$44,22,FALSE)</f>
        <v>0.70872332459752907</v>
      </c>
      <c r="K15" s="28">
        <f>VLOOKUP(B15,'gouvernment (2)'!$A$8:$Y$44,23,FALSE)</f>
        <v>0.72322946175637393</v>
      </c>
      <c r="L15" s="28">
        <f>VLOOKUP(B15,'gouvernment (2)'!$A$8:$Y$44,24,FALSE)</f>
        <v>0.71592626171048657</v>
      </c>
      <c r="M15" s="29"/>
    </row>
    <row r="16" spans="2:13" ht="18">
      <c r="B16" s="41" t="s">
        <v>38</v>
      </c>
      <c r="C16" s="27">
        <f>VLOOKUP(B16,'gouvernment (2)'!$A$8:$Y$44,2,FALSE)</f>
        <v>0.68537827352085356</v>
      </c>
      <c r="D16" s="28">
        <f>VLOOKUP(B16,'gouvernment (2)'!$A$8:$Y$44,11,FALSE)</f>
        <v>0.68758206715437997</v>
      </c>
      <c r="E16" s="28">
        <f>VLOOKUP(B16,'gouvernment (2)'!$A$8:$Y$44,17,FALSE)</f>
        <v>0.69429183350405066</v>
      </c>
      <c r="F16" s="28">
        <f>VLOOKUP(B16,'gouvernment (2)'!$A$8:$Y$44,18,FALSE)</f>
        <v>0.68437273386511965</v>
      </c>
      <c r="G16" s="28">
        <f>VLOOKUP(B16,'gouvernment (2)'!$A$8:$Y$44,19,FALSE)</f>
        <v>0.68210159545204474</v>
      </c>
      <c r="H16" s="28">
        <f>VLOOKUP(B16,'gouvernment (2)'!$A$8:$Y$44,20,FALSE)</f>
        <v>0.68262265016047685</v>
      </c>
      <c r="I16" s="28">
        <f>VLOOKUP(B16,'gouvernment (2)'!$A$8:$Y$44,21,FALSE)</f>
        <v>0.68089744754291948</v>
      </c>
      <c r="J16" s="28">
        <f>VLOOKUP(B16,'gouvernment (2)'!$A$8:$Y$44,22,FALSE)</f>
        <v>0.72489451476793243</v>
      </c>
      <c r="K16" s="28">
        <f>VLOOKUP(B16,'gouvernment (2)'!$A$8:$Y$44,23,FALSE)</f>
        <v>0.72142046375871571</v>
      </c>
      <c r="L16" s="28">
        <f>VLOOKUP(B16,'gouvernment (2)'!$A$8:$Y$44,24,FALSE)</f>
        <v>0.69868257076731355</v>
      </c>
      <c r="M16" s="29">
        <f>VLOOKUP(B16,'gouvernment (2)'!$A$8:$Y$44,25,FALSE)</f>
        <v>0.69146471846044189</v>
      </c>
    </row>
    <row r="17" spans="2:13" ht="18">
      <c r="B17" s="41" t="s">
        <v>67</v>
      </c>
      <c r="C17" s="27"/>
      <c r="D17" s="28">
        <f>VLOOKUP(B17,'gouvernment (2)'!$A$8:$Y$44,11,FALSE)</f>
        <v>0.70970575318401408</v>
      </c>
      <c r="E17" s="28">
        <f>VLOOKUP(B17,'gouvernment (2)'!$A$8:$Y$44,17,FALSE)</f>
        <v>0.67035737776803339</v>
      </c>
      <c r="F17" s="28">
        <f>VLOOKUP(B17,'gouvernment (2)'!$A$8:$Y$44,18,FALSE)</f>
        <v>0.67251592712641117</v>
      </c>
      <c r="G17" s="28">
        <f>VLOOKUP(B17,'gouvernment (2)'!$A$8:$Y$44,19,FALSE)</f>
        <v>0.66405813303521521</v>
      </c>
      <c r="H17" s="28">
        <f>VLOOKUP(B17,'gouvernment (2)'!$A$8:$Y$44,20,FALSE)</f>
        <v>0.66055351783927974</v>
      </c>
      <c r="I17" s="28">
        <f>VLOOKUP(B17,'gouvernment (2)'!$A$8:$Y$44,21,FALSE)</f>
        <v>0.66520883446315315</v>
      </c>
      <c r="J17" s="28">
        <f>VLOOKUP(B17,'gouvernment (2)'!$A$8:$Y$44,22,FALSE)</f>
        <v>0.69402568397543274</v>
      </c>
      <c r="K17" s="28">
        <f>VLOOKUP(B17,'gouvernment (2)'!$A$8:$Y$44,23,FALSE)</f>
        <v>0.6723463687150838</v>
      </c>
      <c r="L17" s="28">
        <f>VLOOKUP(B17,'gouvernment (2)'!$A$8:$Y$44,24,FALSE)</f>
        <v>0.70322448141302119</v>
      </c>
      <c r="M17" s="29"/>
    </row>
    <row r="18" spans="2:13" ht="18">
      <c r="B18" s="41" t="s">
        <v>45</v>
      </c>
      <c r="C18" s="27">
        <f>VLOOKUP(B18,'gouvernment (2)'!$A$8:$Y$44,2,FALSE)</f>
        <v>0.59269702523614831</v>
      </c>
      <c r="D18" s="28">
        <f>VLOOKUP(B18,'gouvernment (2)'!$A$8:$Y$44,11,FALSE)</f>
        <v>0.61969217334352145</v>
      </c>
      <c r="E18" s="28">
        <f>VLOOKUP(B18,'gouvernment (2)'!$A$8:$Y$44,17,FALSE)</f>
        <v>0.62477967858994299</v>
      </c>
      <c r="F18" s="28">
        <f>VLOOKUP(B18,'gouvernment (2)'!$A$8:$Y$44,18,FALSE)</f>
        <v>0.62102793772659415</v>
      </c>
      <c r="G18" s="28">
        <f>VLOOKUP(B18,'gouvernment (2)'!$A$8:$Y$44,19,FALSE)</f>
        <v>0.62660238851758521</v>
      </c>
      <c r="H18" s="28">
        <f>VLOOKUP(B18,'gouvernment (2)'!$A$8:$Y$44,20,FALSE)</f>
        <v>0.62976888200818326</v>
      </c>
      <c r="I18" s="28">
        <f>VLOOKUP(B18,'gouvernment (2)'!$A$8:$Y$44,21,FALSE)</f>
        <v>0.63973394395376737</v>
      </c>
      <c r="J18" s="28">
        <f>VLOOKUP(B18,'gouvernment (2)'!$A$8:$Y$44,22,FALSE)</f>
        <v>0.65458887043189373</v>
      </c>
      <c r="K18" s="28">
        <f>VLOOKUP(B18,'gouvernment (2)'!$A$8:$Y$44,23,FALSE)</f>
        <v>0.6286829268292683</v>
      </c>
      <c r="L18" s="28">
        <f>VLOOKUP(B18,'gouvernment (2)'!$A$8:$Y$44,24,FALSE)</f>
        <v>0.66215797625193595</v>
      </c>
      <c r="M18" s="29"/>
    </row>
    <row r="19" spans="2:13" ht="18">
      <c r="B19" s="41" t="s">
        <v>56</v>
      </c>
      <c r="C19" s="27">
        <f>VLOOKUP(B19,'gouvernment (2)'!$A$8:$Y$44,2,FALSE)</f>
        <v>0.50763850542978095</v>
      </c>
      <c r="D19" s="28">
        <f>VLOOKUP(B19,'gouvernment (2)'!$A$8:$Y$44,11,FALSE)</f>
        <v>0.59642505739586749</v>
      </c>
      <c r="E19" s="28">
        <f>VLOOKUP(B19,'gouvernment (2)'!$A$8:$Y$44,17,FALSE)</f>
        <v>0.58651804670912944</v>
      </c>
      <c r="F19" s="28">
        <f>VLOOKUP(B19,'gouvernment (2)'!$A$8:$Y$44,18,FALSE)</f>
        <v>0.55861731615848687</v>
      </c>
      <c r="G19" s="28">
        <f>VLOOKUP(B19,'gouvernment (2)'!$A$8:$Y$44,19,FALSE)</f>
        <v>0.57334450963956407</v>
      </c>
      <c r="H19" s="28">
        <f>VLOOKUP(B19,'gouvernment (2)'!$A$8:$Y$44,20,FALSE)</f>
        <v>0.59880433026337043</v>
      </c>
      <c r="I19" s="28">
        <f>VLOOKUP(B19,'gouvernment (2)'!$A$8:$Y$44,21,FALSE)</f>
        <v>0.60130027214998483</v>
      </c>
      <c r="J19" s="28">
        <f>VLOOKUP(B19,'gouvernment (2)'!$A$8:$Y$44,22,FALSE)</f>
        <v>0.63609998618975283</v>
      </c>
      <c r="K19" s="28">
        <f>VLOOKUP(B19,'gouvernment (2)'!$A$8:$Y$44,23,FALSE)</f>
        <v>0.69961304588170259</v>
      </c>
      <c r="L19" s="28">
        <f>VLOOKUP(B19,'gouvernment (2)'!$A$8:$Y$44,24,FALSE)</f>
        <v>0.6490422461296248</v>
      </c>
      <c r="M19" s="29"/>
    </row>
    <row r="20" spans="2:13" ht="18">
      <c r="B20" s="41" t="s">
        <v>64</v>
      </c>
      <c r="C20" s="27">
        <f>VLOOKUP(B20,'gouvernment (2)'!$A$8:$Y$44,2,FALSE)</f>
        <v>0.6823625159865131</v>
      </c>
      <c r="D20" s="28">
        <f>VLOOKUP(B20,'gouvernment (2)'!$A$8:$Y$44,11,FALSE)</f>
        <v>0.61908992202151814</v>
      </c>
      <c r="E20" s="28">
        <f>VLOOKUP(B20,'gouvernment (2)'!$A$8:$Y$44,17,FALSE)</f>
        <v>0.5941391155002147</v>
      </c>
      <c r="F20" s="28">
        <f>VLOOKUP(B20,'gouvernment (2)'!$A$8:$Y$44,18,FALSE)</f>
        <v>0.593038109431552</v>
      </c>
      <c r="G20" s="28">
        <f>VLOOKUP(B20,'gouvernment (2)'!$A$8:$Y$44,19,FALSE)</f>
        <v>0.5883301096067054</v>
      </c>
      <c r="H20" s="28">
        <f>VLOOKUP(B20,'gouvernment (2)'!$A$8:$Y$44,20,FALSE)</f>
        <v>0.58844151705088699</v>
      </c>
      <c r="I20" s="28">
        <f>VLOOKUP(B20,'gouvernment (2)'!$A$8:$Y$44,21,FALSE)</f>
        <v>0.58482236703804924</v>
      </c>
      <c r="J20" s="28">
        <f>VLOOKUP(B20,'gouvernment (2)'!$A$8:$Y$44,22,FALSE)</f>
        <v>0.61907470610542281</v>
      </c>
      <c r="K20" s="28">
        <f>VLOOKUP(B20,'gouvernment (2)'!$A$8:$Y$44,23,FALSE)</f>
        <v>0.60518990751548896</v>
      </c>
      <c r="L20" s="28">
        <f>VLOOKUP(B20,'gouvernment (2)'!$A$8:$Y$44,24,FALSE)</f>
        <v>0.60072595281306718</v>
      </c>
      <c r="M20" s="29">
        <f>VLOOKUP(B20,'gouvernment (2)'!$A$8:$Y$44,25,FALSE)</f>
        <v>0.59092272318304506</v>
      </c>
    </row>
    <row r="21" spans="2:13" ht="18">
      <c r="B21" s="41" t="s">
        <v>36</v>
      </c>
      <c r="C21" s="27"/>
      <c r="D21" s="28">
        <f>VLOOKUP(B21,'gouvernment (2)'!$A$8:$Y$44,11,FALSE)</f>
        <v>0.30686485429297866</v>
      </c>
      <c r="E21" s="28">
        <f>VLOOKUP(B21,'gouvernment (2)'!$A$8:$Y$44,17,FALSE)</f>
        <v>0.30015432098765432</v>
      </c>
      <c r="F21" s="28">
        <f>VLOOKUP(B21,'gouvernment (2)'!$A$8:$Y$44,18,FALSE)</f>
        <v>0.29916924265842348</v>
      </c>
      <c r="G21" s="28">
        <f>VLOOKUP(B21,'gouvernment (2)'!$A$8:$Y$44,19,FALSE)</f>
        <v>0.29815100154083207</v>
      </c>
      <c r="H21" s="28">
        <f>VLOOKUP(B21,'gouvernment (2)'!$A$8:$Y$44,20,FALSE)</f>
        <v>0.30273456372596386</v>
      </c>
      <c r="I21" s="28">
        <f>VLOOKUP(B21,'gouvernment (2)'!$A$8:$Y$44,21,FALSE)</f>
        <v>0.30437684752550781</v>
      </c>
      <c r="J21" s="28">
        <f>VLOOKUP(B21,'gouvernment (2)'!$A$8:$Y$44,22,FALSE)</f>
        <v>0.33605621431708388</v>
      </c>
      <c r="K21" s="28">
        <f>VLOOKUP(B21,'gouvernment (2)'!$A$8:$Y$44,23,FALSE)</f>
        <v>0.37847222222222227</v>
      </c>
      <c r="L21" s="28">
        <f>VLOOKUP(B21,'gouvernment (2)'!$A$8:$Y$44,24,FALSE)</f>
        <v>0.34982522183382631</v>
      </c>
      <c r="M21" s="29"/>
    </row>
    <row r="22" spans="2:13" ht="18">
      <c r="B22" s="41" t="s">
        <v>48</v>
      </c>
      <c r="C22" s="27"/>
      <c r="D22" s="28">
        <f>VLOOKUP(B22,'gouvernment (2)'!$A$8:$Y$44,11,FALSE)</f>
        <v>0.27373232699053895</v>
      </c>
      <c r="E22" s="28">
        <f>VLOOKUP(B22,'gouvernment (2)'!$A$8:$Y$44,17,FALSE)</f>
        <v>0.28199513381995134</v>
      </c>
      <c r="F22" s="28">
        <f>VLOOKUP(B22,'gouvernment (2)'!$A$8:$Y$44,18,FALSE)</f>
        <v>0.30654515327257664</v>
      </c>
      <c r="G22" s="28">
        <f>VLOOKUP(B22,'gouvernment (2)'!$A$8:$Y$44,19,FALSE)</f>
        <v>0.27695144437615243</v>
      </c>
      <c r="H22" s="28">
        <f>VLOOKUP(B22,'gouvernment (2)'!$A$8:$Y$44,20,FALSE)</f>
        <v>0.26859605911330053</v>
      </c>
      <c r="I22" s="28">
        <f>VLOOKUP(B22,'gouvernment (2)'!$A$8:$Y$44,21,FALSE)</f>
        <v>0.27335935594047328</v>
      </c>
      <c r="J22" s="28">
        <f>VLOOKUP(B22,'gouvernment (2)'!$A$8:$Y$44,22,FALSE)</f>
        <v>0.28167087542087543</v>
      </c>
      <c r="K22" s="28">
        <f>VLOOKUP(B22,'gouvernment (2)'!$A$8:$Y$44,23,FALSE)</f>
        <v>0.30393546277117628</v>
      </c>
      <c r="L22" s="28">
        <f>VLOOKUP(B22,'gouvernment (2)'!$A$8:$Y$44,24,FALSE)</f>
        <v>0.30235294117647055</v>
      </c>
      <c r="M22" s="29"/>
    </row>
    <row r="23" spans="2:13" ht="18">
      <c r="B23" s="41" t="s">
        <v>72</v>
      </c>
      <c r="C23" s="27">
        <f>VLOOKUP(B23,'gouvernment (2)'!$A$8:$Y$44,2,FALSE)</f>
        <v>0.2468374699759808</v>
      </c>
      <c r="D23" s="28">
        <f>VLOOKUP(B23,'gouvernment (2)'!$A$8:$Y$44,11,FALSE)</f>
        <v>0.25486081106104558</v>
      </c>
      <c r="E23" s="28">
        <f>VLOOKUP(B23,'gouvernment (2)'!$A$8:$Y$44,17,FALSE)</f>
        <v>0.27117821842216971</v>
      </c>
      <c r="F23" s="28">
        <f>VLOOKUP(B23,'gouvernment (2)'!$A$8:$Y$44,18,FALSE)</f>
        <v>0.26895607665754079</v>
      </c>
      <c r="G23" s="28">
        <f>VLOOKUP(B23,'gouvernment (2)'!$A$8:$Y$44,19,FALSE)</f>
        <v>0.26681774809160308</v>
      </c>
      <c r="H23" s="28">
        <f>VLOOKUP(B23,'gouvernment (2)'!$A$8:$Y$44,20,FALSE)</f>
        <v>0.26374022850270595</v>
      </c>
      <c r="I23" s="28">
        <f>VLOOKUP(B23,'gouvernment (2)'!$A$8:$Y$44,21,FALSE)</f>
        <v>0.26347053882155286</v>
      </c>
      <c r="J23" s="28">
        <f>VLOOKUP(B23,'gouvernment (2)'!$A$8:$Y$44,22,FALSE)</f>
        <v>0.3344529750479846</v>
      </c>
      <c r="K23" s="28">
        <f>VLOOKUP(B23,'gouvernment (2)'!$A$8:$Y$44,23,FALSE)</f>
        <v>0.30507400794793527</v>
      </c>
      <c r="L23" s="28">
        <f>VLOOKUP(B23,'gouvernment (2)'!$A$8:$Y$44,24,FALSE)</f>
        <v>0.29886032977691562</v>
      </c>
      <c r="M23" s="29"/>
    </row>
    <row r="24" spans="2:13" ht="18">
      <c r="B24" s="41" t="s">
        <v>69</v>
      </c>
      <c r="C24" s="27">
        <f>VLOOKUP(B24,'gouvernment (2)'!$A$8:$Y$44,2,FALSE)</f>
        <v>0.17670243047952705</v>
      </c>
      <c r="D24" s="28">
        <f>VLOOKUP(B24,'gouvernment (2)'!$A$8:$Y$44,11,FALSE)</f>
        <v>0.22323013212384143</v>
      </c>
      <c r="E24" s="28">
        <f>VLOOKUP(B24,'gouvernment (2)'!$A$8:$Y$44,17,FALSE)</f>
        <v>0.24046757584191483</v>
      </c>
      <c r="F24" s="28">
        <f>VLOOKUP(B24,'gouvernment (2)'!$A$8:$Y$44,18,FALSE)</f>
        <v>0.24076433121019106</v>
      </c>
      <c r="G24" s="28">
        <f>VLOOKUP(B24,'gouvernment (2)'!$A$8:$Y$44,19,FALSE)</f>
        <v>0.24182888184698959</v>
      </c>
      <c r="H24" s="28">
        <f>VLOOKUP(B24,'gouvernment (2)'!$A$8:$Y$44,20,FALSE)</f>
        <v>0.24099517266988488</v>
      </c>
      <c r="I24" s="28">
        <f>VLOOKUP(B24,'gouvernment (2)'!$A$8:$Y$44,21,FALSE)</f>
        <v>0.23508676789587851</v>
      </c>
      <c r="J24" s="28">
        <f>VLOOKUP(B24,'gouvernment (2)'!$A$8:$Y$44,22,FALSE)</f>
        <v>0.25477326968973746</v>
      </c>
      <c r="K24" s="28">
        <f>VLOOKUP(B24,'gouvernment (2)'!$A$8:$Y$44,23,FALSE)</f>
        <v>0.26065587662062539</v>
      </c>
      <c r="L24" s="28">
        <f>VLOOKUP(B24,'gouvernment (2)'!$A$8:$Y$44,24,FALSE)</f>
        <v>0.25096096352609548</v>
      </c>
      <c r="M24" s="29"/>
    </row>
    <row r="25" spans="2:13" ht="18">
      <c r="B25" s="42" t="s">
        <v>37</v>
      </c>
      <c r="C25" s="30"/>
      <c r="D25" s="31">
        <f>VLOOKUP(B25,'gouvernment (2)'!$A$8:$Y$44,11,FALSE)</f>
        <v>0.10638504020928206</v>
      </c>
      <c r="E25" s="31">
        <f>VLOOKUP(B25,'gouvernment (2)'!$A$8:$Y$44,17,FALSE)</f>
        <v>0.20468648698712605</v>
      </c>
      <c r="F25" s="31">
        <f>VLOOKUP(B25,'gouvernment (2)'!$A$8:$Y$44,18,FALSE)</f>
        <v>0.2284602556976098</v>
      </c>
      <c r="G25" s="31">
        <f>VLOOKUP(B25,'gouvernment (2)'!$A$8:$Y$44,19,FALSE)</f>
        <v>0.23002129826835818</v>
      </c>
      <c r="H25" s="31">
        <f>VLOOKUP(B25,'gouvernment (2)'!$A$8:$Y$44,20,FALSE)</f>
        <v>0.23248319675904611</v>
      </c>
      <c r="I25" s="31">
        <f>VLOOKUP(B25,'gouvernment (2)'!$A$8:$Y$44,21,FALSE)</f>
        <v>0.212691060676239</v>
      </c>
      <c r="J25" s="31">
        <f>VLOOKUP(B25,'gouvernment (2)'!$A$8:$Y$44,22,FALSE)</f>
        <v>0.24245400964457936</v>
      </c>
      <c r="K25" s="31">
        <f>VLOOKUP(B25,'gouvernment (2)'!$A$8:$Y$44,23,FALSE)</f>
        <v>0.22394276917504302</v>
      </c>
      <c r="L25" s="31">
        <f>VLOOKUP(B25,'gouvernment (2)'!$A$8:$Y$44,24,FALSE)</f>
        <v>0.20977786039594759</v>
      </c>
      <c r="M25" s="32"/>
    </row>
    <row r="26" spans="2:13" ht="18">
      <c r="B26" s="17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3" ht="18">
      <c r="B27" s="40"/>
      <c r="C27" s="18" t="s">
        <v>10</v>
      </c>
      <c r="D27" s="19" t="s">
        <v>19</v>
      </c>
      <c r="E27" s="19" t="s">
        <v>25</v>
      </c>
      <c r="F27" s="19" t="s">
        <v>26</v>
      </c>
      <c r="G27" s="19" t="s">
        <v>27</v>
      </c>
      <c r="H27" s="19" t="s">
        <v>28</v>
      </c>
      <c r="I27" s="19" t="s">
        <v>29</v>
      </c>
      <c r="J27" s="19" t="s">
        <v>30</v>
      </c>
      <c r="K27" s="19" t="s">
        <v>31</v>
      </c>
      <c r="L27" s="19" t="s">
        <v>32</v>
      </c>
      <c r="M27" s="20" t="s">
        <v>109</v>
      </c>
    </row>
    <row r="28" spans="2:13" ht="18">
      <c r="B28" s="40" t="s">
        <v>70</v>
      </c>
      <c r="C28" s="27"/>
      <c r="D28" s="28">
        <f>VLOOKUP(B28,'gouvernment (2)'!$A$8:$Y$44,11,FALSE)</f>
        <v>0.30997451765562434</v>
      </c>
      <c r="E28" s="28">
        <f>VLOOKUP(B28,'gouvernment (2)'!$A$8:$Y$44,17,FALSE)</f>
        <v>0.21860578090842847</v>
      </c>
      <c r="F28" s="28">
        <f>VLOOKUP(B28,'gouvernment (2)'!$A$8:$Y$44,18,FALSE)</f>
        <v>0.22520420070011668</v>
      </c>
      <c r="G28" s="28">
        <f>VLOOKUP(B28,'gouvernment (2)'!$A$8:$Y$44,19,FALSE)</f>
        <v>0.22081339712918663</v>
      </c>
      <c r="H28" s="28">
        <f>VLOOKUP(B28,'gouvernment (2)'!$A$8:$Y$44,20,FALSE)</f>
        <v>0.22793404461687683</v>
      </c>
      <c r="I28" s="28">
        <f>VLOOKUP(B28,'gouvernment (2)'!$A$8:$Y$44,21,FALSE)</f>
        <v>0.23385249656436097</v>
      </c>
      <c r="J28" s="28">
        <f>VLOOKUP(B28,'gouvernment (2)'!$A$8:$Y$44,22,FALSE)</f>
        <v>0.24864630712583927</v>
      </c>
      <c r="K28" s="28">
        <f>VLOOKUP(B28,'gouvernment (2)'!$A$8:$Y$44,23,FALSE)</f>
        <v>0.28608981380065718</v>
      </c>
      <c r="L28" s="28">
        <f>VLOOKUP(B28,'gouvernment (2)'!$A$8:$Y$44,24,FALSE)</f>
        <v>0.26978125843910344</v>
      </c>
      <c r="M28" s="29"/>
    </row>
    <row r="29" spans="2:13" ht="18">
      <c r="B29" s="41" t="s">
        <v>59</v>
      </c>
      <c r="C29" s="27"/>
      <c r="D29" s="28">
        <f>VLOOKUP(B29,'gouvernment (2)'!$A$8:$Y$44,11,FALSE)</f>
        <v>0.2060358890701468</v>
      </c>
      <c r="E29" s="28">
        <f>VLOOKUP(B29,'gouvernment (2)'!$A$8:$Y$44,17,FALSE)</f>
        <v>0.23903547090686705</v>
      </c>
      <c r="F29" s="28">
        <f>VLOOKUP(B29,'gouvernment (2)'!$A$8:$Y$44,18,FALSE)</f>
        <v>0.23482802088960922</v>
      </c>
      <c r="G29" s="28">
        <f>VLOOKUP(B29,'gouvernment (2)'!$A$8:$Y$44,19,FALSE)</f>
        <v>0.23286918285086108</v>
      </c>
      <c r="H29" s="28">
        <f>VLOOKUP(B29,'gouvernment (2)'!$A$8:$Y$44,20,FALSE)</f>
        <v>0.22775404049786363</v>
      </c>
      <c r="I29" s="28">
        <f>VLOOKUP(B29,'gouvernment (2)'!$A$8:$Y$44,21,FALSE)</f>
        <v>0.22246696035242289</v>
      </c>
      <c r="J29" s="28">
        <f>VLOOKUP(B29,'gouvernment (2)'!$A$8:$Y$44,22,FALSE)</f>
        <v>0.24863387978142074</v>
      </c>
      <c r="K29" s="28">
        <f>VLOOKUP(B29,'gouvernment (2)'!$A$8:$Y$44,23,FALSE)</f>
        <v>0.22783352525086364</v>
      </c>
      <c r="L29" s="28">
        <f>VLOOKUP(B29,'gouvernment (2)'!$A$8:$Y$44,24,FALSE)</f>
        <v>0.2401678028316728</v>
      </c>
      <c r="M29" s="29"/>
    </row>
    <row r="30" spans="2:13" ht="18">
      <c r="B30" s="41" t="s">
        <v>52</v>
      </c>
      <c r="C30" s="27"/>
      <c r="D30" s="28">
        <f>VLOOKUP(B30,'gouvernment (2)'!$A$8:$Y$44,11,FALSE)</f>
        <v>0.16772700983227298</v>
      </c>
      <c r="E30" s="28">
        <f>VLOOKUP(B30,'gouvernment (2)'!$A$8:$Y$44,17,FALSE)</f>
        <v>0.16804329250925662</v>
      </c>
      <c r="F30" s="28">
        <f>VLOOKUP(B30,'gouvernment (2)'!$A$8:$Y$44,18,FALSE)</f>
        <v>0.15276211950394589</v>
      </c>
      <c r="G30" s="28">
        <f>VLOOKUP(B30,'gouvernment (2)'!$A$8:$Y$44,19,FALSE)</f>
        <v>0.15705128205128205</v>
      </c>
      <c r="H30" s="28">
        <f>VLOOKUP(B30,'gouvernment (2)'!$A$8:$Y$44,20,FALSE)</f>
        <v>0.1549529607083564</v>
      </c>
      <c r="I30" s="28">
        <f>VLOOKUP(B30,'gouvernment (2)'!$A$8:$Y$44,21,FALSE)</f>
        <v>0.15653749651519375</v>
      </c>
      <c r="J30" s="28">
        <f>VLOOKUP(B30,'gouvernment (2)'!$A$8:$Y$44,22,FALSE)</f>
        <v>0.18658362527572336</v>
      </c>
      <c r="K30" s="28">
        <f>VLOOKUP(B30,'gouvernment (2)'!$A$8:$Y$44,23,FALSE)</f>
        <v>0.19797596457938013</v>
      </c>
      <c r="L30" s="28">
        <f>VLOOKUP(B30,'gouvernment (2)'!$A$8:$Y$44,24,FALSE)</f>
        <v>0.16439104314582195</v>
      </c>
      <c r="M30" s="29"/>
    </row>
    <row r="31" spans="2:13" ht="18">
      <c r="B31" s="41" t="s">
        <v>42</v>
      </c>
      <c r="C31" s="27"/>
      <c r="D31" s="28">
        <f>VLOOKUP(B31,'gouvernment (2)'!$A$8:$Y$44,11,FALSE)</f>
        <v>5.297282383777073E-2</v>
      </c>
      <c r="E31" s="28">
        <f>VLOOKUP(B31,'gouvernment (2)'!$A$8:$Y$44,17,FALSE)</f>
        <v>0.1118197855882752</v>
      </c>
      <c r="F31" s="28">
        <f>VLOOKUP(B31,'gouvernment (2)'!$A$8:$Y$44,18,FALSE)</f>
        <v>0.11200644641418211</v>
      </c>
      <c r="G31" s="28">
        <f>VLOOKUP(B31,'gouvernment (2)'!$A$8:$Y$44,19,FALSE)</f>
        <v>0.12085083322043083</v>
      </c>
      <c r="H31" s="28">
        <f>VLOOKUP(B31,'gouvernment (2)'!$A$8:$Y$44,20,FALSE)</f>
        <v>0.12690763052208834</v>
      </c>
      <c r="I31" s="28">
        <f>VLOOKUP(B31,'gouvernment (2)'!$A$8:$Y$44,21,FALSE)</f>
        <v>0.12902801525713534</v>
      </c>
      <c r="J31" s="28">
        <f>VLOOKUP(B31,'gouvernment (2)'!$A$8:$Y$44,22,FALSE)</f>
        <v>0.17473410028217928</v>
      </c>
      <c r="K31" s="28">
        <f>VLOOKUP(B31,'gouvernment (2)'!$A$8:$Y$44,23,FALSE)</f>
        <v>0.15449467804826639</v>
      </c>
      <c r="L31" s="28">
        <f>VLOOKUP(B31,'gouvernment (2)'!$A$8:$Y$44,24,FALSE)</f>
        <v>0.13524264120922833</v>
      </c>
      <c r="M31" s="29">
        <f>VLOOKUP(B31,'gouvernment (2)'!$A$8:$Y$44,25,FALSE)</f>
        <v>0.12423887587822015</v>
      </c>
    </row>
    <row r="32" spans="2:13" ht="18">
      <c r="B32" s="41" t="s">
        <v>55</v>
      </c>
      <c r="C32" s="27">
        <f>VLOOKUP(B32,'gouvernment (2)'!$A$8:$Y$44,2,FALSE)</f>
        <v>0.10194552529182879</v>
      </c>
      <c r="D32" s="28">
        <f>VLOOKUP(B32,'gouvernment (2)'!$A$8:$Y$44,11,FALSE)</f>
        <v>0.12192966955292454</v>
      </c>
      <c r="E32" s="28">
        <f>VLOOKUP(B32,'gouvernment (2)'!$A$8:$Y$44,17,FALSE)</f>
        <v>0.10578236454697221</v>
      </c>
      <c r="F32" s="28">
        <f>VLOOKUP(B32,'gouvernment (2)'!$A$8:$Y$44,18,FALSE)</f>
        <v>0.10189228529839883</v>
      </c>
      <c r="G32" s="28">
        <f>VLOOKUP(B32,'gouvernment (2)'!$A$8:$Y$44,19,FALSE)</f>
        <v>0.10344827586206896</v>
      </c>
      <c r="H32" s="28">
        <f>VLOOKUP(B32,'gouvernment (2)'!$A$8:$Y$44,20,FALSE)</f>
        <v>0.10012014417300762</v>
      </c>
      <c r="I32" s="28">
        <f>VLOOKUP(B32,'gouvernment (2)'!$A$8:$Y$44,21,FALSE)</f>
        <v>0.10067278287461773</v>
      </c>
      <c r="J32" s="28">
        <f>VLOOKUP(B32,'gouvernment (2)'!$A$8:$Y$44,22,FALSE)</f>
        <v>0.12263473053892217</v>
      </c>
      <c r="K32" s="28">
        <f>VLOOKUP(B32,'gouvernment (2)'!$A$8:$Y$44,23,FALSE)</f>
        <v>0.15443146500910943</v>
      </c>
      <c r="L32" s="28">
        <f>VLOOKUP(B32,'gouvernment (2)'!$A$8:$Y$44,24,FALSE)</f>
        <v>0.17680729277082893</v>
      </c>
      <c r="M32" s="29">
        <f>VLOOKUP(B32,'gouvernment (2)'!$A$8:$Y$44,25,FALSE)</f>
        <v>0.13016194331983805</v>
      </c>
    </row>
    <row r="33" spans="2:13" ht="18">
      <c r="B33" s="41" t="s">
        <v>63</v>
      </c>
      <c r="C33" s="27"/>
      <c r="D33" s="28">
        <f>VLOOKUP(B33,'gouvernment (2)'!$A$8:$Y$44,11,FALSE)</f>
        <v>5.5555555555555552E-2</v>
      </c>
      <c r="E33" s="28">
        <f>VLOOKUP(B33,'gouvernment (2)'!$A$8:$Y$44,17,FALSE)</f>
        <v>9.462835727670206E-2</v>
      </c>
      <c r="F33" s="28">
        <f>VLOOKUP(B33,'gouvernment (2)'!$A$8:$Y$44,18,FALSE)</f>
        <v>9.7093288692740837E-2</v>
      </c>
      <c r="G33" s="28">
        <f>VLOOKUP(B33,'gouvernment (2)'!$A$8:$Y$44,19,FALSE)</f>
        <v>0.10360018228771077</v>
      </c>
      <c r="H33" s="28">
        <f>VLOOKUP(B33,'gouvernment (2)'!$A$8:$Y$44,20,FALSE)</f>
        <v>9.9635672421986385E-2</v>
      </c>
      <c r="I33" s="28">
        <f>VLOOKUP(B33,'gouvernment (2)'!$A$8:$Y$44,21,FALSE)</f>
        <v>9.9380804953560373E-2</v>
      </c>
      <c r="J33" s="28">
        <f>VLOOKUP(B33,'gouvernment (2)'!$A$8:$Y$44,22,FALSE)</f>
        <v>9.8353086039710644E-2</v>
      </c>
      <c r="K33" s="28">
        <f>VLOOKUP(B33,'gouvernment (2)'!$A$8:$Y$44,23,FALSE)</f>
        <v>0.15126572449138065</v>
      </c>
      <c r="L33" s="28">
        <f>VLOOKUP(B33,'gouvernment (2)'!$A$8:$Y$44,24,FALSE)</f>
        <v>0.10546936216893904</v>
      </c>
      <c r="M33" s="29">
        <f>VLOOKUP(B33,'gouvernment (2)'!$A$8:$Y$44,25,FALSE)</f>
        <v>0.10618202633085289</v>
      </c>
    </row>
    <row r="34" spans="2:13" ht="18">
      <c r="B34" s="41" t="s">
        <v>44</v>
      </c>
      <c r="C34" s="27"/>
      <c r="D34" s="28">
        <f>VLOOKUP(B34,'gouvernment (2)'!$A$8:$Y$44,11,FALSE)</f>
        <v>0.12695398100803507</v>
      </c>
      <c r="E34" s="28">
        <f>VLOOKUP(B34,'gouvernment (2)'!$A$8:$Y$44,17,FALSE)</f>
        <v>0.12302364101791897</v>
      </c>
      <c r="F34" s="28">
        <f>VLOOKUP(B34,'gouvernment (2)'!$A$8:$Y$44,18,FALSE)</f>
        <v>0.11772605192479857</v>
      </c>
      <c r="G34" s="28">
        <f>VLOOKUP(B34,'gouvernment (2)'!$A$8:$Y$44,19,FALSE)</f>
        <v>0.11414279217826284</v>
      </c>
      <c r="H34" s="28">
        <f>VLOOKUP(B34,'gouvernment (2)'!$A$8:$Y$44,20,FALSE)</f>
        <v>9.1167239575549244E-2</v>
      </c>
      <c r="I34" s="28">
        <f>VLOOKUP(B34,'gouvernment (2)'!$A$8:$Y$44,21,FALSE)</f>
        <v>8.0974035499486577E-2</v>
      </c>
      <c r="J34" s="28">
        <f>VLOOKUP(B34,'gouvernment (2)'!$A$8:$Y$44,22,FALSE)</f>
        <v>9.0777147380920964E-2</v>
      </c>
      <c r="K34" s="28">
        <f>VLOOKUP(B34,'gouvernment (2)'!$A$8:$Y$44,23,FALSE)</f>
        <v>0.12802029101588572</v>
      </c>
      <c r="L34" s="28">
        <f>VLOOKUP(B34,'gouvernment (2)'!$A$8:$Y$44,24,FALSE)</f>
        <v>9.914529914529914E-2</v>
      </c>
      <c r="M34" s="29">
        <f>VLOOKUP(B34,'gouvernment (2)'!$A$8:$Y$44,25,FALSE)</f>
        <v>8.1095382987167605E-2</v>
      </c>
    </row>
    <row r="35" spans="2:13" ht="18">
      <c r="B35" s="41" t="s">
        <v>57</v>
      </c>
      <c r="C35" s="27">
        <f>VLOOKUP(B35,'gouvernment (2)'!$A$8:$Y$44,2,FALSE)</f>
        <v>4.5483870967741931E-2</v>
      </c>
      <c r="D35" s="28">
        <f>VLOOKUP(B35,'gouvernment (2)'!$A$8:$Y$44,11,FALSE)</f>
        <v>0.10779256041270704</v>
      </c>
      <c r="E35" s="28">
        <f>VLOOKUP(B35,'gouvernment (2)'!$A$8:$Y$44,17,FALSE)</f>
        <v>9.9691833590138682E-2</v>
      </c>
      <c r="F35" s="28">
        <f>VLOOKUP(B35,'gouvernment (2)'!$A$8:$Y$44,18,FALSE)</f>
        <v>9.5058752636336244E-2</v>
      </c>
      <c r="G35" s="28">
        <f>VLOOKUP(B35,'gouvernment (2)'!$A$8:$Y$44,19,FALSE)</f>
        <v>8.972772277227721E-2</v>
      </c>
      <c r="H35" s="28">
        <f>VLOOKUP(B35,'gouvernment (2)'!$A$8:$Y$44,20,FALSE)</f>
        <v>8.575803981623277E-2</v>
      </c>
      <c r="I35" s="28">
        <f>VLOOKUP(B35,'gouvernment (2)'!$A$8:$Y$44,21,FALSE)</f>
        <v>8.2105564296953218E-2</v>
      </c>
      <c r="J35" s="28">
        <f>VLOOKUP(B35,'gouvernment (2)'!$A$8:$Y$44,22,FALSE)</f>
        <v>0.10386311990375618</v>
      </c>
      <c r="K35" s="28">
        <f>VLOOKUP(B35,'gouvernment (2)'!$A$8:$Y$44,23,FALSE)</f>
        <v>0.12066981976223953</v>
      </c>
      <c r="L35" s="28">
        <f>VLOOKUP(B35,'gouvernment (2)'!$A$8:$Y$44,24,FALSE)</f>
        <v>9.0758392043099878E-2</v>
      </c>
      <c r="M35" s="29"/>
    </row>
    <row r="36" spans="2:13" ht="18">
      <c r="B36" s="41" t="s">
        <v>49</v>
      </c>
      <c r="C36" s="27"/>
      <c r="D36" s="28">
        <f>VLOOKUP(B36,'gouvernment (2)'!$A$8:$Y$44,11,FALSE)</f>
        <v>9.4849072279147059E-2</v>
      </c>
      <c r="E36" s="28">
        <f>VLOOKUP(B36,'gouvernment (2)'!$A$8:$Y$44,17,FALSE)</f>
        <v>0.1143857601400642</v>
      </c>
      <c r="F36" s="28">
        <f>VLOOKUP(B36,'gouvernment (2)'!$A$8:$Y$44,18,FALSE)</f>
        <v>8.5002862049227232E-2</v>
      </c>
      <c r="G36" s="28">
        <f>VLOOKUP(B36,'gouvernment (2)'!$A$8:$Y$44,19,FALSE)</f>
        <v>8.1702253855278781E-2</v>
      </c>
      <c r="H36" s="28">
        <f>VLOOKUP(B36,'gouvernment (2)'!$A$8:$Y$44,20,FALSE)</f>
        <v>8.5714285714285701E-2</v>
      </c>
      <c r="I36" s="28">
        <f>VLOOKUP(B36,'gouvernment (2)'!$A$8:$Y$44,21,FALSE)</f>
        <v>8.6596625278573702E-2</v>
      </c>
      <c r="J36" s="28">
        <f>VLOOKUP(B36,'gouvernment (2)'!$A$8:$Y$44,22,FALSE)</f>
        <v>0.11608122941822173</v>
      </c>
      <c r="K36" s="28">
        <f>VLOOKUP(B36,'gouvernment (2)'!$A$8:$Y$44,23,FALSE)</f>
        <v>0.14533622559652928</v>
      </c>
      <c r="L36" s="28">
        <f>VLOOKUP(B36,'gouvernment (2)'!$A$8:$Y$44,24,FALSE)</f>
        <v>0.11265293942106834</v>
      </c>
      <c r="M36" s="29">
        <f>VLOOKUP(B36,'gouvernment (2)'!$A$8:$Y$44,25,FALSE)</f>
        <v>9.3052499214083609E-2</v>
      </c>
    </row>
    <row r="37" spans="2:13" ht="18">
      <c r="B37" s="41" t="s">
        <v>54</v>
      </c>
      <c r="C37" s="27">
        <f>VLOOKUP(B37,'gouvernment (2)'!$A$8:$Y$44,2,FALSE)</f>
        <v>8.1449893390191888E-2</v>
      </c>
      <c r="D37" s="28">
        <f>VLOOKUP(B37,'gouvernment (2)'!$A$8:$Y$44,11,FALSE)</f>
        <v>9.2197789931912036E-2</v>
      </c>
      <c r="E37" s="28">
        <f>VLOOKUP(B37,'gouvernment (2)'!$A$8:$Y$44,17,FALSE)</f>
        <v>8.4093023255813956E-2</v>
      </c>
      <c r="F37" s="28">
        <f>VLOOKUP(B37,'gouvernment (2)'!$A$8:$Y$44,18,FALSE)</f>
        <v>8.5467679894924473E-2</v>
      </c>
      <c r="G37" s="28">
        <f>VLOOKUP(B37,'gouvernment (2)'!$A$8:$Y$44,19,FALSE)</f>
        <v>8.4365615615615619E-2</v>
      </c>
      <c r="H37" s="28">
        <f>VLOOKUP(B37,'gouvernment (2)'!$A$8:$Y$44,20,FALSE)</f>
        <v>8.1005586592178769E-2</v>
      </c>
      <c r="I37" s="28">
        <f>VLOOKUP(B37,'gouvernment (2)'!$A$8:$Y$44,21,FALSE)</f>
        <v>8.1130355515041011E-2</v>
      </c>
      <c r="J37" s="28">
        <f>VLOOKUP(B37,'gouvernment (2)'!$A$8:$Y$44,22,FALSE)</f>
        <v>8.187187641980917E-2</v>
      </c>
      <c r="K37" s="28">
        <f>VLOOKUP(B37,'gouvernment (2)'!$A$8:$Y$44,23,FALSE)</f>
        <v>8.0892114346402338E-2</v>
      </c>
      <c r="L37" s="28"/>
      <c r="M37" s="29"/>
    </row>
    <row r="38" spans="2:13" ht="18">
      <c r="B38" s="41" t="s">
        <v>47</v>
      </c>
      <c r="C38" s="27">
        <f>VLOOKUP(B38,'gouvernment (2)'!$A$8:$Y$44,2,FALSE)</f>
        <v>7.6658576051779934E-2</v>
      </c>
      <c r="D38" s="28">
        <f>VLOOKUP(B38,'gouvernment (2)'!$A$8:$Y$44,11,FALSE)</f>
        <v>6.8339562199679668E-2</v>
      </c>
      <c r="E38" s="28">
        <f>VLOOKUP(B38,'gouvernment (2)'!$A$8:$Y$44,17,FALSE)</f>
        <v>6.9079535299374453E-2</v>
      </c>
      <c r="F38" s="28">
        <f>VLOOKUP(B38,'gouvernment (2)'!$A$8:$Y$44,18,FALSE)</f>
        <v>7.0805906422344772E-2</v>
      </c>
      <c r="G38" s="28">
        <f>VLOOKUP(B38,'gouvernment (2)'!$A$8:$Y$44,19,FALSE)</f>
        <v>6.6778405081157372E-2</v>
      </c>
      <c r="H38" s="28">
        <f>VLOOKUP(B38,'gouvernment (2)'!$A$8:$Y$44,20,FALSE)</f>
        <v>6.5586621374444737E-2</v>
      </c>
      <c r="I38" s="28">
        <f>VLOOKUP(B38,'gouvernment (2)'!$A$8:$Y$44,21,FALSE)</f>
        <v>6.5722089450324345E-2</v>
      </c>
      <c r="J38" s="28">
        <f>VLOOKUP(B38,'gouvernment (2)'!$A$8:$Y$44,22,FALSE)</f>
        <v>9.0443551563854085E-2</v>
      </c>
      <c r="K38" s="28">
        <f>VLOOKUP(B38,'gouvernment (2)'!$A$8:$Y$44,23,FALSE)</f>
        <v>0.10808721199938147</v>
      </c>
      <c r="L38" s="28">
        <f>VLOOKUP(B38,'gouvernment (2)'!$A$8:$Y$44,24,FALSE)</f>
        <v>0.11717572391907974</v>
      </c>
      <c r="M38" s="29"/>
    </row>
    <row r="39" spans="2:13" ht="18">
      <c r="B39" s="41" t="s">
        <v>60</v>
      </c>
      <c r="C39" s="27">
        <f>VLOOKUP(B39,'gouvernment (2)'!$A$8:$Y$44,2,FALSE)</f>
        <v>4.7489295445698715E-2</v>
      </c>
      <c r="D39" s="28">
        <f>VLOOKUP(B39,'gouvernment (2)'!$A$8:$Y$44,11,FALSE)</f>
        <v>5.3637546282397683E-2</v>
      </c>
      <c r="E39" s="28">
        <f>VLOOKUP(B39,'gouvernment (2)'!$A$8:$Y$44,17,FALSE)</f>
        <v>6.2282061216582724E-2</v>
      </c>
      <c r="F39" s="28">
        <f>VLOOKUP(B39,'gouvernment (2)'!$A$8:$Y$44,18,FALSE)</f>
        <v>6.3046434816397906E-2</v>
      </c>
      <c r="G39" s="28">
        <f>VLOOKUP(B39,'gouvernment (2)'!$A$8:$Y$44,19,FALSE)</f>
        <v>6.1634349030470909E-2</v>
      </c>
      <c r="H39" s="28">
        <f>VLOOKUP(B39,'gouvernment (2)'!$A$8:$Y$44,20,FALSE)</f>
        <v>6.3772455089820365E-2</v>
      </c>
      <c r="I39" s="28">
        <f>VLOOKUP(B39,'gouvernment (2)'!$A$8:$Y$44,21,FALSE)</f>
        <v>6.5384615384615388E-2</v>
      </c>
      <c r="J39" s="28">
        <f>VLOOKUP(B39,'gouvernment (2)'!$A$8:$Y$44,22,FALSE)</f>
        <v>0.10901953787135338</v>
      </c>
      <c r="K39" s="28">
        <f>VLOOKUP(B39,'gouvernment (2)'!$A$8:$Y$44,23,FALSE)</f>
        <v>0.13113157428723216</v>
      </c>
      <c r="L39" s="28">
        <f>VLOOKUP(B39,'gouvernment (2)'!$A$8:$Y$44,24,FALSE)</f>
        <v>9.5238095238095233E-2</v>
      </c>
      <c r="M39" s="29"/>
    </row>
    <row r="40" spans="2:13" ht="18">
      <c r="B40" s="60" t="s">
        <v>46</v>
      </c>
      <c r="C40" s="126"/>
      <c r="D40" s="127">
        <f>VLOOKUP(B40,'gouvernment (2)'!$A$8:$Y$44,11,FALSE)</f>
        <v>5.0053153791637134E-2</v>
      </c>
      <c r="E40" s="127">
        <f>VLOOKUP(B40,'gouvernment (2)'!$A$8:$Y$44,17,FALSE)</f>
        <v>5.1275331935709288E-2</v>
      </c>
      <c r="F40" s="127">
        <f>VLOOKUP(B40,'gouvernment (2)'!$A$8:$Y$44,18,FALSE)</f>
        <v>5.1434051085345649E-2</v>
      </c>
      <c r="G40" s="127">
        <f>VLOOKUP(B40,'gouvernment (2)'!$A$8:$Y$44,19,FALSE)</f>
        <v>5.2047556142668421E-2</v>
      </c>
      <c r="H40" s="127">
        <f>VLOOKUP(B40,'gouvernment (2)'!$A$8:$Y$44,20,FALSE)</f>
        <v>5.2819414703783006E-2</v>
      </c>
      <c r="I40" s="127">
        <f>VLOOKUP(B40,'gouvernment (2)'!$A$8:$Y$44,21,FALSE)</f>
        <v>5.3025520786364862E-2</v>
      </c>
      <c r="J40" s="127">
        <f>VLOOKUP(B40,'gouvernment (2)'!$A$8:$Y$44,22,FALSE)</f>
        <v>5.514796801582722E-2</v>
      </c>
      <c r="K40" s="127">
        <f>VLOOKUP(B40,'gouvernment (2)'!$A$8:$Y$44,23,FALSE)</f>
        <v>4.3548911277218071E-2</v>
      </c>
      <c r="L40" s="127">
        <f>VLOOKUP(B40,'gouvernment (2)'!$A$8:$Y$44,24,FALSE)</f>
        <v>4.3090388823430401E-2</v>
      </c>
      <c r="M40" s="130"/>
    </row>
    <row r="41" spans="2:13" ht="18">
      <c r="B41" s="41" t="s">
        <v>58</v>
      </c>
      <c r="C41" s="27">
        <f>VLOOKUP(B41,'gouvernment (2)'!$A$8:$Y$44,2,FALSE)</f>
        <v>9.0295358649789034E-2</v>
      </c>
      <c r="D41" s="28">
        <f>VLOOKUP(B41,'gouvernment (2)'!$A$8:$Y$44,11,FALSE)</f>
        <v>9.0647482014388492E-2</v>
      </c>
      <c r="E41" s="28">
        <f>VLOOKUP(B41,'gouvernment (2)'!$A$8:$Y$44,17,FALSE)</f>
        <v>4.5463491438693167E-2</v>
      </c>
      <c r="F41" s="28">
        <f>VLOOKUP(B41,'gouvernment (2)'!$A$8:$Y$44,18,FALSE)</f>
        <v>4.7130743443107866E-2</v>
      </c>
      <c r="G41" s="28">
        <f>VLOOKUP(B41,'gouvernment (2)'!$A$8:$Y$44,19,FALSE)</f>
        <v>4.7517039922103217E-2</v>
      </c>
      <c r="H41" s="28">
        <f>VLOOKUP(B41,'gouvernment (2)'!$A$8:$Y$44,20,FALSE)</f>
        <v>4.3560606060606064E-2</v>
      </c>
      <c r="I41" s="28">
        <f>VLOOKUP(B41,'gouvernment (2)'!$A$8:$Y$44,21,FALSE)</f>
        <v>4.6800731261425962E-2</v>
      </c>
      <c r="J41" s="28">
        <f>VLOOKUP(B41,'gouvernment (2)'!$A$8:$Y$44,22,FALSE)</f>
        <v>7.5235109717868343E-2</v>
      </c>
      <c r="K41" s="28">
        <f>VLOOKUP(B41,'gouvernment (2)'!$A$8:$Y$44,23,FALSE)</f>
        <v>8.9978828510938608E-2</v>
      </c>
      <c r="L41" s="28">
        <f>VLOOKUP(B41,'gouvernment (2)'!$A$8:$Y$44,24,FALSE)</f>
        <v>7.4207492795389046E-2</v>
      </c>
      <c r="M41" s="29">
        <f>VLOOKUP(B41,'gouvernment (2)'!$A$8:$Y$44,25,FALSE)</f>
        <v>5.948469652429534E-2</v>
      </c>
    </row>
    <row r="42" spans="2:13" ht="18">
      <c r="B42" s="41" t="s">
        <v>41</v>
      </c>
      <c r="C42" s="27">
        <f>VLOOKUP(B42,'gouvernment (2)'!$A$8:$Y$44,2,FALSE)</f>
        <v>1.0510281797410511E-2</v>
      </c>
      <c r="D42" s="28">
        <f>VLOOKUP(B42,'gouvernment (2)'!$A$8:$Y$44,11,FALSE)</f>
        <v>7.1501272264631044E-2</v>
      </c>
      <c r="E42" s="28">
        <f>VLOOKUP(B42,'gouvernment (2)'!$A$8:$Y$44,17,FALSE)</f>
        <v>5.7824025289778716E-2</v>
      </c>
      <c r="F42" s="28">
        <f>VLOOKUP(B42,'gouvernment (2)'!$A$8:$Y$44,18,FALSE)</f>
        <v>6.9993164730006829E-2</v>
      </c>
      <c r="G42" s="28">
        <f>VLOOKUP(B42,'gouvernment (2)'!$A$8:$Y$44,19,FALSE)</f>
        <v>3.0518097941802696E-2</v>
      </c>
      <c r="H42" s="28">
        <f>VLOOKUP(B42,'gouvernment (2)'!$A$8:$Y$44,20,FALSE)</f>
        <v>3.5547625583310462E-2</v>
      </c>
      <c r="I42" s="28">
        <f>VLOOKUP(B42,'gouvernment (2)'!$A$8:$Y$44,21,FALSE)</f>
        <v>3.5175183492591057E-2</v>
      </c>
      <c r="J42" s="28">
        <f>VLOOKUP(B42,'gouvernment (2)'!$A$8:$Y$44,22,FALSE)</f>
        <v>4.4600638977635776E-2</v>
      </c>
      <c r="K42" s="28">
        <f>VLOOKUP(B42,'gouvernment (2)'!$A$8:$Y$44,23,FALSE)</f>
        <v>4.122076892588189E-2</v>
      </c>
      <c r="L42" s="28">
        <f>VLOOKUP(B42,'gouvernment (2)'!$A$8:$Y$44,24,FALSE)</f>
        <v>4.217706013363029E-2</v>
      </c>
      <c r="M42" s="29"/>
    </row>
    <row r="43" spans="2:13" ht="18">
      <c r="B43" s="41" t="s">
        <v>66</v>
      </c>
      <c r="C43" s="27"/>
      <c r="D43" s="28">
        <f>VLOOKUP(B43,'gouvernment (2)'!$A$8:$Y$44,11,FALSE)</f>
        <v>3.2080552628497835E-2</v>
      </c>
      <c r="E43" s="28">
        <f>VLOOKUP(B43,'gouvernment (2)'!$A$8:$Y$44,17,FALSE)</f>
        <v>3.3814723494188091E-2</v>
      </c>
      <c r="F43" s="28">
        <f>VLOOKUP(B43,'gouvernment (2)'!$A$8:$Y$44,18,FALSE)</f>
        <v>3.9749941023826375E-2</v>
      </c>
      <c r="G43" s="28">
        <f>VLOOKUP(B43,'gouvernment (2)'!$A$8:$Y$44,19,FALSE)</f>
        <v>3.3720219914477705E-2</v>
      </c>
      <c r="H43" s="28">
        <f>VLOOKUP(B43,'gouvernment (2)'!$A$8:$Y$44,20,FALSE)</f>
        <v>3.3828681889573525E-2</v>
      </c>
      <c r="I43" s="28">
        <f>VLOOKUP(B43,'gouvernment (2)'!$A$8:$Y$44,21,FALSE)</f>
        <v>4.200494175785386E-2</v>
      </c>
      <c r="J43" s="28">
        <f>VLOOKUP(B43,'gouvernment (2)'!$A$8:$Y$44,22,FALSE)</f>
        <v>9.095727764231952E-2</v>
      </c>
      <c r="K43" s="28">
        <f>VLOOKUP(B43,'gouvernment (2)'!$A$8:$Y$44,23,FALSE)</f>
        <v>0.12808609411268201</v>
      </c>
      <c r="L43" s="28">
        <f>VLOOKUP(B43,'gouvernment (2)'!$A$8:$Y$44,24,FALSE)</f>
        <v>0.10817282665278499</v>
      </c>
      <c r="M43" s="29">
        <f>VLOOKUP(B43,'gouvernment (2)'!$A$8:$Y$44,25,FALSE)</f>
        <v>9.2531605226813973E-2</v>
      </c>
    </row>
    <row r="44" spans="2:13" s="23" customFormat="1" ht="18">
      <c r="B44" s="41" t="s">
        <v>40</v>
      </c>
      <c r="C44" s="27">
        <f>VLOOKUP(B44,'gouvernment (2)'!$A$8:$Y$44,2,FALSE)</f>
        <v>8.6424134871339847E-2</v>
      </c>
      <c r="D44" s="28">
        <f>VLOOKUP(B44,'gouvernment (2)'!$A$8:$Y$44,11,FALSE)</f>
        <v>0.12228149363972098</v>
      </c>
      <c r="E44" s="28">
        <f>VLOOKUP(B44,'gouvernment (2)'!$A$8:$Y$44,17,FALSE)</f>
        <v>4.3998404891665566E-2</v>
      </c>
      <c r="F44" s="28">
        <f>VLOOKUP(B44,'gouvernment (2)'!$A$8:$Y$44,18,FALSE)</f>
        <v>3.7312441906785294E-2</v>
      </c>
      <c r="G44" s="28">
        <f>VLOOKUP(B44,'gouvernment (2)'!$A$8:$Y$44,19,FALSE)</f>
        <v>3.5681729391847897E-2</v>
      </c>
      <c r="H44" s="28">
        <f>VLOOKUP(B44,'gouvernment (2)'!$A$8:$Y$44,20,FALSE)</f>
        <v>3.3442622950819671E-2</v>
      </c>
      <c r="I44" s="28">
        <f>VLOOKUP(B44,'gouvernment (2)'!$A$8:$Y$44,21,FALSE)</f>
        <v>3.1619537275064266E-2</v>
      </c>
      <c r="J44" s="28">
        <f>VLOOKUP(B44,'gouvernment (2)'!$A$8:$Y$44,22,FALSE)</f>
        <v>5.1067248106495294E-2</v>
      </c>
      <c r="K44" s="28">
        <f>VLOOKUP(B44,'gouvernment (2)'!$A$8:$Y$44,23,FALSE)</f>
        <v>0.10379241516966067</v>
      </c>
      <c r="L44" s="28">
        <f>VLOOKUP(B44,'gouvernment (2)'!$A$8:$Y$44,24,FALSE)</f>
        <v>5.8093477686823346E-2</v>
      </c>
      <c r="M44" s="29">
        <f>VLOOKUP(B44,'gouvernment (2)'!$A$8:$Y$44,25,FALSE)</f>
        <v>4.030161206448258E-2</v>
      </c>
    </row>
    <row r="45" spans="2:13" s="23" customFormat="1" ht="18">
      <c r="B45" s="41" t="s">
        <v>65</v>
      </c>
      <c r="C45" s="27"/>
      <c r="D45" s="28">
        <f>VLOOKUP(B45,'gouvernment (2)'!$A$8:$Y$44,11,FALSE)</f>
        <v>7.0457976849521889E-2</v>
      </c>
      <c r="E45" s="28">
        <f>VLOOKUP(B45,'gouvernment (2)'!$A$8:$Y$44,17,FALSE)</f>
        <v>4.3330375628512274E-2</v>
      </c>
      <c r="F45" s="28">
        <f>VLOOKUP(B45,'gouvernment (2)'!$A$8:$Y$44,18,FALSE)</f>
        <v>2.6817725512691813E-2</v>
      </c>
      <c r="G45" s="28">
        <f>VLOOKUP(B45,'gouvernment (2)'!$A$8:$Y$44,19,FALSE)</f>
        <v>2.4123131567263579E-2</v>
      </c>
      <c r="H45" s="28">
        <f>VLOOKUP(B45,'gouvernment (2)'!$A$8:$Y$44,20,FALSE)</f>
        <v>2.295229522952295E-2</v>
      </c>
      <c r="I45" s="28">
        <f>VLOOKUP(B45,'gouvernment (2)'!$A$8:$Y$44,21,FALSE)</f>
        <v>2.4277456647398846E-2</v>
      </c>
      <c r="J45" s="28">
        <f>VLOOKUP(B45,'gouvernment (2)'!$A$8:$Y$44,22,FALSE)</f>
        <v>4.5320611758102994E-2</v>
      </c>
      <c r="K45" s="28">
        <f>VLOOKUP(B45,'gouvernment (2)'!$A$8:$Y$44,23,FALSE)</f>
        <v>9.456844278157657E-2</v>
      </c>
      <c r="L45" s="28">
        <f>VLOOKUP(B45,'gouvernment (2)'!$A$8:$Y$44,24,FALSE)</f>
        <v>0.10204610204610204</v>
      </c>
      <c r="M45" s="29"/>
    </row>
    <row r="46" spans="2:13" ht="18">
      <c r="B46" s="42" t="s">
        <v>39</v>
      </c>
      <c r="C46" s="30">
        <f>VLOOKUP(B46,'gouvernment (2)'!$A$8:$Y$44,2,FALSE)</f>
        <v>2.5999999999999999E-2</v>
      </c>
      <c r="D46" s="31">
        <f>VLOOKUP(B46,'gouvernment (2)'!$A$8:$Y$44,11,FALSE)</f>
        <v>3.0033087299567319E-2</v>
      </c>
      <c r="E46" s="31">
        <f>VLOOKUP(B46,'gouvernment (2)'!$A$8:$Y$44,17,FALSE)</f>
        <v>2.1314812597293734E-2</v>
      </c>
      <c r="F46" s="31">
        <f>VLOOKUP(B46,'gouvernment (2)'!$A$8:$Y$44,18,FALSE)</f>
        <v>2.2551998130404302E-2</v>
      </c>
      <c r="G46" s="31">
        <f>VLOOKUP(B46,'gouvernment (2)'!$A$8:$Y$44,19,FALSE)</f>
        <v>2.0349796502034979E-2</v>
      </c>
      <c r="H46" s="31">
        <f>VLOOKUP(B46,'gouvernment (2)'!$A$8:$Y$44,20,FALSE)</f>
        <v>2.0268805549533923E-2</v>
      </c>
      <c r="I46" s="31">
        <f>VLOOKUP(B46,'gouvernment (2)'!$A$8:$Y$44,21,FALSE)</f>
        <v>1.6768129872903985E-2</v>
      </c>
      <c r="J46" s="31">
        <f>VLOOKUP(B46,'gouvernment (2)'!$A$8:$Y$44,22,FALSE)</f>
        <v>3.3720571604811352E-2</v>
      </c>
      <c r="K46" s="31">
        <f>VLOOKUP(B46,'gouvernment (2)'!$A$8:$Y$44,23,FALSE)</f>
        <v>4.0993256983838169E-2</v>
      </c>
      <c r="L46" s="31">
        <f>VLOOKUP(B46,'gouvernment (2)'!$A$8:$Y$44,24,FALSE)</f>
        <v>3.3353305372478534E-2</v>
      </c>
      <c r="M46" s="32">
        <f>VLOOKUP(B46,'gouvernment (2)'!$A$8:$Y$44,25,FALSE)</f>
        <v>3.234474522292994E-2</v>
      </c>
    </row>
    <row r="47" spans="2:13" s="45" customFormat="1" ht="18">
      <c r="B47" s="21" t="s">
        <v>88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61" spans="2:2">
      <c r="B61" t="s">
        <v>79</v>
      </c>
    </row>
    <row r="62" spans="2:2">
      <c r="B62" t="s">
        <v>80</v>
      </c>
    </row>
    <row r="63" spans="2:2">
      <c r="B63" t="s">
        <v>78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EB07-63A8-438D-8B61-1B43F8DDCC9A}">
  <dimension ref="A1:Y46"/>
  <sheetViews>
    <sheetView workbookViewId="0">
      <selection activeCell="B1" sqref="B1"/>
    </sheetView>
  </sheetViews>
  <sheetFormatPr baseColWidth="10" defaultColWidth="9.140625" defaultRowHeight="12.75"/>
  <cols>
    <col min="1" max="255" width="11.42578125" customWidth="1"/>
  </cols>
  <sheetData>
    <row r="1" spans="1:25">
      <c r="A1" t="s">
        <v>91</v>
      </c>
    </row>
    <row r="2" spans="1:25">
      <c r="A2" t="s">
        <v>0</v>
      </c>
    </row>
    <row r="3" spans="1:25">
      <c r="A3" t="s">
        <v>1</v>
      </c>
    </row>
    <row r="4" spans="1:25">
      <c r="A4" t="s">
        <v>3</v>
      </c>
    </row>
    <row r="5" spans="1:25">
      <c r="A5" t="s">
        <v>5</v>
      </c>
    </row>
    <row r="6" spans="1:25">
      <c r="A6" t="s">
        <v>7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>
        <v>2023</v>
      </c>
    </row>
    <row r="8" spans="1:25" ht="15">
      <c r="A8" t="s">
        <v>35</v>
      </c>
      <c r="B8" t="s">
        <v>74</v>
      </c>
      <c r="C8" t="s">
        <v>74</v>
      </c>
      <c r="D8" t="s">
        <v>74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>
        <v>0.104</v>
      </c>
      <c r="P8">
        <v>0.1</v>
      </c>
      <c r="Q8">
        <v>9.8000000000000004E-2</v>
      </c>
      <c r="R8">
        <v>0.1</v>
      </c>
      <c r="S8">
        <v>9.2999999999999999E-2</v>
      </c>
      <c r="T8">
        <v>0.11</v>
      </c>
      <c r="U8">
        <v>0.11700000000000001</v>
      </c>
      <c r="V8">
        <v>0.111</v>
      </c>
      <c r="W8" s="117">
        <v>0.106</v>
      </c>
      <c r="X8" s="118">
        <v>0.105</v>
      </c>
      <c r="Y8" s="120" t="s">
        <v>34</v>
      </c>
    </row>
    <row r="9" spans="1:25" ht="15">
      <c r="A9" t="s">
        <v>36</v>
      </c>
      <c r="B9" t="s">
        <v>74</v>
      </c>
      <c r="C9" t="s">
        <v>74</v>
      </c>
      <c r="D9" t="s">
        <v>74</v>
      </c>
      <c r="E9" t="s">
        <v>74</v>
      </c>
      <c r="F9">
        <v>4.383</v>
      </c>
      <c r="G9">
        <v>4.3600000000000003</v>
      </c>
      <c r="H9">
        <v>4.2969999999999997</v>
      </c>
      <c r="I9">
        <v>4.3179999999999996</v>
      </c>
      <c r="J9">
        <v>4.367</v>
      </c>
      <c r="K9">
        <v>4.5419999999999998</v>
      </c>
      <c r="L9">
        <v>4.4580000000000002</v>
      </c>
      <c r="M9">
        <v>4.3849999999999998</v>
      </c>
      <c r="N9">
        <v>4.4409999999999998</v>
      </c>
      <c r="O9">
        <v>4.4800000000000004</v>
      </c>
      <c r="P9">
        <v>4.5419999999999998</v>
      </c>
      <c r="Q9">
        <v>4.5659999999999998</v>
      </c>
      <c r="R9">
        <v>4.5599999999999996</v>
      </c>
      <c r="S9">
        <v>4.59</v>
      </c>
      <c r="T9">
        <v>4.5940000000000003</v>
      </c>
      <c r="U9">
        <v>4.68</v>
      </c>
      <c r="V9">
        <v>4.9210000000000003</v>
      </c>
      <c r="W9" s="117">
        <v>4.9260000000000002</v>
      </c>
      <c r="X9" s="117">
        <v>4.75</v>
      </c>
      <c r="Y9" s="120" t="s">
        <v>34</v>
      </c>
    </row>
    <row r="10" spans="1:25" ht="15">
      <c r="A10" t="s">
        <v>37</v>
      </c>
      <c r="B10" t="s">
        <v>74</v>
      </c>
      <c r="C10" t="s">
        <v>74</v>
      </c>
      <c r="D10" t="s">
        <v>74</v>
      </c>
      <c r="E10">
        <v>5.8170000000000002</v>
      </c>
      <c r="F10">
        <v>5.9969999999999999</v>
      </c>
      <c r="G10">
        <v>5.8860000000000001</v>
      </c>
      <c r="H10">
        <v>5.7720000000000002</v>
      </c>
      <c r="I10">
        <v>5.8049999999999997</v>
      </c>
      <c r="J10">
        <v>6.2779999999999996</v>
      </c>
      <c r="K10">
        <v>6.7809999999999997</v>
      </c>
      <c r="L10">
        <v>6.7060000000000004</v>
      </c>
      <c r="M10">
        <v>6.8220000000000001</v>
      </c>
      <c r="N10">
        <v>6.9039999999999999</v>
      </c>
      <c r="O10">
        <v>6.8949999999999996</v>
      </c>
      <c r="P10">
        <v>6.93</v>
      </c>
      <c r="Q10">
        <v>6.04</v>
      </c>
      <c r="R10">
        <v>5.8239999999999998</v>
      </c>
      <c r="S10">
        <v>5.8049999999999997</v>
      </c>
      <c r="T10">
        <v>5.7990000000000004</v>
      </c>
      <c r="U10">
        <v>5.8280000000000003</v>
      </c>
      <c r="V10">
        <v>6.01</v>
      </c>
      <c r="W10" s="117">
        <v>5.9889999999999999</v>
      </c>
      <c r="X10" s="117">
        <v>5.8250000000000002</v>
      </c>
      <c r="Y10" s="120" t="s">
        <v>34</v>
      </c>
    </row>
    <row r="11" spans="1:25" ht="15">
      <c r="A11" t="s">
        <v>38</v>
      </c>
      <c r="B11">
        <v>0.11799999999999999</v>
      </c>
      <c r="C11">
        <v>0.123</v>
      </c>
      <c r="D11">
        <v>0.124</v>
      </c>
      <c r="E11">
        <v>0.13600000000000001</v>
      </c>
      <c r="F11">
        <v>0.13600000000000001</v>
      </c>
      <c r="G11">
        <v>0.13600000000000001</v>
      </c>
      <c r="H11">
        <v>0.13800000000000001</v>
      </c>
      <c r="I11">
        <v>0.13700000000000001</v>
      </c>
      <c r="J11">
        <v>0.14199999999999999</v>
      </c>
      <c r="K11">
        <v>0.153</v>
      </c>
      <c r="L11">
        <v>0.151</v>
      </c>
      <c r="M11">
        <v>0.14299999999999999</v>
      </c>
      <c r="N11">
        <v>0.14799999999999999</v>
      </c>
      <c r="O11">
        <v>0.15</v>
      </c>
      <c r="P11">
        <v>0.14599999999999999</v>
      </c>
      <c r="Q11">
        <v>0.151</v>
      </c>
      <c r="R11">
        <v>0.155</v>
      </c>
      <c r="S11">
        <v>0.153</v>
      </c>
      <c r="T11">
        <v>0.155</v>
      </c>
      <c r="U11">
        <v>0.156</v>
      </c>
      <c r="V11">
        <v>0.158</v>
      </c>
      <c r="W11" s="117">
        <v>0.16300000000000001</v>
      </c>
      <c r="X11" s="118">
        <v>0.152</v>
      </c>
      <c r="Y11" s="118">
        <v>0.152</v>
      </c>
    </row>
    <row r="12" spans="1:25" ht="15">
      <c r="A12" t="s">
        <v>39</v>
      </c>
      <c r="B12">
        <v>3.5510000000000002</v>
      </c>
      <c r="C12">
        <v>3.5790000000000002</v>
      </c>
      <c r="D12">
        <v>3.66</v>
      </c>
      <c r="E12">
        <v>3.6539999999999999</v>
      </c>
      <c r="F12">
        <v>3.5529999999999999</v>
      </c>
      <c r="G12">
        <v>3.355</v>
      </c>
      <c r="H12">
        <v>3.1230000000000002</v>
      </c>
      <c r="I12">
        <v>3.254</v>
      </c>
      <c r="J12">
        <v>3.621</v>
      </c>
      <c r="K12">
        <v>4.4020000000000001</v>
      </c>
      <c r="L12">
        <v>3.82</v>
      </c>
      <c r="M12">
        <v>3.86</v>
      </c>
      <c r="N12">
        <v>4.0250000000000004</v>
      </c>
      <c r="O12">
        <v>4.2560000000000002</v>
      </c>
      <c r="P12">
        <v>4.4450000000000003</v>
      </c>
      <c r="Q12">
        <v>4.7279999999999998</v>
      </c>
      <c r="R12">
        <v>4.8129999999999997</v>
      </c>
      <c r="S12">
        <v>5.282</v>
      </c>
      <c r="T12">
        <v>5.3780000000000001</v>
      </c>
      <c r="U12">
        <v>5.5170000000000003</v>
      </c>
      <c r="V12">
        <v>5.9969999999999999</v>
      </c>
      <c r="W12" s="117">
        <v>5.4980000000000002</v>
      </c>
      <c r="X12" s="117">
        <v>5.423</v>
      </c>
      <c r="Y12" s="118">
        <v>5.508</v>
      </c>
    </row>
    <row r="13" spans="1:25" ht="15">
      <c r="A13" t="s">
        <v>40</v>
      </c>
      <c r="B13">
        <v>3.8239999999999998</v>
      </c>
      <c r="C13">
        <v>4.1440000000000001</v>
      </c>
      <c r="D13">
        <v>3.98</v>
      </c>
      <c r="E13">
        <v>4.1719999999999997</v>
      </c>
      <c r="F13">
        <v>3.367</v>
      </c>
      <c r="G13">
        <v>3.4409999999999998</v>
      </c>
      <c r="H13">
        <v>3.7090000000000001</v>
      </c>
      <c r="I13">
        <v>3.7810000000000001</v>
      </c>
      <c r="J13">
        <v>4.0330000000000004</v>
      </c>
      <c r="K13">
        <v>4.5439999999999996</v>
      </c>
      <c r="L13">
        <v>4.3689999999999998</v>
      </c>
      <c r="M13">
        <v>4.2720000000000002</v>
      </c>
      <c r="N13">
        <v>4.4169999999999998</v>
      </c>
      <c r="O13">
        <v>4.8250000000000002</v>
      </c>
      <c r="P13">
        <v>5.0789999999999997</v>
      </c>
      <c r="Q13">
        <v>5.4089999999999998</v>
      </c>
      <c r="R13">
        <v>5.4489999999999998</v>
      </c>
      <c r="S13">
        <v>5.6079999999999997</v>
      </c>
      <c r="T13">
        <v>5.6369999999999996</v>
      </c>
      <c r="U13">
        <v>5.702</v>
      </c>
      <c r="V13">
        <v>6.3040000000000003</v>
      </c>
      <c r="W13" s="117">
        <v>6.1319999999999997</v>
      </c>
      <c r="X13" s="117">
        <v>5.3860000000000001</v>
      </c>
      <c r="Y13" s="118">
        <v>5.5910000000000002</v>
      </c>
    </row>
    <row r="14" spans="1:25" ht="15">
      <c r="A14" t="s">
        <v>41</v>
      </c>
      <c r="B14">
        <v>4.266</v>
      </c>
      <c r="C14">
        <v>4.2850000000000001</v>
      </c>
      <c r="D14">
        <v>4.6349999999999998</v>
      </c>
      <c r="E14">
        <v>4.6680000000000001</v>
      </c>
      <c r="F14">
        <v>4.42</v>
      </c>
      <c r="G14">
        <v>4.3070000000000004</v>
      </c>
      <c r="H14">
        <v>4.2709999999999999</v>
      </c>
      <c r="I14">
        <v>4.3109999999999999</v>
      </c>
      <c r="J14">
        <v>4.5979999999999999</v>
      </c>
      <c r="K14">
        <v>5.0759999999999996</v>
      </c>
      <c r="L14">
        <v>5.3120000000000003</v>
      </c>
      <c r="M14">
        <v>5.6260000000000003</v>
      </c>
      <c r="N14">
        <v>5.2640000000000002</v>
      </c>
      <c r="O14">
        <v>5.4109999999999996</v>
      </c>
      <c r="P14">
        <v>5.1319999999999997</v>
      </c>
      <c r="Q14">
        <v>5.2430000000000003</v>
      </c>
      <c r="R14">
        <v>4.9820000000000002</v>
      </c>
      <c r="S14">
        <v>5.0670000000000002</v>
      </c>
      <c r="T14">
        <v>5.12</v>
      </c>
      <c r="U14">
        <v>5.085</v>
      </c>
      <c r="V14">
        <v>5.5819999999999999</v>
      </c>
      <c r="W14" s="117">
        <v>5.3769999999999998</v>
      </c>
      <c r="X14" s="117">
        <v>4.9059999999999997</v>
      </c>
      <c r="Y14" s="120" t="s">
        <v>34</v>
      </c>
    </row>
    <row r="15" spans="1:25" ht="15">
      <c r="A15" t="s">
        <v>42</v>
      </c>
      <c r="B15" t="s">
        <v>74</v>
      </c>
      <c r="C15" t="s">
        <v>74</v>
      </c>
      <c r="D15" t="s">
        <v>74</v>
      </c>
      <c r="E15">
        <v>5.343</v>
      </c>
      <c r="F15">
        <v>5.22</v>
      </c>
      <c r="G15">
        <v>5.1539999999999999</v>
      </c>
      <c r="H15">
        <v>4.9210000000000003</v>
      </c>
      <c r="I15">
        <v>4.7480000000000002</v>
      </c>
      <c r="J15">
        <v>4.88</v>
      </c>
      <c r="K15">
        <v>5.6520000000000001</v>
      </c>
      <c r="L15">
        <v>5.5819999999999999</v>
      </c>
      <c r="M15">
        <v>5.585</v>
      </c>
      <c r="N15">
        <v>5.641</v>
      </c>
      <c r="O15">
        <v>5.5140000000000002</v>
      </c>
      <c r="P15">
        <v>5.556</v>
      </c>
      <c r="Q15">
        <v>5.3890000000000002</v>
      </c>
      <c r="R15">
        <v>5.4390000000000001</v>
      </c>
      <c r="S15">
        <v>5.3369999999999997</v>
      </c>
      <c r="T15">
        <v>5.3929999999999998</v>
      </c>
      <c r="U15">
        <v>5.4809999999999999</v>
      </c>
      <c r="V15">
        <v>6.47</v>
      </c>
      <c r="W15" s="117">
        <v>6.734</v>
      </c>
      <c r="X15" s="117">
        <v>6.2859999999999996</v>
      </c>
      <c r="Y15" s="118">
        <v>6.1980000000000004</v>
      </c>
    </row>
    <row r="16" spans="1:25" ht="15">
      <c r="A16" t="s">
        <v>43</v>
      </c>
      <c r="W16" s="117"/>
      <c r="X16" s="117"/>
      <c r="Y16" s="118"/>
    </row>
    <row r="17" spans="1:25" ht="15">
      <c r="A17" t="s">
        <v>44</v>
      </c>
      <c r="B17" t="s">
        <v>74</v>
      </c>
      <c r="C17" t="s">
        <v>74</v>
      </c>
      <c r="D17" t="s">
        <v>74</v>
      </c>
      <c r="E17">
        <v>3.2559999999999998</v>
      </c>
      <c r="F17">
        <v>3.3420000000000001</v>
      </c>
      <c r="G17">
        <v>3.2770000000000001</v>
      </c>
      <c r="H17">
        <v>3.073</v>
      </c>
      <c r="I17">
        <v>3.2429999999999999</v>
      </c>
      <c r="J17">
        <v>3.778</v>
      </c>
      <c r="K17">
        <v>4.4029999999999996</v>
      </c>
      <c r="L17">
        <v>4.1360000000000001</v>
      </c>
      <c r="M17">
        <v>3.823</v>
      </c>
      <c r="N17">
        <v>3.84</v>
      </c>
      <c r="O17">
        <v>3.891</v>
      </c>
      <c r="P17">
        <v>4.0030000000000001</v>
      </c>
      <c r="Q17">
        <v>4.1440000000000001</v>
      </c>
      <c r="R17">
        <v>4.2140000000000004</v>
      </c>
      <c r="S17">
        <v>4.101</v>
      </c>
      <c r="T17">
        <v>4.319</v>
      </c>
      <c r="U17">
        <v>4.5229999999999997</v>
      </c>
      <c r="V17">
        <v>5.1559999999999997</v>
      </c>
      <c r="W17" s="117">
        <v>4.7839999999999998</v>
      </c>
      <c r="X17" s="117">
        <v>4.5570000000000004</v>
      </c>
      <c r="Y17" s="118">
        <v>5.1390000000000002</v>
      </c>
    </row>
    <row r="18" spans="1:25" ht="15">
      <c r="A18" t="s">
        <v>45</v>
      </c>
      <c r="B18">
        <v>1.0529999999999999</v>
      </c>
      <c r="C18">
        <v>1.091</v>
      </c>
      <c r="D18">
        <v>1.161</v>
      </c>
      <c r="E18">
        <v>1.226</v>
      </c>
      <c r="F18">
        <v>1.264</v>
      </c>
      <c r="G18">
        <v>1.288</v>
      </c>
      <c r="H18">
        <v>1.296</v>
      </c>
      <c r="I18">
        <v>1.2589999999999999</v>
      </c>
      <c r="J18">
        <v>1.32</v>
      </c>
      <c r="K18">
        <v>1.425</v>
      </c>
      <c r="L18">
        <v>1.379</v>
      </c>
      <c r="M18">
        <v>1.3680000000000001</v>
      </c>
      <c r="N18">
        <v>1.4039999999999999</v>
      </c>
      <c r="O18">
        <v>1.3819999999999999</v>
      </c>
      <c r="P18">
        <v>1.389</v>
      </c>
      <c r="Q18">
        <v>1.395</v>
      </c>
      <c r="R18">
        <v>1.325</v>
      </c>
      <c r="S18">
        <v>1.256</v>
      </c>
      <c r="T18">
        <v>1.264</v>
      </c>
      <c r="U18">
        <v>1.2749999999999999</v>
      </c>
      <c r="V18">
        <v>1.3109999999999999</v>
      </c>
      <c r="W18" s="117">
        <v>1.341</v>
      </c>
      <c r="X18" s="117">
        <v>1.296</v>
      </c>
      <c r="Y18" s="120" t="s">
        <v>34</v>
      </c>
    </row>
    <row r="19" spans="1:25" s="1" customFormat="1" ht="15">
      <c r="A19" s="1" t="s">
        <v>46</v>
      </c>
      <c r="B19" s="1" t="s">
        <v>74</v>
      </c>
      <c r="C19" s="1" t="s">
        <v>74</v>
      </c>
      <c r="D19" s="1" t="s">
        <v>74</v>
      </c>
      <c r="E19" s="1">
        <v>7.5919999999999996</v>
      </c>
      <c r="F19" s="1">
        <v>7.6520000000000001</v>
      </c>
      <c r="G19" s="1">
        <v>7.6849999999999996</v>
      </c>
      <c r="H19" s="1">
        <v>7.5819999999999999</v>
      </c>
      <c r="I19" s="1">
        <v>7.492</v>
      </c>
      <c r="J19" s="1">
        <v>7.5490000000000004</v>
      </c>
      <c r="K19" s="1">
        <v>8.0719999999999992</v>
      </c>
      <c r="L19" s="1">
        <v>8.0039999999999996</v>
      </c>
      <c r="M19" s="1">
        <v>7.9509999999999996</v>
      </c>
      <c r="N19" s="1">
        <v>8.0280000000000005</v>
      </c>
      <c r="O19" s="1">
        <v>8.1010000000000009</v>
      </c>
      <c r="P19" s="1">
        <v>8.2249999999999996</v>
      </c>
      <c r="Q19" s="1">
        <v>8.18</v>
      </c>
      <c r="R19" s="1">
        <v>8.9280000000000008</v>
      </c>
      <c r="S19" s="1">
        <v>8.8439999999999994</v>
      </c>
      <c r="T19" s="1">
        <v>8.75</v>
      </c>
      <c r="U19" s="1">
        <v>8.6780000000000008</v>
      </c>
      <c r="V19" s="1">
        <v>9.6180000000000003</v>
      </c>
      <c r="W19" s="117">
        <v>9.9139999999999997</v>
      </c>
      <c r="X19" s="117">
        <v>9.5559999999999992</v>
      </c>
      <c r="Y19" s="120" t="s">
        <v>34</v>
      </c>
    </row>
    <row r="20" spans="1:25" ht="15">
      <c r="A20" t="s">
        <v>47</v>
      </c>
      <c r="B20">
        <v>6.9649999999999999</v>
      </c>
      <c r="C20">
        <v>6.9740000000000002</v>
      </c>
      <c r="D20">
        <v>7.125</v>
      </c>
      <c r="E20">
        <v>7.2169999999999996</v>
      </c>
      <c r="F20">
        <v>6.8810000000000002</v>
      </c>
      <c r="G20">
        <v>7.0010000000000003</v>
      </c>
      <c r="H20">
        <v>6.8920000000000003</v>
      </c>
      <c r="I20">
        <v>6.8159999999999998</v>
      </c>
      <c r="J20">
        <v>6.9770000000000003</v>
      </c>
      <c r="K20">
        <v>8.5969999999999995</v>
      </c>
      <c r="L20">
        <v>8.4849999999999994</v>
      </c>
      <c r="M20">
        <v>8.2270000000000003</v>
      </c>
      <c r="N20">
        <v>8.2650000000000006</v>
      </c>
      <c r="O20">
        <v>8.468</v>
      </c>
      <c r="P20">
        <v>8.5259999999999998</v>
      </c>
      <c r="Q20">
        <v>8.6479999999999997</v>
      </c>
      <c r="R20">
        <v>8.6869999999999994</v>
      </c>
      <c r="S20">
        <v>8.81</v>
      </c>
      <c r="T20">
        <v>8.9039999999999999</v>
      </c>
      <c r="U20">
        <v>9.0690000000000008</v>
      </c>
      <c r="V20">
        <v>9.6530000000000005</v>
      </c>
      <c r="W20" s="117">
        <v>9.6289999999999996</v>
      </c>
      <c r="X20" s="117">
        <v>9.4489999999999998</v>
      </c>
      <c r="Y20" s="120" t="s">
        <v>34</v>
      </c>
    </row>
    <row r="21" spans="1:25" ht="15">
      <c r="A21" t="s">
        <v>48</v>
      </c>
      <c r="B21" t="s">
        <v>74</v>
      </c>
      <c r="C21" t="s">
        <v>74</v>
      </c>
      <c r="D21" t="s">
        <v>74</v>
      </c>
      <c r="E21">
        <v>3.0790000000000002</v>
      </c>
      <c r="F21">
        <v>2.976</v>
      </c>
      <c r="G21">
        <v>3.1829999999999998</v>
      </c>
      <c r="H21">
        <v>3.3519999999999999</v>
      </c>
      <c r="I21">
        <v>3.4009999999999998</v>
      </c>
      <c r="J21">
        <v>3.63</v>
      </c>
      <c r="K21">
        <v>3.8519999999999999</v>
      </c>
      <c r="L21">
        <v>3.7229999999999999</v>
      </c>
      <c r="M21">
        <v>3.9729999999999999</v>
      </c>
      <c r="N21">
        <v>3.202</v>
      </c>
      <c r="O21">
        <v>2.66</v>
      </c>
      <c r="P21">
        <v>2.1659999999999999</v>
      </c>
      <c r="Q21">
        <v>2.4849999999999999</v>
      </c>
      <c r="R21">
        <v>2.597</v>
      </c>
      <c r="S21">
        <v>2.6739999999999999</v>
      </c>
      <c r="T21">
        <v>2.6280000000000001</v>
      </c>
      <c r="U21">
        <v>2.802</v>
      </c>
      <c r="V21">
        <v>3.1989999999999998</v>
      </c>
      <c r="W21" s="117">
        <v>2.92</v>
      </c>
      <c r="X21" s="117">
        <v>2.6960000000000002</v>
      </c>
      <c r="Y21" s="120" t="s">
        <v>34</v>
      </c>
    </row>
    <row r="22" spans="1:25" ht="15">
      <c r="A22" t="s">
        <v>49</v>
      </c>
      <c r="B22" t="s">
        <v>74</v>
      </c>
      <c r="C22" t="s">
        <v>74</v>
      </c>
      <c r="D22" t="s">
        <v>74</v>
      </c>
      <c r="E22">
        <v>4.8959999999999999</v>
      </c>
      <c r="F22">
        <v>4.8049999999999997</v>
      </c>
      <c r="G22">
        <v>4.944</v>
      </c>
      <c r="H22">
        <v>4.8579999999999997</v>
      </c>
      <c r="I22">
        <v>4.2539999999999996</v>
      </c>
      <c r="J22">
        <v>4.1950000000000003</v>
      </c>
      <c r="K22">
        <v>4.2480000000000002</v>
      </c>
      <c r="L22">
        <v>4.3879999999999999</v>
      </c>
      <c r="M22">
        <v>4.3730000000000002</v>
      </c>
      <c r="N22">
        <v>4.2140000000000004</v>
      </c>
      <c r="O22">
        <v>4.1790000000000003</v>
      </c>
      <c r="P22">
        <v>4.0460000000000003</v>
      </c>
      <c r="Q22">
        <v>3.8889999999999998</v>
      </c>
      <c r="R22">
        <v>4.1630000000000003</v>
      </c>
      <c r="S22">
        <v>4.0949999999999998</v>
      </c>
      <c r="T22">
        <v>4.0119999999999996</v>
      </c>
      <c r="U22">
        <v>3.77</v>
      </c>
      <c r="V22">
        <v>4.3129999999999997</v>
      </c>
      <c r="W22" s="117">
        <v>4.2759999999999998</v>
      </c>
      <c r="X22" s="117">
        <v>4.1109999999999998</v>
      </c>
      <c r="Y22" s="118">
        <v>3.9550000000000001</v>
      </c>
    </row>
    <row r="23" spans="1:25" ht="15">
      <c r="A23" t="s">
        <v>51</v>
      </c>
      <c r="B23" t="s">
        <v>74</v>
      </c>
      <c r="C23" t="s">
        <v>74</v>
      </c>
      <c r="D23" t="s">
        <v>74</v>
      </c>
      <c r="E23" t="s">
        <v>74</v>
      </c>
      <c r="F23" t="s">
        <v>74</v>
      </c>
      <c r="G23" t="s">
        <v>74</v>
      </c>
      <c r="H23" t="s">
        <v>74</v>
      </c>
      <c r="I23" t="s">
        <v>74</v>
      </c>
      <c r="J23" t="s">
        <v>74</v>
      </c>
      <c r="K23" t="s">
        <v>74</v>
      </c>
      <c r="L23" t="s">
        <v>74</v>
      </c>
      <c r="M23">
        <v>2.9000000000000001E-2</v>
      </c>
      <c r="N23">
        <v>2.5999999999999999E-2</v>
      </c>
      <c r="O23">
        <v>3.1E-2</v>
      </c>
      <c r="P23">
        <v>2.7E-2</v>
      </c>
      <c r="Q23">
        <v>2.3E-2</v>
      </c>
      <c r="R23">
        <v>2.4E-2</v>
      </c>
      <c r="S23">
        <v>2.5999999999999999E-2</v>
      </c>
      <c r="T23">
        <v>4.2000000000000003E-2</v>
      </c>
      <c r="U23">
        <v>4.1000000000000002E-2</v>
      </c>
      <c r="V23">
        <v>3.7999999999999999E-2</v>
      </c>
      <c r="W23" s="117">
        <v>3.6999999999999998E-2</v>
      </c>
      <c r="X23" s="117">
        <v>3.5000000000000003E-2</v>
      </c>
      <c r="Y23" s="120" t="s">
        <v>34</v>
      </c>
    </row>
    <row r="24" spans="1:25" ht="15">
      <c r="A24" s="44" t="s">
        <v>51</v>
      </c>
      <c r="W24" s="117"/>
      <c r="X24" s="117"/>
      <c r="Y24" s="120"/>
    </row>
    <row r="25" spans="1:25" ht="15">
      <c r="A25" t="s">
        <v>52</v>
      </c>
      <c r="B25" t="s">
        <v>74</v>
      </c>
      <c r="C25" t="s">
        <v>74</v>
      </c>
      <c r="D25" t="s">
        <v>74</v>
      </c>
      <c r="E25" t="s">
        <v>74</v>
      </c>
      <c r="F25" t="s">
        <v>74</v>
      </c>
      <c r="G25" t="s">
        <v>74</v>
      </c>
      <c r="H25">
        <v>3.0840000000000001</v>
      </c>
      <c r="I25">
        <v>2.9790000000000001</v>
      </c>
      <c r="J25">
        <v>3.0579999999999998</v>
      </c>
      <c r="K25">
        <v>3.0739999999999998</v>
      </c>
      <c r="L25">
        <v>3.1789999999999998</v>
      </c>
      <c r="M25">
        <v>3.1890000000000001</v>
      </c>
      <c r="N25">
        <v>3.2290000000000001</v>
      </c>
      <c r="O25">
        <v>3.2509999999999999</v>
      </c>
      <c r="P25">
        <v>3.222</v>
      </c>
      <c r="Q25">
        <v>3.2730000000000001</v>
      </c>
      <c r="R25">
        <v>3.4079999999999999</v>
      </c>
      <c r="S25">
        <v>3.4580000000000002</v>
      </c>
      <c r="T25">
        <v>3.5539999999999998</v>
      </c>
      <c r="U25">
        <v>3.5270000000000001</v>
      </c>
      <c r="V25">
        <v>3.8180000000000001</v>
      </c>
      <c r="W25" s="117">
        <v>3.585</v>
      </c>
      <c r="X25" s="121">
        <v>3.6629999999999998</v>
      </c>
      <c r="Y25" s="120" t="s">
        <v>34</v>
      </c>
    </row>
    <row r="26" spans="1:25" ht="15">
      <c r="A26" t="s">
        <v>53</v>
      </c>
      <c r="B26">
        <v>8.0000000000000002E-3</v>
      </c>
      <c r="C26">
        <v>1.6E-2</v>
      </c>
      <c r="D26">
        <v>6.0000000000000001E-3</v>
      </c>
      <c r="E26">
        <v>5.0000000000000001E-3</v>
      </c>
      <c r="F26">
        <v>6.0000000000000001E-3</v>
      </c>
      <c r="G26">
        <v>8.0000000000000002E-3</v>
      </c>
      <c r="H26">
        <v>7.0000000000000001E-3</v>
      </c>
      <c r="I26">
        <v>8.0000000000000002E-3</v>
      </c>
      <c r="J26">
        <v>0.01</v>
      </c>
      <c r="K26">
        <v>1.6E-2</v>
      </c>
      <c r="L26">
        <v>1.2999999999999999E-2</v>
      </c>
      <c r="M26">
        <v>2.3E-2</v>
      </c>
      <c r="N26">
        <v>0.02</v>
      </c>
      <c r="O26">
        <v>2.1000000000000001E-2</v>
      </c>
      <c r="P26">
        <v>2.1999999999999999E-2</v>
      </c>
      <c r="Q26">
        <v>2.1000000000000001E-2</v>
      </c>
      <c r="R26">
        <v>1.6E-2</v>
      </c>
      <c r="S26">
        <v>1.4999999999999999E-2</v>
      </c>
      <c r="T26">
        <v>1.2999999999999999E-2</v>
      </c>
      <c r="U26">
        <v>1.4E-2</v>
      </c>
      <c r="V26">
        <v>1.4999999999999999E-2</v>
      </c>
      <c r="W26" s="117">
        <v>1.4999999999999999E-2</v>
      </c>
      <c r="X26" s="117">
        <v>1.4999999999999999E-2</v>
      </c>
      <c r="Y26" s="118">
        <v>1.4999999999999999E-2</v>
      </c>
    </row>
    <row r="27" spans="1:25" ht="15">
      <c r="A27" t="s">
        <v>54</v>
      </c>
      <c r="B27">
        <v>5.085</v>
      </c>
      <c r="C27">
        <v>5.2569999999999997</v>
      </c>
      <c r="D27">
        <v>5.3129999999999997</v>
      </c>
      <c r="E27">
        <v>5.3490000000000002</v>
      </c>
      <c r="F27">
        <v>5.4080000000000004</v>
      </c>
      <c r="G27">
        <v>5.5810000000000004</v>
      </c>
      <c r="H27">
        <v>5.5339999999999998</v>
      </c>
      <c r="I27">
        <v>5.6790000000000003</v>
      </c>
      <c r="J27">
        <v>5.8559999999999999</v>
      </c>
      <c r="K27">
        <v>6.4569999999999999</v>
      </c>
      <c r="L27">
        <v>6.5730000000000004</v>
      </c>
      <c r="M27">
        <v>7.86</v>
      </c>
      <c r="N27">
        <v>8.0210000000000008</v>
      </c>
      <c r="O27">
        <v>8.0920000000000005</v>
      </c>
      <c r="P27">
        <v>8.0909999999999993</v>
      </c>
      <c r="Q27">
        <v>8.1349999999999998</v>
      </c>
      <c r="R27">
        <v>8.0470000000000006</v>
      </c>
      <c r="S27">
        <v>8.0749999999999993</v>
      </c>
      <c r="T27">
        <v>8.1270000000000007</v>
      </c>
      <c r="U27">
        <v>8.3209999999999997</v>
      </c>
      <c r="V27">
        <v>8.4369999999999994</v>
      </c>
      <c r="W27" s="117">
        <v>8.6189999999999998</v>
      </c>
      <c r="X27" s="120" t="s">
        <v>34</v>
      </c>
      <c r="Y27" s="120" t="s">
        <v>34</v>
      </c>
    </row>
    <row r="28" spans="1:25" ht="15">
      <c r="A28" t="s">
        <v>55</v>
      </c>
      <c r="B28">
        <v>1.698</v>
      </c>
      <c r="C28">
        <v>2.0590000000000002</v>
      </c>
      <c r="D28">
        <v>1.919</v>
      </c>
      <c r="E28">
        <v>2.0350000000000001</v>
      </c>
      <c r="F28">
        <v>2.028</v>
      </c>
      <c r="G28">
        <v>2.109</v>
      </c>
      <c r="H28">
        <v>2.3210000000000002</v>
      </c>
      <c r="I28">
        <v>2.4060000000000001</v>
      </c>
      <c r="J28">
        <v>2.4569999999999999</v>
      </c>
      <c r="K28">
        <v>2.7229999999999999</v>
      </c>
      <c r="L28">
        <v>2.8239999999999998</v>
      </c>
      <c r="M28">
        <v>2.851</v>
      </c>
      <c r="N28">
        <v>2.875</v>
      </c>
      <c r="O28">
        <v>2.9420000000000002</v>
      </c>
      <c r="P28">
        <v>3.0339999999999998</v>
      </c>
      <c r="Q28">
        <v>3.1160000000000001</v>
      </c>
      <c r="R28">
        <v>3.2770000000000001</v>
      </c>
      <c r="S28">
        <v>3.39</v>
      </c>
      <c r="T28">
        <v>3.66</v>
      </c>
      <c r="U28">
        <v>4.0330000000000004</v>
      </c>
      <c r="V28">
        <v>4.0999999999999996</v>
      </c>
      <c r="W28" s="117">
        <v>4.1150000000000002</v>
      </c>
      <c r="X28" s="117">
        <v>4.3760000000000003</v>
      </c>
      <c r="Y28" s="118">
        <v>4.9589999999999996</v>
      </c>
    </row>
    <row r="29" spans="1:25" ht="15">
      <c r="A29" t="s">
        <v>56</v>
      </c>
      <c r="W29" s="117"/>
      <c r="X29" s="117"/>
      <c r="Y29" s="118"/>
    </row>
    <row r="30" spans="1:25" ht="15">
      <c r="A30" t="s">
        <v>57</v>
      </c>
      <c r="B30">
        <v>3.9649999999999999</v>
      </c>
      <c r="C30">
        <v>3.83</v>
      </c>
      <c r="D30">
        <v>3.6680000000000001</v>
      </c>
      <c r="E30">
        <v>3.661</v>
      </c>
      <c r="F30">
        <v>3.339</v>
      </c>
      <c r="G30">
        <v>3.3639999999999999</v>
      </c>
      <c r="H30">
        <v>3.5979999999999999</v>
      </c>
      <c r="I30">
        <v>3.6</v>
      </c>
      <c r="J30">
        <v>3.831</v>
      </c>
      <c r="K30">
        <v>4.5439999999999996</v>
      </c>
      <c r="L30">
        <v>4.1820000000000004</v>
      </c>
      <c r="M30">
        <v>3.9780000000000002</v>
      </c>
      <c r="N30">
        <v>3.6480000000000001</v>
      </c>
      <c r="O30">
        <v>3.5190000000000001</v>
      </c>
      <c r="P30">
        <v>3.5590000000000002</v>
      </c>
      <c r="Q30">
        <v>3.7109999999999999</v>
      </c>
      <c r="R30">
        <v>3.79</v>
      </c>
      <c r="S30">
        <v>3.6949999999999998</v>
      </c>
      <c r="T30">
        <v>3.827</v>
      </c>
      <c r="U30">
        <v>4.0670000000000002</v>
      </c>
      <c r="V30">
        <v>4.4729999999999999</v>
      </c>
      <c r="W30" s="117">
        <v>4.3929999999999998</v>
      </c>
      <c r="X30" s="117">
        <v>4.157</v>
      </c>
      <c r="Y30" s="120" t="s">
        <v>34</v>
      </c>
    </row>
    <row r="31" spans="1:25" ht="15">
      <c r="A31" t="s">
        <v>58</v>
      </c>
      <c r="B31">
        <v>4.3220000000000001</v>
      </c>
      <c r="C31">
        <v>4.6580000000000004</v>
      </c>
      <c r="D31">
        <v>5.0049999999999999</v>
      </c>
      <c r="E31">
        <v>5.17</v>
      </c>
      <c r="F31">
        <v>5.4710000000000001</v>
      </c>
      <c r="G31">
        <v>5.2949999999999999</v>
      </c>
      <c r="H31">
        <v>4.9249999999999998</v>
      </c>
      <c r="I31">
        <v>4.6539999999999999</v>
      </c>
      <c r="J31">
        <v>4.9249999999999998</v>
      </c>
      <c r="K31">
        <v>5.33</v>
      </c>
      <c r="L31">
        <v>5.117</v>
      </c>
      <c r="M31">
        <v>4.55</v>
      </c>
      <c r="N31">
        <v>4.1840000000000002</v>
      </c>
      <c r="O31">
        <v>4.1500000000000004</v>
      </c>
      <c r="P31">
        <v>4.1349999999999998</v>
      </c>
      <c r="Q31">
        <v>4.0199999999999996</v>
      </c>
      <c r="R31">
        <v>4</v>
      </c>
      <c r="S31">
        <v>4.0679999999999996</v>
      </c>
      <c r="T31">
        <v>4.2089999999999996</v>
      </c>
      <c r="U31">
        <v>4.3920000000000003</v>
      </c>
      <c r="V31">
        <v>4.5339999999999998</v>
      </c>
      <c r="W31" s="117">
        <v>4.367</v>
      </c>
      <c r="X31" s="117">
        <v>4.3680000000000003</v>
      </c>
      <c r="Y31" s="118">
        <v>4.625</v>
      </c>
    </row>
    <row r="32" spans="1:25" ht="15">
      <c r="A32" t="s">
        <v>59</v>
      </c>
      <c r="B32" t="s">
        <v>74</v>
      </c>
      <c r="C32" t="s">
        <v>74</v>
      </c>
      <c r="D32" t="s">
        <v>74</v>
      </c>
      <c r="E32">
        <v>1.609</v>
      </c>
      <c r="F32">
        <v>1.736</v>
      </c>
      <c r="G32">
        <v>1.524</v>
      </c>
      <c r="H32">
        <v>1.464</v>
      </c>
      <c r="I32">
        <v>1.4950000000000001</v>
      </c>
      <c r="J32">
        <v>1.46</v>
      </c>
      <c r="K32">
        <v>1.5980000000000001</v>
      </c>
      <c r="L32">
        <v>1.583</v>
      </c>
      <c r="M32">
        <v>1.6060000000000001</v>
      </c>
      <c r="N32">
        <v>1.661</v>
      </c>
      <c r="O32">
        <v>1.752</v>
      </c>
      <c r="P32">
        <v>1.556</v>
      </c>
      <c r="Q32">
        <v>1.619</v>
      </c>
      <c r="R32">
        <v>1.544</v>
      </c>
      <c r="S32">
        <v>1.4870000000000001</v>
      </c>
      <c r="T32">
        <v>1.4450000000000001</v>
      </c>
      <c r="U32">
        <v>1.466</v>
      </c>
      <c r="V32">
        <v>1.744</v>
      </c>
      <c r="W32" s="117">
        <v>1.573</v>
      </c>
      <c r="X32" s="117">
        <v>1.595</v>
      </c>
      <c r="Y32" s="120" t="s">
        <v>34</v>
      </c>
    </row>
    <row r="33" spans="1:25" ht="15">
      <c r="A33" t="s">
        <v>60</v>
      </c>
      <c r="B33">
        <v>4.9539999999999997</v>
      </c>
      <c r="C33">
        <v>5.2279999999999998</v>
      </c>
      <c r="D33">
        <v>5.6269999999999998</v>
      </c>
      <c r="E33">
        <v>5.923</v>
      </c>
      <c r="F33">
        <v>5.8319999999999999</v>
      </c>
      <c r="G33">
        <v>5.7690000000000001</v>
      </c>
      <c r="H33">
        <v>7.1349999999999998</v>
      </c>
      <c r="I33">
        <v>7.1180000000000003</v>
      </c>
      <c r="J33">
        <v>7.18</v>
      </c>
      <c r="K33">
        <v>7.7759999999999998</v>
      </c>
      <c r="L33">
        <v>7.9450000000000003</v>
      </c>
      <c r="M33">
        <v>7.94</v>
      </c>
      <c r="N33">
        <v>8.1199999999999992</v>
      </c>
      <c r="O33">
        <v>8.0609999999999999</v>
      </c>
      <c r="P33">
        <v>8.0370000000000008</v>
      </c>
      <c r="Q33">
        <v>7.7590000000000003</v>
      </c>
      <c r="R33">
        <v>7.7089999999999996</v>
      </c>
      <c r="S33">
        <v>7.6340000000000003</v>
      </c>
      <c r="T33">
        <v>7.5880000000000001</v>
      </c>
      <c r="U33">
        <v>7.7329999999999997</v>
      </c>
      <c r="V33">
        <v>8.3000000000000007</v>
      </c>
      <c r="W33" s="117">
        <v>7.9669999999999996</v>
      </c>
      <c r="X33" s="117">
        <v>7.5460000000000003</v>
      </c>
      <c r="Y33" s="120" t="s">
        <v>34</v>
      </c>
    </row>
    <row r="34" spans="1:25" ht="15">
      <c r="A34" t="s">
        <v>61</v>
      </c>
      <c r="B34" t="s">
        <v>74</v>
      </c>
      <c r="C34" t="s">
        <v>74</v>
      </c>
      <c r="D34" t="s">
        <v>74</v>
      </c>
      <c r="E34" t="s">
        <v>74</v>
      </c>
      <c r="F34">
        <v>0.61199999999999999</v>
      </c>
      <c r="G34">
        <v>0.67200000000000004</v>
      </c>
      <c r="H34">
        <v>0.73299999999999998</v>
      </c>
      <c r="I34">
        <v>0.76900000000000002</v>
      </c>
      <c r="J34">
        <v>0.878</v>
      </c>
      <c r="K34">
        <v>0.95899999999999996</v>
      </c>
      <c r="L34">
        <v>0.82899999999999996</v>
      </c>
      <c r="M34">
        <v>0.751</v>
      </c>
      <c r="N34">
        <v>0.73599999999999999</v>
      </c>
      <c r="O34">
        <v>0.73499999999999999</v>
      </c>
      <c r="P34">
        <v>0.78500000000000003</v>
      </c>
      <c r="Q34">
        <v>0.83499999999999996</v>
      </c>
      <c r="R34">
        <v>0.84199999999999997</v>
      </c>
      <c r="S34">
        <v>0.84199999999999997</v>
      </c>
      <c r="T34">
        <v>0.85599999999999998</v>
      </c>
      <c r="U34" t="s">
        <v>74</v>
      </c>
      <c r="V34" t="s">
        <v>74</v>
      </c>
      <c r="W34" s="117"/>
      <c r="X34" s="117"/>
      <c r="Y34" s="120"/>
    </row>
    <row r="35" spans="1:25" ht="15">
      <c r="A35" t="s">
        <v>62</v>
      </c>
      <c r="W35" s="117"/>
      <c r="X35" s="117"/>
      <c r="Y35" s="120"/>
    </row>
    <row r="36" spans="1:25" ht="15">
      <c r="A36" t="s">
        <v>63</v>
      </c>
      <c r="B36" t="s">
        <v>74</v>
      </c>
      <c r="C36" t="s">
        <v>74</v>
      </c>
      <c r="D36" t="s">
        <v>74</v>
      </c>
      <c r="E36">
        <v>3.7349999999999999</v>
      </c>
      <c r="F36">
        <v>3.4780000000000002</v>
      </c>
      <c r="G36">
        <v>3.5710000000000002</v>
      </c>
      <c r="H36">
        <v>3.6019999999999999</v>
      </c>
      <c r="I36">
        <v>3.7280000000000002</v>
      </c>
      <c r="J36">
        <v>4.1859999999999999</v>
      </c>
      <c r="K36">
        <v>4.3540000000000001</v>
      </c>
      <c r="L36">
        <v>4.258</v>
      </c>
      <c r="M36">
        <v>4.0570000000000004</v>
      </c>
      <c r="N36">
        <v>3.9860000000000002</v>
      </c>
      <c r="O36">
        <v>3.9329999999999998</v>
      </c>
      <c r="P36">
        <v>3.8759999999999999</v>
      </c>
      <c r="Q36">
        <v>3.8610000000000002</v>
      </c>
      <c r="R36">
        <v>3.9169999999999998</v>
      </c>
      <c r="S36">
        <v>3.88</v>
      </c>
      <c r="T36">
        <v>3.8839999999999999</v>
      </c>
      <c r="U36">
        <v>3.9950000000000001</v>
      </c>
      <c r="V36">
        <v>4.056</v>
      </c>
      <c r="W36" s="117">
        <v>3.6909999999999998</v>
      </c>
      <c r="X36" s="117">
        <v>4.032</v>
      </c>
      <c r="Y36" s="118">
        <v>4.9619999999999997</v>
      </c>
    </row>
    <row r="37" spans="1:25" ht="15">
      <c r="A37" t="s">
        <v>64</v>
      </c>
      <c r="B37">
        <v>0.13300000000000001</v>
      </c>
      <c r="C37">
        <v>0.13900000000000001</v>
      </c>
      <c r="D37">
        <v>0.151</v>
      </c>
      <c r="E37">
        <v>0.151</v>
      </c>
      <c r="F37">
        <v>0.158</v>
      </c>
      <c r="G37">
        <v>0.154</v>
      </c>
      <c r="H37">
        <v>0.159</v>
      </c>
      <c r="I37">
        <v>0.16</v>
      </c>
      <c r="J37">
        <v>0.17399999999999999</v>
      </c>
      <c r="K37">
        <v>0.19700000000000001</v>
      </c>
      <c r="L37">
        <v>0.187</v>
      </c>
      <c r="M37">
        <v>0.19500000000000001</v>
      </c>
      <c r="N37">
        <v>0.20599999999999999</v>
      </c>
      <c r="O37">
        <v>0.20499999999999999</v>
      </c>
      <c r="P37">
        <v>0.217</v>
      </c>
      <c r="Q37">
        <v>0.216</v>
      </c>
      <c r="R37">
        <v>0.222</v>
      </c>
      <c r="S37">
        <v>0.223</v>
      </c>
      <c r="T37">
        <v>0.224</v>
      </c>
      <c r="U37">
        <v>0.22500000000000001</v>
      </c>
      <c r="V37">
        <v>0.252</v>
      </c>
      <c r="W37" s="117">
        <v>0.25</v>
      </c>
      <c r="X37" s="117">
        <v>0.249</v>
      </c>
      <c r="Y37" s="118">
        <v>0.26</v>
      </c>
    </row>
    <row r="38" spans="1:25" ht="15">
      <c r="A38" t="s">
        <v>65</v>
      </c>
      <c r="B38" t="s">
        <v>74</v>
      </c>
      <c r="C38" t="s">
        <v>74</v>
      </c>
      <c r="D38" t="s">
        <v>74</v>
      </c>
      <c r="E38" t="s">
        <v>74</v>
      </c>
      <c r="F38" t="s">
        <v>74</v>
      </c>
      <c r="G38">
        <v>4.4580000000000002</v>
      </c>
      <c r="H38">
        <v>4.3559999999999999</v>
      </c>
      <c r="I38">
        <v>4.5220000000000002</v>
      </c>
      <c r="J38">
        <v>4.7770000000000001</v>
      </c>
      <c r="K38">
        <v>5.28</v>
      </c>
      <c r="L38">
        <v>4.9950000000000001</v>
      </c>
      <c r="M38">
        <v>4.8570000000000002</v>
      </c>
      <c r="N38">
        <v>4.9269999999999996</v>
      </c>
      <c r="O38">
        <v>5.0629999999999997</v>
      </c>
      <c r="P38">
        <v>5.2480000000000002</v>
      </c>
      <c r="Q38">
        <v>5.0970000000000004</v>
      </c>
      <c r="R38">
        <v>5.4169999999999998</v>
      </c>
      <c r="S38">
        <v>5.2380000000000004</v>
      </c>
      <c r="T38">
        <v>5.1890000000000001</v>
      </c>
      <c r="U38">
        <v>5.3540000000000001</v>
      </c>
      <c r="V38">
        <v>5.3979999999999997</v>
      </c>
      <c r="W38" s="117">
        <v>5.452</v>
      </c>
      <c r="X38" s="117">
        <v>5.3810000000000002</v>
      </c>
      <c r="Y38" s="120" t="s">
        <v>34</v>
      </c>
    </row>
    <row r="39" spans="1:25" ht="15">
      <c r="A39" t="s">
        <v>66</v>
      </c>
      <c r="B39" t="s">
        <v>74</v>
      </c>
      <c r="C39" t="s">
        <v>74</v>
      </c>
      <c r="D39" t="s">
        <v>74</v>
      </c>
      <c r="E39">
        <v>5.6609999999999996</v>
      </c>
      <c r="F39">
        <v>5.5789999999999997</v>
      </c>
      <c r="G39">
        <v>5.601</v>
      </c>
      <c r="H39">
        <v>5.4509999999999996</v>
      </c>
      <c r="I39">
        <v>5.1239999999999997</v>
      </c>
      <c r="J39">
        <v>5.5359999999999996</v>
      </c>
      <c r="K39">
        <v>5.9669999999999996</v>
      </c>
      <c r="L39">
        <v>5.97</v>
      </c>
      <c r="M39">
        <v>5.9509999999999996</v>
      </c>
      <c r="N39">
        <v>5.9470000000000001</v>
      </c>
      <c r="O39">
        <v>5.8529999999999998</v>
      </c>
      <c r="P39">
        <v>5.73</v>
      </c>
      <c r="Q39">
        <v>5.8280000000000003</v>
      </c>
      <c r="R39">
        <v>5.8289999999999997</v>
      </c>
      <c r="S39">
        <v>5.633</v>
      </c>
      <c r="T39">
        <v>5.7469999999999999</v>
      </c>
      <c r="U39">
        <v>5.8289999999999997</v>
      </c>
      <c r="V39">
        <v>6.0430000000000001</v>
      </c>
      <c r="W39" s="117">
        <v>5.7809999999999997</v>
      </c>
      <c r="X39" s="117">
        <v>6.0659999999999998</v>
      </c>
      <c r="Y39" s="118">
        <v>6.0789999999999997</v>
      </c>
    </row>
    <row r="40" spans="1:25" ht="15">
      <c r="A40" t="s">
        <v>67</v>
      </c>
      <c r="B40" t="s">
        <v>74</v>
      </c>
      <c r="C40" t="s">
        <v>74</v>
      </c>
      <c r="D40" t="s">
        <v>74</v>
      </c>
      <c r="E40">
        <v>0.36399999999999999</v>
      </c>
      <c r="F40">
        <v>0.371</v>
      </c>
      <c r="G40">
        <v>0.374</v>
      </c>
      <c r="H40">
        <v>0.374</v>
      </c>
      <c r="I40">
        <v>0.35899999999999999</v>
      </c>
      <c r="J40">
        <v>0.36699999999999999</v>
      </c>
      <c r="K40">
        <v>0.373</v>
      </c>
      <c r="L40">
        <v>0.378</v>
      </c>
      <c r="M40">
        <v>0.378</v>
      </c>
      <c r="N40">
        <v>0.38800000000000001</v>
      </c>
      <c r="O40">
        <v>0.39700000000000002</v>
      </c>
      <c r="P40">
        <v>0.39800000000000002</v>
      </c>
      <c r="Q40">
        <v>0.39100000000000001</v>
      </c>
      <c r="R40">
        <v>0.38500000000000001</v>
      </c>
      <c r="S40">
        <v>0.36699999999999999</v>
      </c>
      <c r="T40">
        <v>0.375</v>
      </c>
      <c r="U40">
        <v>0.36799999999999999</v>
      </c>
      <c r="V40">
        <v>0.40200000000000002</v>
      </c>
      <c r="W40" s="117">
        <v>0.377</v>
      </c>
      <c r="X40" s="117">
        <v>0.36</v>
      </c>
      <c r="Y40" s="120" t="s">
        <v>34</v>
      </c>
    </row>
    <row r="41" spans="1:25" ht="15">
      <c r="A41" t="s">
        <v>68</v>
      </c>
      <c r="W41" s="117"/>
      <c r="X41" s="117"/>
      <c r="Y41" s="120"/>
    </row>
    <row r="42" spans="1:25" ht="15">
      <c r="A42" t="s">
        <v>69</v>
      </c>
      <c r="B42">
        <v>3.6949999999999998</v>
      </c>
      <c r="C42">
        <v>3.8140000000000001</v>
      </c>
      <c r="D42">
        <v>4.0149999999999997</v>
      </c>
      <c r="E42">
        <v>4.1909999999999998</v>
      </c>
      <c r="F42">
        <v>4.306</v>
      </c>
      <c r="G42">
        <v>4.399</v>
      </c>
      <c r="H42">
        <v>4.1619999999999999</v>
      </c>
      <c r="I42">
        <v>4.085</v>
      </c>
      <c r="J42">
        <v>4.0060000000000002</v>
      </c>
      <c r="K42">
        <v>4.234</v>
      </c>
      <c r="L42">
        <v>3.95</v>
      </c>
      <c r="M42">
        <v>3.96</v>
      </c>
      <c r="N42">
        <v>4.0519999999999996</v>
      </c>
      <c r="O42">
        <v>4.2789999999999999</v>
      </c>
      <c r="P42">
        <v>4.306</v>
      </c>
      <c r="Q42">
        <v>4.5339999999999998</v>
      </c>
      <c r="R42">
        <v>4.6760000000000002</v>
      </c>
      <c r="S42">
        <v>4.7089999999999996</v>
      </c>
      <c r="T42">
        <v>4.5289999999999999</v>
      </c>
      <c r="U42">
        <v>4.7270000000000003</v>
      </c>
      <c r="V42">
        <v>4.9470000000000001</v>
      </c>
      <c r="W42" s="117">
        <v>5.1669999999999998</v>
      </c>
      <c r="X42" s="117">
        <v>5.0789999999999997</v>
      </c>
      <c r="Y42" s="120" t="s">
        <v>34</v>
      </c>
    </row>
    <row r="43" spans="1:25" ht="15">
      <c r="A43" t="s">
        <v>71</v>
      </c>
      <c r="W43" s="117"/>
      <c r="X43" s="117"/>
      <c r="Y43" s="120"/>
    </row>
    <row r="44" spans="1:25" ht="15">
      <c r="A44" t="s">
        <v>70</v>
      </c>
      <c r="B44" t="s">
        <v>74</v>
      </c>
      <c r="C44" t="s">
        <v>74</v>
      </c>
      <c r="D44" t="s">
        <v>74</v>
      </c>
      <c r="E44">
        <v>2.2160000000000002</v>
      </c>
      <c r="F44">
        <v>2.2330000000000001</v>
      </c>
      <c r="G44">
        <v>1.9770000000000001</v>
      </c>
      <c r="H44">
        <v>2.1429999999999998</v>
      </c>
      <c r="I44">
        <v>2.1179999999999999</v>
      </c>
      <c r="J44">
        <v>2.3980000000000001</v>
      </c>
      <c r="K44">
        <v>2.72</v>
      </c>
      <c r="L44">
        <v>2.5640000000000001</v>
      </c>
      <c r="M44">
        <v>2.4239999999999999</v>
      </c>
      <c r="N44">
        <v>2.57</v>
      </c>
      <c r="O44">
        <v>2.5299999999999998</v>
      </c>
      <c r="P44">
        <v>2.4359999999999999</v>
      </c>
      <c r="Q44">
        <v>2.3170000000000002</v>
      </c>
      <c r="R44">
        <v>2.3959999999999999</v>
      </c>
      <c r="S44">
        <v>2.3260000000000001</v>
      </c>
      <c r="T44">
        <v>2.2509999999999999</v>
      </c>
      <c r="U44">
        <v>2.371</v>
      </c>
      <c r="V44">
        <v>2.492</v>
      </c>
      <c r="W44" s="117">
        <v>2.2879999999999998</v>
      </c>
      <c r="X44" s="117">
        <v>1.7849999999999999</v>
      </c>
      <c r="Y44" s="120" t="s">
        <v>34</v>
      </c>
    </row>
    <row r="45" spans="1:25" s="1" customFormat="1" ht="15">
      <c r="A45" s="1" t="s">
        <v>72</v>
      </c>
      <c r="B45" s="1">
        <v>2.4590000000000001</v>
      </c>
      <c r="C45" s="1">
        <v>2.637</v>
      </c>
      <c r="D45" s="1">
        <v>2.75</v>
      </c>
      <c r="E45" s="1">
        <v>2.8140000000000001</v>
      </c>
      <c r="F45" s="1">
        <v>2.883</v>
      </c>
      <c r="G45" s="1">
        <v>2.9340000000000002</v>
      </c>
      <c r="H45" s="1">
        <v>3.2330000000000001</v>
      </c>
      <c r="I45" s="1">
        <v>3.2839999999999998</v>
      </c>
      <c r="J45" s="1">
        <v>3.4409999999999998</v>
      </c>
      <c r="K45" s="1">
        <v>3.7010000000000001</v>
      </c>
      <c r="L45" s="1">
        <v>3.702</v>
      </c>
      <c r="M45" s="1">
        <v>3.7530000000000001</v>
      </c>
      <c r="N45" s="1">
        <v>3.7650000000000001</v>
      </c>
      <c r="O45" s="1">
        <v>3.7730000000000001</v>
      </c>
      <c r="P45" s="1">
        <v>9.0549999999999997</v>
      </c>
      <c r="Q45" s="1">
        <v>9.1969999999999992</v>
      </c>
      <c r="R45" s="1">
        <v>9.3970000000000002</v>
      </c>
      <c r="S45" s="1">
        <v>9.4179999999999993</v>
      </c>
      <c r="T45" s="1">
        <v>9.3970000000000002</v>
      </c>
      <c r="U45" s="1">
        <v>9.3960000000000008</v>
      </c>
      <c r="V45" s="1">
        <v>9.5879999999999992</v>
      </c>
      <c r="W45" s="117">
        <v>9.1349999999999998</v>
      </c>
      <c r="X45" s="117">
        <v>8.8559999999999999</v>
      </c>
      <c r="Y45" s="120" t="s">
        <v>34</v>
      </c>
    </row>
    <row r="46" spans="1:25">
      <c r="A46" t="s">
        <v>73</v>
      </c>
      <c r="B46">
        <v>2.5880000000000001</v>
      </c>
      <c r="C46">
        <v>2.6</v>
      </c>
      <c r="D46">
        <v>2.2829999999999999</v>
      </c>
      <c r="E46">
        <v>2.0550000000000002</v>
      </c>
      <c r="F46">
        <v>2.0259999999999998</v>
      </c>
      <c r="G46">
        <v>2.1459999999999999</v>
      </c>
      <c r="H46">
        <v>2.2080000000000002</v>
      </c>
      <c r="I46">
        <v>2.3109999999999999</v>
      </c>
      <c r="J46">
        <v>2.504</v>
      </c>
      <c r="K46">
        <v>3.25</v>
      </c>
      <c r="L46">
        <v>3.238</v>
      </c>
      <c r="M46">
        <v>3.2949999999999999</v>
      </c>
      <c r="N46">
        <v>3.6</v>
      </c>
      <c r="O46">
        <v>3.609</v>
      </c>
      <c r="P46">
        <v>3.7250000000000001</v>
      </c>
      <c r="Q46">
        <v>3.91</v>
      </c>
      <c r="R46">
        <v>3.0630000000000002</v>
      </c>
      <c r="S46">
        <v>3.94</v>
      </c>
      <c r="T46">
        <v>3.5619999999999998</v>
      </c>
      <c r="U46">
        <v>3.4729999999999999</v>
      </c>
      <c r="V46" t="s">
        <v>74</v>
      </c>
      <c r="W46" t="s">
        <v>74</v>
      </c>
      <c r="X46" t="s">
        <v>74</v>
      </c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50FA-5136-4F36-BA27-AEF3391A8312}">
  <dimension ref="A1:Y45"/>
  <sheetViews>
    <sheetView topLeftCell="A9" workbookViewId="0">
      <selection activeCell="A23" sqref="A23"/>
    </sheetView>
  </sheetViews>
  <sheetFormatPr baseColWidth="10" defaultColWidth="9.140625" defaultRowHeight="12.75"/>
  <cols>
    <col min="1" max="256" width="11.42578125" customWidth="1"/>
  </cols>
  <sheetData>
    <row r="1" spans="1:25">
      <c r="A1" t="s">
        <v>91</v>
      </c>
    </row>
    <row r="2" spans="1:25">
      <c r="A2" t="s">
        <v>0</v>
      </c>
    </row>
    <row r="3" spans="1:25">
      <c r="A3" t="s">
        <v>1</v>
      </c>
    </row>
    <row r="4" spans="1:25">
      <c r="A4" t="s">
        <v>3</v>
      </c>
    </row>
    <row r="5" spans="1:25">
      <c r="A5" t="s">
        <v>5</v>
      </c>
    </row>
    <row r="6" spans="1:25">
      <c r="A6" t="s">
        <v>7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 t="s">
        <v>109</v>
      </c>
    </row>
    <row r="8" spans="1:25">
      <c r="A8" t="s">
        <v>35</v>
      </c>
      <c r="B8" t="e">
        <f>obligatoire!B8/total!B8</f>
        <v>#VALUE!</v>
      </c>
      <c r="C8" t="e">
        <f>obligatoire!C8/total!C8</f>
        <v>#VALUE!</v>
      </c>
      <c r="D8" t="e">
        <f>obligatoire!D8/total!D8</f>
        <v>#VALUE!</v>
      </c>
      <c r="E8" t="e">
        <f>obligatoire!E8/total!E8</f>
        <v>#VALUE!</v>
      </c>
      <c r="F8" t="e">
        <f>obligatoire!F8/total!F8</f>
        <v>#VALUE!</v>
      </c>
      <c r="G8" t="e">
        <f>obligatoire!G8/total!G8</f>
        <v>#VALUE!</v>
      </c>
      <c r="H8" t="e">
        <f>obligatoire!H8/total!H8</f>
        <v>#VALUE!</v>
      </c>
      <c r="I8" t="e">
        <f>obligatoire!I8/total!I8</f>
        <v>#VALUE!</v>
      </c>
      <c r="J8" t="e">
        <f>obligatoire!J8/total!J8</f>
        <v>#VALUE!</v>
      </c>
      <c r="K8" t="e">
        <f>obligatoire!K8/total!K8</f>
        <v>#VALUE!</v>
      </c>
      <c r="L8" t="e">
        <f>obligatoire!L8/total!L8</f>
        <v>#VALUE!</v>
      </c>
      <c r="M8" t="e">
        <f>obligatoire!M8/total!M8</f>
        <v>#VALUE!</v>
      </c>
      <c r="N8" t="e">
        <f>obligatoire!N8/total!N8</f>
        <v>#VALUE!</v>
      </c>
      <c r="O8">
        <f>obligatoire!O8/total!O8</f>
        <v>1.188435607359159E-2</v>
      </c>
      <c r="P8">
        <f>obligatoire!P8/total!P8</f>
        <v>1.016880211511084E-2</v>
      </c>
      <c r="Q8">
        <f>obligatoire!Q8/total!Q8</f>
        <v>9.6248281280691423E-3</v>
      </c>
      <c r="R8">
        <f>obligatoire!R8/total!R8</f>
        <v>9.9078569305459229E-3</v>
      </c>
      <c r="S8">
        <f>obligatoire!S8/total!S8</f>
        <v>9.1869999012150552E-3</v>
      </c>
      <c r="T8">
        <f>obligatoire!T8/total!T8</f>
        <v>1.0934393638170973E-2</v>
      </c>
      <c r="U8">
        <f>obligatoire!U8/total!U8</f>
        <v>1.1448140900195695E-2</v>
      </c>
      <c r="V8">
        <f>obligatoire!V8/total!V8</f>
        <v>1.0389367278172969E-2</v>
      </c>
      <c r="W8">
        <f>obligatoire!W8/total!W8</f>
        <v>1.0009442870632672E-2</v>
      </c>
      <c r="X8">
        <f>obligatoire!X8/total!X8</f>
        <v>1.0577213659715926E-2</v>
      </c>
      <c r="Y8" t="e">
        <f>obligatoire!Y8/total!Y8</f>
        <v>#VALUE!</v>
      </c>
    </row>
    <row r="9" spans="1:25">
      <c r="A9" t="s">
        <v>36</v>
      </c>
      <c r="B9" t="e">
        <f>obligatoire!B9/total!B9</f>
        <v>#VALUE!</v>
      </c>
      <c r="C9" t="e">
        <f>obligatoire!C9/total!C9</f>
        <v>#VALUE!</v>
      </c>
      <c r="D9" t="e">
        <f>obligatoire!D9/total!D9</f>
        <v>#VALUE!</v>
      </c>
      <c r="E9" t="e">
        <f>obligatoire!E9/total!E9</f>
        <v>#VALUE!</v>
      </c>
      <c r="F9">
        <f>obligatoire!F9/total!F9</f>
        <v>0.45143681120609747</v>
      </c>
      <c r="G9">
        <f>obligatoire!G9/total!G9</f>
        <v>0.45289290537031268</v>
      </c>
      <c r="H9">
        <f>obligatoire!H9/total!H9</f>
        <v>0.45084461231770007</v>
      </c>
      <c r="I9">
        <f>obligatoire!I9/total!I9</f>
        <v>0.45300041963911031</v>
      </c>
      <c r="J9">
        <f>obligatoire!J9/total!J9</f>
        <v>0.44900267324696685</v>
      </c>
      <c r="K9">
        <f>obligatoire!K9/total!K9</f>
        <v>0.44416194015255228</v>
      </c>
      <c r="L9">
        <f>obligatoire!L9/total!L9</f>
        <v>0.436160845318462</v>
      </c>
      <c r="M9">
        <f>obligatoire!M9/total!M9</f>
        <v>0.43736285657291041</v>
      </c>
      <c r="N9">
        <f>obligatoire!N9/total!N9</f>
        <v>0.43543484655358367</v>
      </c>
      <c r="O9">
        <f>obligatoire!O9/total!O9</f>
        <v>0.43554345712619102</v>
      </c>
      <c r="P9">
        <f>obligatoire!P9/total!P9</f>
        <v>0.43807870370370366</v>
      </c>
      <c r="Q9">
        <f>obligatoire!Q9/total!Q9</f>
        <v>0.44039351851851849</v>
      </c>
      <c r="R9">
        <f>obligatoire!R9/total!R9</f>
        <v>0.44049459041731059</v>
      </c>
      <c r="S9">
        <f>obligatoire!S9/total!S9</f>
        <v>0.44202619414483818</v>
      </c>
      <c r="T9">
        <f>obligatoire!T9/total!T9</f>
        <v>0.44390762392501693</v>
      </c>
      <c r="U9">
        <f>obligatoire!U9/total!U9</f>
        <v>0.446266806522361</v>
      </c>
      <c r="V9">
        <f>obligatoire!V9/total!V9</f>
        <v>0.43223539745278877</v>
      </c>
      <c r="W9">
        <f>obligatoire!W9/total!W9</f>
        <v>0.40724206349206349</v>
      </c>
      <c r="X9">
        <f>obligatoire!X9/total!X9</f>
        <v>0.42574168683337815</v>
      </c>
      <c r="Y9" t="e">
        <f>obligatoire!Y9/total!Y9</f>
        <v>#VALUE!</v>
      </c>
    </row>
    <row r="10" spans="1:25">
      <c r="A10" t="s">
        <v>37</v>
      </c>
      <c r="B10" t="e">
        <f>obligatoire!B10/total!B10</f>
        <v>#VALUE!</v>
      </c>
      <c r="C10" t="e">
        <f>obligatoire!C10/total!C10</f>
        <v>#VALUE!</v>
      </c>
      <c r="D10" t="e">
        <f>obligatoire!D10/total!D10</f>
        <v>#VALUE!</v>
      </c>
      <c r="E10">
        <f>obligatoire!E10/total!E10</f>
        <v>0.63476647752073334</v>
      </c>
      <c r="F10">
        <f>obligatoire!F10/total!F10</f>
        <v>0.64290308747855918</v>
      </c>
      <c r="G10">
        <f>obligatoire!G10/total!G10</f>
        <v>0.63811795316565478</v>
      </c>
      <c r="H10">
        <f>obligatoire!H10/total!H10</f>
        <v>0.63220153340635266</v>
      </c>
      <c r="I10">
        <f>obligatoire!I10/total!I10</f>
        <v>0.63539842381786338</v>
      </c>
      <c r="J10">
        <f>obligatoire!J10/total!J10</f>
        <v>0.65429911412193842</v>
      </c>
      <c r="K10">
        <f>obligatoire!K10/total!K10</f>
        <v>0.65700997965313435</v>
      </c>
      <c r="L10">
        <f>obligatoire!L10/total!L10</f>
        <v>0.65732209370711625</v>
      </c>
      <c r="M10">
        <f>obligatoire!M10/total!M10</f>
        <v>0.65830358004438871</v>
      </c>
      <c r="N10">
        <f>obligatoire!N10/total!N10</f>
        <v>0.65739859074462004</v>
      </c>
      <c r="O10">
        <f>obligatoire!O10/total!O10</f>
        <v>0.65188616810059563</v>
      </c>
      <c r="P10">
        <f>obligatoire!P10/total!P10</f>
        <v>0.65321896502969179</v>
      </c>
      <c r="Q10">
        <f>obligatoire!Q10/total!Q10</f>
        <v>0.55941465221820874</v>
      </c>
      <c r="R10">
        <f>obligatoire!R10/total!R10</f>
        <v>0.53955901426718544</v>
      </c>
      <c r="S10">
        <f>obligatoire!S10/total!S10</f>
        <v>0.53754977312714136</v>
      </c>
      <c r="T10">
        <f>obligatoire!T10/total!T10</f>
        <v>0.53392873584384493</v>
      </c>
      <c r="U10">
        <f>obligatoire!U10/total!U10</f>
        <v>0.53987957387679486</v>
      </c>
      <c r="V10">
        <f>obligatoire!V10/total!V10</f>
        <v>0.53670298267547778</v>
      </c>
      <c r="W10">
        <f>obligatoire!W10/total!W10</f>
        <v>0.54233451054966952</v>
      </c>
      <c r="X10">
        <f>obligatoire!X10/total!X10</f>
        <v>0.54140719397713544</v>
      </c>
      <c r="Y10" t="e">
        <f>obligatoire!Y10/total!Y10</f>
        <v>#VALUE!</v>
      </c>
    </row>
    <row r="11" spans="1:25">
      <c r="A11" t="s">
        <v>38</v>
      </c>
      <c r="B11">
        <f>obligatoire!B11/total!B11</f>
        <v>1.4306498545101843E-2</v>
      </c>
      <c r="C11">
        <f>obligatoire!C11/total!C11</f>
        <v>1.4260869565217391E-2</v>
      </c>
      <c r="D11">
        <f>obligatoire!D11/total!D11</f>
        <v>1.4000225810093712E-2</v>
      </c>
      <c r="E11">
        <f>obligatoire!E11/total!E11</f>
        <v>1.5092664521140831E-2</v>
      </c>
      <c r="F11">
        <f>obligatoire!F11/total!F11</f>
        <v>1.500110302228105E-2</v>
      </c>
      <c r="G11">
        <f>obligatoire!G11/total!G11</f>
        <v>1.5052573325954622E-2</v>
      </c>
      <c r="H11">
        <f>obligatoire!H11/total!H11</f>
        <v>1.4771997430956968E-2</v>
      </c>
      <c r="I11">
        <f>obligatoire!I11/total!I11</f>
        <v>1.4505029115934357E-2</v>
      </c>
      <c r="J11">
        <f>obligatoire!J11/total!J11</f>
        <v>1.4779350541215652E-2</v>
      </c>
      <c r="K11">
        <f>obligatoire!K11/total!K11</f>
        <v>1.4350028137310072E-2</v>
      </c>
      <c r="L11">
        <f>obligatoire!L11/total!L11</f>
        <v>1.4143874110153614E-2</v>
      </c>
      <c r="M11">
        <f>obligatoire!M11/total!M11</f>
        <v>1.377649325626204E-2</v>
      </c>
      <c r="N11">
        <f>obligatoire!N11/total!N11</f>
        <v>1.4081826831588963E-2</v>
      </c>
      <c r="O11">
        <f>obligatoire!O11/total!O11</f>
        <v>1.4406454091432961E-2</v>
      </c>
      <c r="P11">
        <f>obligatoire!P11/total!P11</f>
        <v>1.4232793916942875E-2</v>
      </c>
      <c r="Q11">
        <f>obligatoire!Q11/total!Q11</f>
        <v>1.4060899525095445E-2</v>
      </c>
      <c r="R11">
        <f>obligatoire!R11/total!R11</f>
        <v>1.4050036258158085E-2</v>
      </c>
      <c r="S11">
        <f>obligatoire!S11/total!S11</f>
        <v>1.4028974876214927E-2</v>
      </c>
      <c r="T11">
        <f>obligatoire!T11/total!T11</f>
        <v>1.4213663457129757E-2</v>
      </c>
      <c r="U11">
        <f>obligatoire!U11/total!U11</f>
        <v>1.417022436188573E-2</v>
      </c>
      <c r="V11">
        <f>obligatoire!V11/total!V11</f>
        <v>1.2121212121212121E-2</v>
      </c>
      <c r="W11">
        <f>obligatoire!W11/total!W11</f>
        <v>1.3215501864764067E-2</v>
      </c>
      <c r="X11">
        <f>obligatoire!X11/total!X11</f>
        <v>1.3530354281645006E-2</v>
      </c>
      <c r="Y11">
        <f>obligatoire!Y11/total!Y11</f>
        <v>1.3542409123307198E-2</v>
      </c>
    </row>
    <row r="12" spans="1:25">
      <c r="A12" t="s">
        <v>39</v>
      </c>
      <c r="B12">
        <f>obligatoire!B12/total!B12</f>
        <v>0.50728571428571434</v>
      </c>
      <c r="C12">
        <f>obligatoire!C12/total!C12</f>
        <v>0.50429759053121037</v>
      </c>
      <c r="D12">
        <f>obligatoire!D12/total!D12</f>
        <v>0.50776914539400664</v>
      </c>
      <c r="E12">
        <f>obligatoire!E12/total!E12</f>
        <v>0.504</v>
      </c>
      <c r="F12">
        <f>obligatoire!F12/total!F12</f>
        <v>0.51418234442836463</v>
      </c>
      <c r="G12">
        <f>obligatoire!G12/total!G12</f>
        <v>0.50649154589371981</v>
      </c>
      <c r="H12">
        <f>obligatoire!H12/total!H12</f>
        <v>0.5143280632411068</v>
      </c>
      <c r="I12">
        <f>obligatoire!I12/total!I12</f>
        <v>0.52374054402060199</v>
      </c>
      <c r="J12">
        <f>obligatoire!J12/total!J12</f>
        <v>0.53724035608308607</v>
      </c>
      <c r="K12">
        <f>obligatoire!K12/total!K12</f>
        <v>0.56019343344362438</v>
      </c>
      <c r="L12">
        <f>obligatoire!L12/total!L12</f>
        <v>0.56011730205278587</v>
      </c>
      <c r="M12">
        <f>obligatoire!M12/total!M12</f>
        <v>0.56773054861008965</v>
      </c>
      <c r="N12">
        <f>obligatoire!N12/total!N12</f>
        <v>0.5733618233618234</v>
      </c>
      <c r="O12">
        <f>obligatoire!O12/total!O12</f>
        <v>0.56928838951310867</v>
      </c>
      <c r="P12">
        <f>obligatoire!P12/total!P12</f>
        <v>0.56681968885488399</v>
      </c>
      <c r="Q12">
        <f>obligatoire!Q12/total!Q12</f>
        <v>0.56615974134834146</v>
      </c>
      <c r="R12">
        <f>obligatoire!R12/total!R12</f>
        <v>0.56239775648516011</v>
      </c>
      <c r="S12">
        <f>obligatoire!S12/total!S12</f>
        <v>0.58101418985810149</v>
      </c>
      <c r="T12">
        <f>obligatoire!T12/total!T12</f>
        <v>0.58291784088445697</v>
      </c>
      <c r="U12">
        <f>obligatoire!U12/total!U12</f>
        <v>0.58923421980134583</v>
      </c>
      <c r="V12">
        <f>obligatoire!V12/total!V12</f>
        <v>0.61653130461601724</v>
      </c>
      <c r="W12">
        <f>obligatoire!W12/total!W12</f>
        <v>0.58846195012308677</v>
      </c>
      <c r="X12">
        <f>obligatoire!X12/total!X12</f>
        <v>0.54154184142200923</v>
      </c>
      <c r="Y12">
        <f>obligatoire!Y12/total!Y12</f>
        <v>0.54816878980891715</v>
      </c>
    </row>
    <row r="13" spans="1:25">
      <c r="A13" t="s">
        <v>40</v>
      </c>
      <c r="B13">
        <f>obligatoire!B13/total!B13</f>
        <v>0.6786157941437444</v>
      </c>
      <c r="C13">
        <f>obligatoire!C13/total!C13</f>
        <v>0.69740828004039046</v>
      </c>
      <c r="D13">
        <f>obligatoire!D13/total!D13</f>
        <v>0.69422640851212281</v>
      </c>
      <c r="E13">
        <f>obligatoire!E13/total!E13</f>
        <v>0.7224242424242423</v>
      </c>
      <c r="F13">
        <f>obligatoire!F13/total!F13</f>
        <v>0.58061734781858942</v>
      </c>
      <c r="G13">
        <f>obligatoire!G13/total!G13</f>
        <v>0.56716663919564858</v>
      </c>
      <c r="H13">
        <f>obligatoire!H13/total!H13</f>
        <v>0.58538510101010099</v>
      </c>
      <c r="I13">
        <f>obligatoire!I13/total!I13</f>
        <v>0.58249884455399792</v>
      </c>
      <c r="J13">
        <f>obligatoire!J13/total!J13</f>
        <v>0.58944752996199945</v>
      </c>
      <c r="K13">
        <f>obligatoire!K13/total!K13</f>
        <v>0.6215292025714676</v>
      </c>
      <c r="L13">
        <f>obligatoire!L13/total!L13</f>
        <v>0.61787583085843589</v>
      </c>
      <c r="M13">
        <f>obligatoire!M13/total!M13</f>
        <v>0.62999557587376498</v>
      </c>
      <c r="N13">
        <f>obligatoire!N13/total!N13</f>
        <v>0.65475837533353087</v>
      </c>
      <c r="O13">
        <f>obligatoire!O13/total!O13</f>
        <v>0.68761579022374231</v>
      </c>
      <c r="P13">
        <f>obligatoire!P13/total!P13</f>
        <v>0.70679098246590588</v>
      </c>
      <c r="Q13">
        <f>obligatoire!Q13/total!Q13</f>
        <v>0.71899508174930216</v>
      </c>
      <c r="R13">
        <f>obligatoire!R13/total!R13</f>
        <v>0.72354269021378304</v>
      </c>
      <c r="S13">
        <f>obligatoire!S13/total!S13</f>
        <v>0.73030342492512035</v>
      </c>
      <c r="T13">
        <f>obligatoire!T13/total!T13</f>
        <v>0.73927868852459011</v>
      </c>
      <c r="U13">
        <f>obligatoire!U13/total!U13</f>
        <v>0.73290488431876599</v>
      </c>
      <c r="V13">
        <f>obligatoire!V13/total!V13</f>
        <v>0.72343355519853114</v>
      </c>
      <c r="W13">
        <f>obligatoire!W13/total!W13</f>
        <v>0.67997338656021278</v>
      </c>
      <c r="X13">
        <f>obligatoire!X13/total!X13</f>
        <v>0.71111697913916028</v>
      </c>
      <c r="Y13">
        <f>obligatoire!Y13/total!Y13</f>
        <v>0.72685907436297448</v>
      </c>
    </row>
    <row r="14" spans="1:25">
      <c r="A14" t="s">
        <v>41</v>
      </c>
      <c r="B14">
        <f>obligatoire!B14/total!B14</f>
        <v>0.64980959634424973</v>
      </c>
      <c r="C14">
        <f>obligatoire!C14/total!C14</f>
        <v>0.66187828236021007</v>
      </c>
      <c r="D14">
        <f>obligatoire!D14/total!D14</f>
        <v>0.67477070898238467</v>
      </c>
      <c r="E14">
        <f>obligatoire!E14/total!E14</f>
        <v>0.66982350408953939</v>
      </c>
      <c r="F14">
        <f>obligatoire!F14/total!F14</f>
        <v>0.66666666666666663</v>
      </c>
      <c r="G14">
        <f>obligatoire!G14/total!G14</f>
        <v>0.64630852340936384</v>
      </c>
      <c r="H14">
        <f>obligatoire!H14/total!H14</f>
        <v>0.61586157173756306</v>
      </c>
      <c r="I14">
        <f>obligatoire!I14/total!I14</f>
        <v>0.61620926243567753</v>
      </c>
      <c r="J14">
        <f>obligatoire!J14/total!J14</f>
        <v>0.61561119293078048</v>
      </c>
      <c r="K14">
        <f>obligatoire!K14/total!K14</f>
        <v>0.64580152671755719</v>
      </c>
      <c r="L14">
        <f>obligatoire!L14/total!L14</f>
        <v>0.66160169385975842</v>
      </c>
      <c r="M14">
        <f>obligatoire!M14/total!M14</f>
        <v>0.69354043392504938</v>
      </c>
      <c r="N14">
        <f>obligatoire!N14/total!N14</f>
        <v>0.67643279362631714</v>
      </c>
      <c r="O14">
        <f>obligatoire!O14/total!O14</f>
        <v>0.70464904284412022</v>
      </c>
      <c r="P14">
        <f>obligatoire!P14/total!P14</f>
        <v>0.66979900809188198</v>
      </c>
      <c r="Q14">
        <f>obligatoire!Q14/total!Q14</f>
        <v>0.69059536354056905</v>
      </c>
      <c r="R14">
        <f>obligatoire!R14/total!R14</f>
        <v>0.68106630211893371</v>
      </c>
      <c r="S14">
        <f>obligatoire!S14/total!S14</f>
        <v>0.71923349893541522</v>
      </c>
      <c r="T14">
        <f>obligatoire!T14/total!T14</f>
        <v>0.70271754048860835</v>
      </c>
      <c r="U14">
        <f>obligatoire!U14/total!U14</f>
        <v>0.70419609472372247</v>
      </c>
      <c r="V14">
        <f>obligatoire!V14/total!V14</f>
        <v>0.71335463258785936</v>
      </c>
      <c r="W14">
        <f>obligatoire!W14/total!W14</f>
        <v>0.71039767472585547</v>
      </c>
      <c r="X14">
        <f>obligatoire!X14/total!X14</f>
        <v>0.68290645879732736</v>
      </c>
      <c r="Y14" t="e">
        <f>obligatoire!Y14/total!Y14</f>
        <v>#VALUE!</v>
      </c>
    </row>
    <row r="15" spans="1:25">
      <c r="A15" t="s">
        <v>42</v>
      </c>
      <c r="B15" t="e">
        <f>obligatoire!B15/total!B15</f>
        <v>#VALUE!</v>
      </c>
      <c r="C15" t="e">
        <f>obligatoire!C15/total!C15</f>
        <v>#VALUE!</v>
      </c>
      <c r="D15" t="e">
        <f>obligatoire!D15/total!D15</f>
        <v>#VALUE!</v>
      </c>
      <c r="E15">
        <f>obligatoire!E15/total!E15</f>
        <v>0.81897608828939306</v>
      </c>
      <c r="F15">
        <f>obligatoire!F15/total!F15</f>
        <v>0.82191780821917804</v>
      </c>
      <c r="G15">
        <f>obligatoire!G15/total!G15</f>
        <v>0.8128055511748935</v>
      </c>
      <c r="H15">
        <f>obligatoire!H15/total!H15</f>
        <v>0.7983452303698898</v>
      </c>
      <c r="I15">
        <f>obligatoire!I15/total!I15</f>
        <v>0.7931840962245239</v>
      </c>
      <c r="J15">
        <f>obligatoire!J15/total!J15</f>
        <v>0.77093206951026849</v>
      </c>
      <c r="K15">
        <f>obligatoire!K15/total!K15</f>
        <v>0.77969375086218795</v>
      </c>
      <c r="L15">
        <f>obligatoire!L15/total!L15</f>
        <v>0.73582915897706291</v>
      </c>
      <c r="M15">
        <f>obligatoire!M15/total!M15</f>
        <v>0.73895210373114584</v>
      </c>
      <c r="N15">
        <f>obligatoire!N15/total!N15</f>
        <v>0.73990031479538299</v>
      </c>
      <c r="O15">
        <f>obligatoire!O15/total!O15</f>
        <v>0.73314718787395294</v>
      </c>
      <c r="P15">
        <f>obligatoire!P15/total!P15</f>
        <v>0.72990015764582239</v>
      </c>
      <c r="Q15">
        <f>obligatoire!Q15/total!Q15</f>
        <v>0.73130682589225138</v>
      </c>
      <c r="R15">
        <f>obligatoire!R15/total!R15</f>
        <v>0.73045930701047546</v>
      </c>
      <c r="S15">
        <f>obligatoire!S15/total!S15</f>
        <v>0.72307275436932661</v>
      </c>
      <c r="T15">
        <f>obligatoire!T15/total!T15</f>
        <v>0.72195448460508704</v>
      </c>
      <c r="U15">
        <f>obligatoire!U15/total!U15</f>
        <v>0.72089964487702218</v>
      </c>
      <c r="V15">
        <f>obligatoire!V15/total!V15</f>
        <v>0.70219231604080745</v>
      </c>
      <c r="W15">
        <f>obligatoire!W15/total!W15</f>
        <v>0.70966382126672989</v>
      </c>
      <c r="X15">
        <f>obligatoire!X15/total!X15</f>
        <v>0.71439936356404132</v>
      </c>
      <c r="Y15">
        <f>obligatoire!Y15/total!Y15</f>
        <v>0.72576112412177995</v>
      </c>
    </row>
    <row r="16" spans="1:25">
      <c r="A16" t="s">
        <v>43</v>
      </c>
      <c r="B16">
        <f>obligatoire!B16/total!B16</f>
        <v>0</v>
      </c>
      <c r="C16">
        <f>obligatoire!C16/total!C16</f>
        <v>0</v>
      </c>
      <c r="D16">
        <f>obligatoire!D16/total!D16</f>
        <v>0</v>
      </c>
      <c r="E16">
        <f>obligatoire!E16/total!E16</f>
        <v>0</v>
      </c>
      <c r="F16">
        <f>obligatoire!F16/total!F16</f>
        <v>0</v>
      </c>
      <c r="G16">
        <f>obligatoire!G16/total!G16</f>
        <v>0</v>
      </c>
      <c r="H16">
        <f>obligatoire!H16/total!H16</f>
        <v>0</v>
      </c>
      <c r="I16">
        <f>obligatoire!I16/total!I16</f>
        <v>0</v>
      </c>
      <c r="J16">
        <f>obligatoire!J16/total!J16</f>
        <v>0</v>
      </c>
      <c r="K16">
        <f>obligatoire!K16/total!K16</f>
        <v>0</v>
      </c>
      <c r="L16">
        <f>obligatoire!L16/total!L16</f>
        <v>0</v>
      </c>
      <c r="M16">
        <f>obligatoire!M16/total!M16</f>
        <v>0</v>
      </c>
      <c r="N16">
        <f>obligatoire!N16/total!N16</f>
        <v>0</v>
      </c>
      <c r="O16">
        <f>obligatoire!O16/total!O16</f>
        <v>0</v>
      </c>
      <c r="P16">
        <f>obligatoire!P16/total!P16</f>
        <v>0</v>
      </c>
      <c r="Q16">
        <f>obligatoire!Q16/total!Q16</f>
        <v>0</v>
      </c>
      <c r="R16">
        <f>obligatoire!R16/total!R16</f>
        <v>0</v>
      </c>
      <c r="S16">
        <f>obligatoire!S16/total!S16</f>
        <v>0</v>
      </c>
      <c r="T16">
        <f>obligatoire!T16/total!T16</f>
        <v>0</v>
      </c>
      <c r="U16">
        <f>obligatoire!U16/total!U16</f>
        <v>0</v>
      </c>
      <c r="V16">
        <f>obligatoire!V16/total!V16</f>
        <v>0</v>
      </c>
      <c r="W16">
        <f>obligatoire!W16/total!W16</f>
        <v>0</v>
      </c>
      <c r="X16">
        <f>obligatoire!X16/total!X16</f>
        <v>0</v>
      </c>
      <c r="Y16">
        <f>obligatoire!Y16/total!Y16</f>
        <v>0</v>
      </c>
    </row>
    <row r="17" spans="1:25">
      <c r="A17" t="s">
        <v>44</v>
      </c>
      <c r="B17" t="e">
        <f>obligatoire!B17/total!B17</f>
        <v>#VALUE!</v>
      </c>
      <c r="C17" t="e">
        <f>obligatoire!C17/total!C17</f>
        <v>#VALUE!</v>
      </c>
      <c r="D17" t="e">
        <f>obligatoire!D17/total!D17</f>
        <v>#VALUE!</v>
      </c>
      <c r="E17">
        <f>obligatoire!E17/total!E17</f>
        <v>0.63358630083673861</v>
      </c>
      <c r="F17">
        <f>obligatoire!F17/total!F17</f>
        <v>0.62607718246534283</v>
      </c>
      <c r="G17">
        <f>obligatoire!G17/total!G17</f>
        <v>0.61888574126534468</v>
      </c>
      <c r="H17">
        <f>obligatoire!H17/total!H17</f>
        <v>0.61781262565339767</v>
      </c>
      <c r="I17">
        <f>obligatoire!I17/total!I17</f>
        <v>0.62545805207328831</v>
      </c>
      <c r="J17">
        <f>obligatoire!J17/total!J17</f>
        <v>0.63421185160315596</v>
      </c>
      <c r="K17">
        <f>obligatoire!K17/total!K17</f>
        <v>0.64324324324324322</v>
      </c>
      <c r="L17">
        <f>obligatoire!L17/total!L17</f>
        <v>0.62723688201395211</v>
      </c>
      <c r="M17">
        <f>obligatoire!M17/total!M17</f>
        <v>0.62898979927607757</v>
      </c>
      <c r="N17">
        <f>obligatoire!N17/total!N17</f>
        <v>0.63002461033634127</v>
      </c>
      <c r="O17">
        <f>obligatoire!O17/total!O17</f>
        <v>0.61948734277981221</v>
      </c>
      <c r="P17">
        <f>obligatoire!P17/total!P17</f>
        <v>0.62920465262496073</v>
      </c>
      <c r="Q17">
        <f>obligatoire!Q17/total!Q17</f>
        <v>0.62400240927571149</v>
      </c>
      <c r="R17">
        <f>obligatoire!R17/total!R17</f>
        <v>0.62876753207997615</v>
      </c>
      <c r="S17">
        <f>obligatoire!S17/total!S17</f>
        <v>0.62164620281946337</v>
      </c>
      <c r="T17">
        <f>obligatoire!T17/total!T17</f>
        <v>0.64549394709311014</v>
      </c>
      <c r="U17">
        <f>obligatoire!U17/total!U17</f>
        <v>0.66348833797858286</v>
      </c>
      <c r="V17">
        <f>obligatoire!V17/total!V17</f>
        <v>0.68030083124422747</v>
      </c>
      <c r="W17">
        <f>obligatoire!W17/total!W17</f>
        <v>0.63863302629822449</v>
      </c>
      <c r="X17">
        <f>obligatoire!X17/total!X17</f>
        <v>0.64914529914529928</v>
      </c>
      <c r="Y17">
        <f>obligatoire!Y17/total!Y17</f>
        <v>0.67985183225294354</v>
      </c>
    </row>
    <row r="18" spans="1:25">
      <c r="A18" t="s">
        <v>45</v>
      </c>
      <c r="B18">
        <f>obligatoire!B18/total!B18</f>
        <v>0.14845622444663753</v>
      </c>
      <c r="C18">
        <f>obligatoire!C18/total!C18</f>
        <v>0.15046200524065645</v>
      </c>
      <c r="D18">
        <f>obligatoire!D18/total!D18</f>
        <v>0.15220241216570529</v>
      </c>
      <c r="E18">
        <f>obligatoire!E18/total!E18</f>
        <v>0.15444696397077351</v>
      </c>
      <c r="F18">
        <f>obligatoire!F18/total!F18</f>
        <v>0.15684328080407001</v>
      </c>
      <c r="G18">
        <f>obligatoire!G18/total!G18</f>
        <v>0.1554054054054054</v>
      </c>
      <c r="H18">
        <f>obligatoire!H18/total!H18</f>
        <v>0.1564461612747465</v>
      </c>
      <c r="I18">
        <f>obligatoire!I18/total!I18</f>
        <v>0.15573973280554179</v>
      </c>
      <c r="J18">
        <f>obligatoire!J18/total!J18</f>
        <v>0.15821646889608054</v>
      </c>
      <c r="K18">
        <f>obligatoire!K18/total!K18</f>
        <v>0.15555070407160793</v>
      </c>
      <c r="L18">
        <f>obligatoire!L18/total!L18</f>
        <v>0.15084226646248086</v>
      </c>
      <c r="M18">
        <f>obligatoire!M18/total!M18</f>
        <v>0.14832484007372873</v>
      </c>
      <c r="N18">
        <f>obligatoire!N18/total!N18</f>
        <v>0.14646359273941162</v>
      </c>
      <c r="O18">
        <f>obligatoire!O18/total!O18</f>
        <v>0.14094849566547679</v>
      </c>
      <c r="P18">
        <f>obligatoire!P18/total!P18</f>
        <v>0.14201001942541661</v>
      </c>
      <c r="Q18">
        <f>obligatoire!Q18/total!Q18</f>
        <v>0.14463452566096424</v>
      </c>
      <c r="R18">
        <f>obligatoire!R18/total!R18</f>
        <v>0.14128812113457026</v>
      </c>
      <c r="S18">
        <f>obligatoire!S18/total!S18</f>
        <v>0.13761367371535005</v>
      </c>
      <c r="T18">
        <f>obligatoire!T18/total!T18</f>
        <v>0.13977662280216743</v>
      </c>
      <c r="U18">
        <f>obligatoire!U18/total!U18</f>
        <v>0.13902518809290154</v>
      </c>
      <c r="V18">
        <f>obligatoire!V18/total!V18</f>
        <v>0.13610880398671096</v>
      </c>
      <c r="W18">
        <f>obligatoire!W18/total!W18</f>
        <v>0.13082926829268293</v>
      </c>
      <c r="X18">
        <f>obligatoire!X18/total!X18</f>
        <v>0.13381517811048013</v>
      </c>
      <c r="Y18" t="e">
        <f>obligatoire!Y18/total!Y18</f>
        <v>#VALUE!</v>
      </c>
    </row>
    <row r="19" spans="1:25">
      <c r="A19" t="s">
        <v>46</v>
      </c>
      <c r="B19" t="e">
        <f>obligatoire!B19/total!B19</f>
        <v>#VALUE!</v>
      </c>
      <c r="C19" t="e">
        <f>obligatoire!C19/total!C19</f>
        <v>#VALUE!</v>
      </c>
      <c r="D19" t="e">
        <f>obligatoire!D19/total!D19</f>
        <v>#VALUE!</v>
      </c>
      <c r="E19">
        <f>obligatoire!E19/total!E19</f>
        <v>0.75295051076068631</v>
      </c>
      <c r="F19">
        <f>obligatoire!F19/total!F19</f>
        <v>0.75285320739866202</v>
      </c>
      <c r="G19">
        <f>obligatoire!G19/total!G19</f>
        <v>0.75232501223690651</v>
      </c>
      <c r="H19">
        <f>obligatoire!H19/total!H19</f>
        <v>0.73002118236087044</v>
      </c>
      <c r="I19">
        <f>obligatoire!I19/total!I19</f>
        <v>0.72625048468398601</v>
      </c>
      <c r="J19">
        <f>obligatoire!J19/total!J19</f>
        <v>0.7188839158175413</v>
      </c>
      <c r="K19">
        <f>obligatoire!K19/total!K19</f>
        <v>0.71509567682494679</v>
      </c>
      <c r="L19">
        <f>obligatoire!L19/total!L19</f>
        <v>0.71298770710849801</v>
      </c>
      <c r="M19">
        <f>obligatoire!M19/total!M19</f>
        <v>0.71086276262852033</v>
      </c>
      <c r="N19">
        <f>obligatoire!N19/total!N19</f>
        <v>0.71063114101088787</v>
      </c>
      <c r="O19">
        <f>obligatoire!O19/total!O19</f>
        <v>0.71086346086346086</v>
      </c>
      <c r="P19">
        <f>obligatoire!P19/total!P19</f>
        <v>0.71280006933009787</v>
      </c>
      <c r="Q19">
        <f>obligatoire!Q19/total!Q19</f>
        <v>0.71453529000698812</v>
      </c>
      <c r="R19">
        <f>obligatoire!R19/total!R19</f>
        <v>0.77831052218638308</v>
      </c>
      <c r="S19">
        <f>obligatoire!S19/total!S19</f>
        <v>0.77886393659180975</v>
      </c>
      <c r="T19">
        <f>obligatoire!T19/total!T19</f>
        <v>0.78069236259814412</v>
      </c>
      <c r="U19">
        <f>obligatoire!U19/total!U19</f>
        <v>0.78257732888448017</v>
      </c>
      <c r="V19">
        <f>obligatoire!V19/total!V19</f>
        <v>0.79284477784189267</v>
      </c>
      <c r="W19">
        <f>obligatoire!W19/total!W19</f>
        <v>0.80549236269093272</v>
      </c>
      <c r="X19">
        <f>obligatoire!X19/total!X19</f>
        <v>0.80424171014980639</v>
      </c>
      <c r="Y19" t="e">
        <f>obligatoire!Y19/total!Y19</f>
        <v>#VALUE!</v>
      </c>
    </row>
    <row r="20" spans="1:25">
      <c r="A20" t="s">
        <v>47</v>
      </c>
      <c r="B20">
        <f>obligatoire!B20/total!B20</f>
        <v>0.70438915857605178</v>
      </c>
      <c r="C20">
        <f>obligatoire!C20/total!C20</f>
        <v>0.70295333131740756</v>
      </c>
      <c r="D20">
        <f>obligatoire!D20/total!D20</f>
        <v>0.6996268656716419</v>
      </c>
      <c r="E20">
        <f>obligatoire!E20/total!E20</f>
        <v>0.69380888290713327</v>
      </c>
      <c r="F20">
        <f>obligatoire!F20/total!F20</f>
        <v>0.67819830475064058</v>
      </c>
      <c r="G20">
        <f>obligatoire!G20/total!G20</f>
        <v>0.67891776570985263</v>
      </c>
      <c r="H20">
        <f>obligatoire!H20/total!H20</f>
        <v>0.67701375245579576</v>
      </c>
      <c r="I20">
        <f>obligatoire!I20/total!I20</f>
        <v>0.67814147845985473</v>
      </c>
      <c r="J20">
        <f>obligatoire!J20/total!J20</f>
        <v>0.68061652521705207</v>
      </c>
      <c r="K20">
        <f>obligatoire!K20/total!K20</f>
        <v>0.76499377113365363</v>
      </c>
      <c r="L20">
        <f>obligatoire!L20/total!L20</f>
        <v>0.76468997837058394</v>
      </c>
      <c r="M20">
        <f>obligatoire!M20/total!M20</f>
        <v>0.7633141584709594</v>
      </c>
      <c r="N20">
        <f>obligatoire!N20/total!N20</f>
        <v>0.7615405878558924</v>
      </c>
      <c r="O20">
        <f>obligatoire!O20/total!O20</f>
        <v>0.76988817165196832</v>
      </c>
      <c r="P20">
        <f>obligatoire!P20/total!P20</f>
        <v>0.77326319608198801</v>
      </c>
      <c r="Q20">
        <f>obligatoire!Q20/total!Q20</f>
        <v>0.77283288650580872</v>
      </c>
      <c r="R20">
        <f>obligatoire!R20/total!R20</f>
        <v>0.7727272727272726</v>
      </c>
      <c r="S20">
        <f>obligatoire!S20/total!S20</f>
        <v>0.7771700776287932</v>
      </c>
      <c r="T20">
        <f>obligatoire!T20/total!T20</f>
        <v>0.77554220015678077</v>
      </c>
      <c r="U20">
        <f>obligatoire!U20/total!U20</f>
        <v>0.77406964834414482</v>
      </c>
      <c r="V20">
        <f>obligatoire!V20/total!V20</f>
        <v>0.76049791223509022</v>
      </c>
      <c r="W20">
        <f>obligatoire!W20/total!W20</f>
        <v>0.74447193443636928</v>
      </c>
      <c r="X20">
        <f>obligatoire!X20/total!X20</f>
        <v>0.7496231654105513</v>
      </c>
      <c r="Y20" t="e">
        <f>obligatoire!Y20/total!Y20</f>
        <v>#VALUE!</v>
      </c>
    </row>
    <row r="21" spans="1:25">
      <c r="A21" t="s">
        <v>48</v>
      </c>
      <c r="B21" t="e">
        <f>obligatoire!B21/total!B21</f>
        <v>#VALUE!</v>
      </c>
      <c r="C21" t="e">
        <f>obligatoire!C21/total!C21</f>
        <v>#VALUE!</v>
      </c>
      <c r="D21" t="e">
        <f>obligatoire!D21/total!D21</f>
        <v>#VALUE!</v>
      </c>
      <c r="E21">
        <f>obligatoire!E21/total!E21</f>
        <v>0.36442182506805543</v>
      </c>
      <c r="F21">
        <f>obligatoire!F21/total!F21</f>
        <v>0.36767976278724984</v>
      </c>
      <c r="G21">
        <f>obligatoire!G21/total!G21</f>
        <v>0.37162872154115589</v>
      </c>
      <c r="H21">
        <f>obligatoire!H21/total!H21</f>
        <v>0.40586027364087657</v>
      </c>
      <c r="I21">
        <f>obligatoire!I21/total!I21</f>
        <v>0.40497737556561086</v>
      </c>
      <c r="J21">
        <f>obligatoire!J21/total!J21</f>
        <v>0.411191662890802</v>
      </c>
      <c r="K21">
        <f>obligatoire!K21/total!K21</f>
        <v>0.40948230041458489</v>
      </c>
      <c r="L21">
        <f>obligatoire!L21/total!L21</f>
        <v>0.38793372929040326</v>
      </c>
      <c r="M21">
        <f>obligatoire!M21/total!M21</f>
        <v>0.43217665615141954</v>
      </c>
      <c r="N21">
        <f>obligatoire!N21/total!N21</f>
        <v>0.35880770954728824</v>
      </c>
      <c r="O21">
        <f>obligatoire!O21/total!O21</f>
        <v>0.31524057833609859</v>
      </c>
      <c r="P21">
        <f>obligatoire!P21/total!P21</f>
        <v>0.27448992523127613</v>
      </c>
      <c r="Q21">
        <f>obligatoire!Q21/total!Q21</f>
        <v>0.30231143552311429</v>
      </c>
      <c r="R21">
        <f>obligatoire!R21/total!R21</f>
        <v>0.30737365368682684</v>
      </c>
      <c r="S21">
        <f>obligatoire!S21/total!S21</f>
        <v>0.32870313460356482</v>
      </c>
      <c r="T21">
        <f>obligatoire!T21/total!T21</f>
        <v>0.32364532019704439</v>
      </c>
      <c r="U21">
        <f>obligatoire!U21/total!U21</f>
        <v>0.34179068065381801</v>
      </c>
      <c r="V21">
        <f>obligatoire!V21/total!V21</f>
        <v>0.33659511784511786</v>
      </c>
      <c r="W21">
        <f>obligatoire!W21/total!W21</f>
        <v>0.31832552054943858</v>
      </c>
      <c r="X21">
        <f>obligatoire!X21/total!X21</f>
        <v>0.31717647058823534</v>
      </c>
      <c r="Y21" t="e">
        <f>obligatoire!Y21/total!Y21</f>
        <v>#VALUE!</v>
      </c>
    </row>
    <row r="22" spans="1:25">
      <c r="A22" t="s">
        <v>49</v>
      </c>
      <c r="B22" t="e">
        <f>obligatoire!B22/total!B22</f>
        <v>#VALUE!</v>
      </c>
      <c r="C22" t="e">
        <f>obligatoire!C22/total!C22</f>
        <v>#VALUE!</v>
      </c>
      <c r="D22" t="e">
        <f>obligatoire!D22/total!D22</f>
        <v>#VALUE!</v>
      </c>
      <c r="E22">
        <f>obligatoire!E22/total!E22</f>
        <v>0.60288141854451416</v>
      </c>
      <c r="F22">
        <f>obligatoire!F22/total!F22</f>
        <v>0.61936065996390821</v>
      </c>
      <c r="G22">
        <f>obligatoire!G22/total!G22</f>
        <v>0.61916092673763301</v>
      </c>
      <c r="H22">
        <f>obligatoire!H22/total!H22</f>
        <v>0.62458215479557722</v>
      </c>
      <c r="I22">
        <f>obligatoire!I22/total!I22</f>
        <v>0.59050527484730697</v>
      </c>
      <c r="J22">
        <f>obligatoire!J22/total!J22</f>
        <v>0.59184537246049662</v>
      </c>
      <c r="K22">
        <f>obligatoire!K22/total!K22</f>
        <v>0.58820271392965939</v>
      </c>
      <c r="L22">
        <f>obligatoire!L22/total!L22</f>
        <v>0.58907235870586661</v>
      </c>
      <c r="M22">
        <f>obligatoire!M22/total!M22</f>
        <v>0.58454752038497526</v>
      </c>
      <c r="N22">
        <f>obligatoire!N22/total!N22</f>
        <v>0.56861422210228052</v>
      </c>
      <c r="O22">
        <f>obligatoire!O22/total!O22</f>
        <v>0.57768869228642528</v>
      </c>
      <c r="P22">
        <f>obligatoire!P22/total!P22</f>
        <v>0.57414502625230601</v>
      </c>
      <c r="Q22">
        <f>obligatoire!Q22/total!Q22</f>
        <v>0.56740589436825206</v>
      </c>
      <c r="R22">
        <f>obligatoire!R22/total!R22</f>
        <v>0.59573554665140238</v>
      </c>
      <c r="S22">
        <f>obligatoire!S22/total!S22</f>
        <v>0.60720640569395012</v>
      </c>
      <c r="T22">
        <f>obligatoire!T22/total!T22</f>
        <v>0.60972644376899687</v>
      </c>
      <c r="U22">
        <f>obligatoire!U22/total!U22</f>
        <v>0.60012734797835088</v>
      </c>
      <c r="V22">
        <f>obligatoire!V22/total!V22</f>
        <v>0.59179473106476399</v>
      </c>
      <c r="W22">
        <f>obligatoire!W22/total!W22</f>
        <v>0.57971800433839471</v>
      </c>
      <c r="X22">
        <f>obligatoire!X22/total!X22</f>
        <v>0.61339898537749926</v>
      </c>
      <c r="Y22">
        <f>obligatoire!Y22/total!Y22</f>
        <v>0.62165985539138635</v>
      </c>
    </row>
    <row r="23" spans="1:25">
      <c r="A23" t="s">
        <v>51</v>
      </c>
      <c r="B23" t="e">
        <f>obligatoire!B23/total!B23</f>
        <v>#VALUE!</v>
      </c>
      <c r="C23" t="e">
        <f>obligatoire!C23/total!C23</f>
        <v>#VALUE!</v>
      </c>
      <c r="D23" t="e">
        <f>obligatoire!D23/total!D23</f>
        <v>#VALUE!</v>
      </c>
      <c r="E23" t="e">
        <f>obligatoire!E23/total!E23</f>
        <v>#VALUE!</v>
      </c>
      <c r="F23" t="e">
        <f>obligatoire!F23/total!F23</f>
        <v>#VALUE!</v>
      </c>
      <c r="G23" t="e">
        <f>obligatoire!G23/total!G23</f>
        <v>#VALUE!</v>
      </c>
      <c r="H23" t="e">
        <f>obligatoire!H23/total!H23</f>
        <v>#VALUE!</v>
      </c>
      <c r="I23" t="e">
        <f>obligatoire!I23/total!I23</f>
        <v>#VALUE!</v>
      </c>
      <c r="J23" t="e">
        <f>obligatoire!J23/total!J23</f>
        <v>#VALUE!</v>
      </c>
      <c r="K23" t="e">
        <f>obligatoire!K23/total!K23</f>
        <v>#VALUE!</v>
      </c>
      <c r="L23" t="e">
        <f>obligatoire!L23/total!L23</f>
        <v>#VALUE!</v>
      </c>
      <c r="M23">
        <f>obligatoire!M23/total!M23</f>
        <v>3.5352919663537733E-3</v>
      </c>
      <c r="N23">
        <f>obligatoire!N23/total!N23</f>
        <v>3.1780955873365116E-3</v>
      </c>
      <c r="O23">
        <f>obligatoire!O23/total!O23</f>
        <v>3.7915851272015653E-3</v>
      </c>
      <c r="P23">
        <f>obligatoire!P23/total!P23</f>
        <v>3.2810791104629969E-3</v>
      </c>
      <c r="Q23">
        <f>obligatoire!Q23/total!Q23</f>
        <v>2.8500619578686491E-3</v>
      </c>
      <c r="R23">
        <f>obligatoire!R23/total!R23</f>
        <v>2.9640607632456469E-3</v>
      </c>
      <c r="S23">
        <f>obligatoire!S23/total!S23</f>
        <v>3.1473187265464229E-3</v>
      </c>
      <c r="T23">
        <f>obligatoire!T23/total!T23</f>
        <v>5.013129625208881E-3</v>
      </c>
      <c r="U23">
        <f>obligatoire!U23/total!U23</f>
        <v>4.7785547785547788E-3</v>
      </c>
      <c r="V23">
        <f>obligatoire!V23/total!V23</f>
        <v>3.9521580863234526E-3</v>
      </c>
      <c r="W23">
        <f>obligatoire!W23/total!W23</f>
        <v>3.8011095130470515E-3</v>
      </c>
      <c r="X23">
        <f>obligatoire!X23/total!X23</f>
        <v>3.8546255506607934E-3</v>
      </c>
      <c r="Y23" t="e">
        <f>obligatoire!Y23/total!Y23</f>
        <v>#VALUE!</v>
      </c>
    </row>
    <row r="24" spans="1:25">
      <c r="A24" t="s">
        <v>52</v>
      </c>
      <c r="B24" t="e">
        <f>obligatoire!B25/total!B24</f>
        <v>#VALUE!</v>
      </c>
      <c r="C24" t="e">
        <f>obligatoire!C25/total!C24</f>
        <v>#VALUE!</v>
      </c>
      <c r="D24" t="e">
        <f>obligatoire!D25/total!D24</f>
        <v>#VALUE!</v>
      </c>
      <c r="E24" t="e">
        <f>obligatoire!E25/total!E24</f>
        <v>#VALUE!</v>
      </c>
      <c r="F24" t="e">
        <f>obligatoire!F25/total!F24</f>
        <v>#VALUE!</v>
      </c>
      <c r="G24" t="e">
        <f>obligatoire!G25/total!G24</f>
        <v>#VALUE!</v>
      </c>
      <c r="H24">
        <f>obligatoire!H25/total!H24</f>
        <v>0.4103246407663651</v>
      </c>
      <c r="I24">
        <f>obligatoire!I25/total!I24</f>
        <v>0.38153176229508201</v>
      </c>
      <c r="J24">
        <f>obligatoire!J25/total!J24</f>
        <v>0.3350865658557966</v>
      </c>
      <c r="K24">
        <f>obligatoire!K25/total!K24</f>
        <v>0.29212201843580726</v>
      </c>
      <c r="L24">
        <f>obligatoire!L25/total!L24</f>
        <v>0.30207145572025845</v>
      </c>
      <c r="M24">
        <f>obligatoire!M25/total!M24</f>
        <v>0.30067886102206298</v>
      </c>
      <c r="N24">
        <f>obligatoire!N25/total!N24</f>
        <v>0.30468012832609925</v>
      </c>
      <c r="O24">
        <f>obligatoire!O25/total!O24</f>
        <v>0.31633745256397783</v>
      </c>
      <c r="P24">
        <f>obligatoire!P25/total!P24</f>
        <v>0.33869441816461682</v>
      </c>
      <c r="Q24">
        <f>obligatoire!Q25/total!Q24</f>
        <v>0.4461559432933479</v>
      </c>
      <c r="R24">
        <f>obligatoire!R25/total!R24</f>
        <v>0.45628598205917792</v>
      </c>
      <c r="S24">
        <f>obligatoire!S25/total!S24</f>
        <v>0.48533333333333334</v>
      </c>
      <c r="T24">
        <f>obligatoire!T25/total!T24</f>
        <v>0.51687027341477598</v>
      </c>
      <c r="U24">
        <f>obligatoire!U25/total!U24</f>
        <v>0.52571173051125364</v>
      </c>
      <c r="V24">
        <f>obligatoire!V25/total!V24</f>
        <v>0.53706569137712756</v>
      </c>
      <c r="W24">
        <f>obligatoire!W25/total!W24</f>
        <v>0.53372041089772226</v>
      </c>
      <c r="X24">
        <f>obligatoire!X25/total!X24</f>
        <v>0.59852941176470587</v>
      </c>
      <c r="Y24" t="e">
        <f>obligatoire!Y25/total!Y24</f>
        <v>#VALUE!</v>
      </c>
    </row>
    <row r="25" spans="1:25">
      <c r="A25" t="s">
        <v>53</v>
      </c>
      <c r="B25">
        <f>obligatoire!B26/total!B26</f>
        <v>1.0572221488040175E-3</v>
      </c>
      <c r="C25">
        <f>obligatoire!C26/total!C26</f>
        <v>2.0677177565262342E-3</v>
      </c>
      <c r="D25">
        <f>obligatoire!D26/total!D26</f>
        <v>7.626795474768019E-4</v>
      </c>
      <c r="E25">
        <f>obligatoire!E26/total!E26</f>
        <v>6.3832503510787692E-4</v>
      </c>
      <c r="F25">
        <f>obligatoire!F26/total!F26</f>
        <v>7.3484384568279246E-4</v>
      </c>
      <c r="G25">
        <f>obligatoire!G26/total!G26</f>
        <v>9.5934764360235038E-4</v>
      </c>
      <c r="H25">
        <f>obligatoire!H26/total!H26</f>
        <v>8.296787957804908E-4</v>
      </c>
      <c r="I25">
        <f>obligatoire!I26/total!I26</f>
        <v>9.8328416912487715E-4</v>
      </c>
      <c r="J25">
        <f>obligatoire!J26/total!J26</f>
        <v>1.1719207781553968E-3</v>
      </c>
      <c r="K25">
        <f>obligatoire!K26/total!K26</f>
        <v>1.7873100983020554E-3</v>
      </c>
      <c r="L25">
        <f>obligatoire!L26/total!L26</f>
        <v>1.4580529385374607E-3</v>
      </c>
      <c r="M25">
        <f>obligatoire!M26/total!M26</f>
        <v>2.621381354000456E-3</v>
      </c>
      <c r="N25">
        <f>obligatoire!N26/total!N26</f>
        <v>2.2768670309653914E-3</v>
      </c>
      <c r="O25">
        <f>obligatoire!O26/total!O26</f>
        <v>2.3931623931623932E-3</v>
      </c>
      <c r="P25">
        <f>obligatoire!P26/total!P26</f>
        <v>2.4808299503834008E-3</v>
      </c>
      <c r="Q25">
        <f>obligatoire!Q26/total!Q26</f>
        <v>2.3710059839674837E-3</v>
      </c>
      <c r="R25">
        <f>obligatoire!R26/total!R26</f>
        <v>1.8338108882521491E-3</v>
      </c>
      <c r="S25">
        <f>obligatoire!S26/total!S26</f>
        <v>1.7285088730122145E-3</v>
      </c>
      <c r="T25">
        <f>obligatoire!T26/total!T26</f>
        <v>1.4973508408200873E-3</v>
      </c>
      <c r="U25">
        <f>obligatoire!U26/total!U26</f>
        <v>1.6173752310536043E-3</v>
      </c>
      <c r="V25">
        <f>obligatoire!V26/total!V26</f>
        <v>1.5584415584415584E-3</v>
      </c>
      <c r="W25">
        <f>obligatoire!W26/total!W26</f>
        <v>1.59846547314578E-3</v>
      </c>
      <c r="X25">
        <f>obligatoire!X26/total!X26</f>
        <v>1.675603217158177E-3</v>
      </c>
      <c r="Y25">
        <f>obligatoire!Y26/total!Y26</f>
        <v>1.7757783828578194E-3</v>
      </c>
    </row>
    <row r="26" spans="1:25">
      <c r="A26" t="s">
        <v>54</v>
      </c>
      <c r="B26">
        <f>obligatoire!B27/total!B27</f>
        <v>0.72281449893390193</v>
      </c>
      <c r="C26">
        <f>obligatoire!C27/total!C27</f>
        <v>0.72620527697195747</v>
      </c>
      <c r="D26">
        <f>obligatoire!D27/total!D27</f>
        <v>0.72266050054406961</v>
      </c>
      <c r="E26">
        <f>obligatoire!E27/total!E27</f>
        <v>0.71443835982369441</v>
      </c>
      <c r="F26">
        <f>obligatoire!F27/total!F27</f>
        <v>0.71771731917717319</v>
      </c>
      <c r="G26">
        <f>obligatoire!G27/total!G27</f>
        <v>0.72878036040741712</v>
      </c>
      <c r="H26">
        <f>obligatoire!H27/total!H27</f>
        <v>0.71991674255236104</v>
      </c>
      <c r="I26">
        <f>obligatoire!I27/total!I27</f>
        <v>0.73004242190512925</v>
      </c>
      <c r="J26">
        <f>obligatoire!J27/total!J27</f>
        <v>0.72394609964148837</v>
      </c>
      <c r="K26">
        <f>obligatoire!K27/total!K27</f>
        <v>0.72072775979461989</v>
      </c>
      <c r="L26">
        <f>obligatoire!L27/total!L27</f>
        <v>0.72525653757034092</v>
      </c>
      <c r="M26">
        <f>obligatoire!M27/total!M27</f>
        <v>0.74942791762013738</v>
      </c>
      <c r="N26">
        <f>obligatoire!N27/total!N27</f>
        <v>0.75159295352323841</v>
      </c>
      <c r="O26">
        <f>obligatoire!O27/total!O27</f>
        <v>0.75810380363500107</v>
      </c>
      <c r="P26">
        <f>obligatoire!P27/total!P27</f>
        <v>0.75412433591201411</v>
      </c>
      <c r="Q26">
        <f>obligatoire!Q27/total!Q27</f>
        <v>0.75674418604651161</v>
      </c>
      <c r="R26">
        <f>obligatoire!R27/total!R27</f>
        <v>0.7549488694999531</v>
      </c>
      <c r="S26">
        <f>obligatoire!S27/total!S27</f>
        <v>0.75778903903903894</v>
      </c>
      <c r="T26">
        <f>obligatoire!T27/total!T27</f>
        <v>0.75670391061452513</v>
      </c>
      <c r="U26">
        <f>obligatoire!U27/total!U27</f>
        <v>0.75852324521422054</v>
      </c>
      <c r="V26">
        <f>obligatoire!V27/total!V27</f>
        <v>0.76665152203543829</v>
      </c>
      <c r="W26">
        <f>obligatoire!W27/total!W27</f>
        <v>0.76281086821842647</v>
      </c>
      <c r="X26" t="e">
        <f>obligatoire!X27/total!X27</f>
        <v>#VALUE!</v>
      </c>
      <c r="Y26" t="e">
        <f>obligatoire!Y27/total!Y27</f>
        <v>#VALUE!</v>
      </c>
    </row>
    <row r="27" spans="1:25">
      <c r="A27" t="s">
        <v>55</v>
      </c>
      <c r="B27">
        <f>obligatoire!B28/total!B28</f>
        <v>0.4404669260700389</v>
      </c>
      <c r="C27">
        <f>obligatoire!C28/total!C28</f>
        <v>0.4791715150104725</v>
      </c>
      <c r="D27">
        <f>obligatoire!D28/total!D28</f>
        <v>0.4780767314399601</v>
      </c>
      <c r="E27">
        <f>obligatoire!E28/total!E28</f>
        <v>0.47513425169273871</v>
      </c>
      <c r="F27">
        <f>obligatoire!F28/total!F28</f>
        <v>0.47527536911178808</v>
      </c>
      <c r="G27">
        <f>obligatoire!G28/total!G28</f>
        <v>0.46372031662269131</v>
      </c>
      <c r="H27">
        <f>obligatoire!H28/total!H28</f>
        <v>0.47865539286450814</v>
      </c>
      <c r="I27">
        <f>obligatoire!I28/total!I28</f>
        <v>0.48557013118062564</v>
      </c>
      <c r="J27">
        <f>obligatoire!J28/total!J28</f>
        <v>0.46835684330918786</v>
      </c>
      <c r="K27">
        <f>obligatoire!K28/total!K28</f>
        <v>0.48118042056900512</v>
      </c>
      <c r="L27">
        <f>obligatoire!L28/total!L28</f>
        <v>0.48522336769759444</v>
      </c>
      <c r="M27">
        <f>obligatoire!M28/total!M28</f>
        <v>0.48199492814877432</v>
      </c>
      <c r="N27">
        <f>obligatoire!N28/total!N28</f>
        <v>0.47654566550638155</v>
      </c>
      <c r="O27">
        <f>obligatoire!O28/total!O28</f>
        <v>0.47829621199804911</v>
      </c>
      <c r="P27">
        <f>obligatoire!P28/total!P28</f>
        <v>0.47376639600249842</v>
      </c>
      <c r="Q27">
        <f>obligatoire!Q28/total!Q28</f>
        <v>0.47290939444528757</v>
      </c>
      <c r="R27">
        <f>obligatoire!R28/total!R28</f>
        <v>0.4770014556040757</v>
      </c>
      <c r="S27">
        <f>obligatoire!S28/total!S28</f>
        <v>0.4810557684120903</v>
      </c>
      <c r="T27">
        <f>obligatoire!T28/total!T28</f>
        <v>0.48858630356427718</v>
      </c>
      <c r="U27">
        <f>obligatoire!U28/total!U28</f>
        <v>0.49333333333333335</v>
      </c>
      <c r="V27">
        <f>obligatoire!V28/total!V28</f>
        <v>0.49101796407185627</v>
      </c>
      <c r="W27">
        <f>obligatoire!W28/total!W28</f>
        <v>0.44100310791983716</v>
      </c>
      <c r="X27">
        <f>obligatoire!X28/total!X28</f>
        <v>0.46385414458342172</v>
      </c>
      <c r="Y27">
        <f>obligatoire!Y28/total!Y28</f>
        <v>0.50192307692307681</v>
      </c>
    </row>
    <row r="28" spans="1:25">
      <c r="A28" t="s">
        <v>56</v>
      </c>
      <c r="B28">
        <f>obligatoire!B29/total!B29</f>
        <v>0</v>
      </c>
      <c r="C28">
        <f>obligatoire!C29/total!C29</f>
        <v>0</v>
      </c>
      <c r="D28">
        <f>obligatoire!D29/total!D29</f>
        <v>0</v>
      </c>
      <c r="E28">
        <f>obligatoire!E29/total!E29</f>
        <v>0</v>
      </c>
      <c r="F28">
        <f>obligatoire!F29/total!F29</f>
        <v>0</v>
      </c>
      <c r="G28">
        <f>obligatoire!G29/total!G29</f>
        <v>0</v>
      </c>
      <c r="H28">
        <f>obligatoire!H29/total!H29</f>
        <v>0</v>
      </c>
      <c r="I28">
        <f>obligatoire!I29/total!I29</f>
        <v>0</v>
      </c>
      <c r="J28">
        <f>obligatoire!J29/total!J29</f>
        <v>0</v>
      </c>
      <c r="K28">
        <f>obligatoire!K29/total!K29</f>
        <v>0</v>
      </c>
      <c r="L28">
        <f>obligatoire!L29/total!L29</f>
        <v>0</v>
      </c>
      <c r="M28">
        <f>obligatoire!M29/total!M29</f>
        <v>0</v>
      </c>
      <c r="N28">
        <f>obligatoire!N29/total!N29</f>
        <v>0</v>
      </c>
      <c r="O28">
        <f>obligatoire!O29/total!O29</f>
        <v>0</v>
      </c>
      <c r="P28">
        <f>obligatoire!P29/total!P29</f>
        <v>0</v>
      </c>
      <c r="Q28">
        <f>obligatoire!Q29/total!Q29</f>
        <v>0</v>
      </c>
      <c r="R28">
        <f>obligatoire!R29/total!R29</f>
        <v>0</v>
      </c>
      <c r="S28">
        <f>obligatoire!S29/total!S29</f>
        <v>0</v>
      </c>
      <c r="T28">
        <f>obligatoire!T29/total!T29</f>
        <v>0</v>
      </c>
      <c r="U28">
        <f>obligatoire!U29/total!U29</f>
        <v>0</v>
      </c>
      <c r="V28">
        <f>obligatoire!V29/total!V29</f>
        <v>0</v>
      </c>
      <c r="W28">
        <f>obligatoire!W29/total!W29</f>
        <v>0</v>
      </c>
      <c r="X28">
        <f>obligatoire!X29/total!X29</f>
        <v>0</v>
      </c>
      <c r="Y28">
        <f>obligatoire!Y29/total!Y29</f>
        <v>0</v>
      </c>
    </row>
    <row r="29" spans="1:25">
      <c r="A29" t="s">
        <v>57</v>
      </c>
      <c r="B29">
        <f>obligatoire!B30/total!B30</f>
        <v>0.63951612903225807</v>
      </c>
      <c r="C29">
        <f>obligatoire!C30/total!C30</f>
        <v>0.63695326791950779</v>
      </c>
      <c r="D29">
        <f>obligatoire!D30/total!D30</f>
        <v>0.59700520833333337</v>
      </c>
      <c r="E29">
        <f>obligatoire!E30/total!E30</f>
        <v>0.59182023924991922</v>
      </c>
      <c r="F29">
        <f>obligatoire!F30/total!F30</f>
        <v>0.60587915078933041</v>
      </c>
      <c r="G29">
        <f>obligatoire!G30/total!G30</f>
        <v>0.59560906515580736</v>
      </c>
      <c r="H29">
        <f>obligatoire!H30/total!H30</f>
        <v>0.6156741957563312</v>
      </c>
      <c r="I29">
        <f>obligatoire!I30/total!I30</f>
        <v>0.62456627342123527</v>
      </c>
      <c r="J29">
        <f>obligatoire!J30/total!J30</f>
        <v>0.6086749285033366</v>
      </c>
      <c r="K29">
        <f>obligatoire!K30/total!K30</f>
        <v>0.61688840619060548</v>
      </c>
      <c r="L29">
        <f>obligatoire!L30/total!L30</f>
        <v>0.61364636830520913</v>
      </c>
      <c r="M29">
        <f>obligatoire!M30/total!M30</f>
        <v>0.61313193588162762</v>
      </c>
      <c r="N29">
        <f>obligatoire!N30/total!N30</f>
        <v>0.58126195028680694</v>
      </c>
      <c r="O29">
        <f>obligatoire!O30/total!O30</f>
        <v>0.57443682664054851</v>
      </c>
      <c r="P29">
        <f>obligatoire!P30/total!P30</f>
        <v>0.57468109155498148</v>
      </c>
      <c r="Q29">
        <f>obligatoire!Q30/total!Q30</f>
        <v>0.57180277349768871</v>
      </c>
      <c r="R29">
        <f>obligatoire!R30/total!R30</f>
        <v>0.57095510695992768</v>
      </c>
      <c r="S29">
        <f>obligatoire!S30/total!S30</f>
        <v>0.57162747524752466</v>
      </c>
      <c r="T29">
        <f>obligatoire!T30/total!T30</f>
        <v>0.58606431852986218</v>
      </c>
      <c r="U29">
        <f>obligatoire!U30/total!U30</f>
        <v>0.58174796166499787</v>
      </c>
      <c r="V29">
        <f>obligatoire!V30/total!V30</f>
        <v>0.59791471728378554</v>
      </c>
      <c r="W29">
        <f>obligatoire!W30/total!W30</f>
        <v>0.5615492777706762</v>
      </c>
      <c r="X29">
        <f>obligatoire!X30/total!X30</f>
        <v>0.57425058709766541</v>
      </c>
      <c r="Y29" t="e">
        <f>obligatoire!Y30/total!Y30</f>
        <v>#VALUE!</v>
      </c>
    </row>
    <row r="30" spans="1:25">
      <c r="A30" t="s">
        <v>58</v>
      </c>
      <c r="B30">
        <f>obligatoire!B31/total!B31</f>
        <v>0.72945147679324895</v>
      </c>
      <c r="C30">
        <f>obligatoire!C31/total!C31</f>
        <v>0.7299796270177088</v>
      </c>
      <c r="D30">
        <f>obligatoire!D31/total!D31</f>
        <v>0.74038461538461542</v>
      </c>
      <c r="E30">
        <f>obligatoire!E31/total!E31</f>
        <v>0.74270938083608673</v>
      </c>
      <c r="F30">
        <f>obligatoire!F31/total!F31</f>
        <v>0.75151098901098901</v>
      </c>
      <c r="G30">
        <f>obligatoire!G31/total!G31</f>
        <v>0.74315789473684213</v>
      </c>
      <c r="H30">
        <f>obligatoire!H31/total!H31</f>
        <v>0.74194034347695093</v>
      </c>
      <c r="I30">
        <f>obligatoire!I31/total!I31</f>
        <v>0.7557648587203637</v>
      </c>
      <c r="J30">
        <f>obligatoire!J31/total!J31</f>
        <v>0.79040282458674371</v>
      </c>
      <c r="K30">
        <f>obligatoire!K31/total!K31</f>
        <v>0.76690647482014385</v>
      </c>
      <c r="L30">
        <f>obligatoire!L31/total!L31</f>
        <v>0.76808766136295403</v>
      </c>
      <c r="M30">
        <f>obligatoire!M31/total!M31</f>
        <v>0.76444892473118276</v>
      </c>
      <c r="N30">
        <f>obligatoire!N31/total!N31</f>
        <v>0.79032867397053275</v>
      </c>
      <c r="O30">
        <f>obligatoire!O31/total!O31</f>
        <v>0.79258976317799856</v>
      </c>
      <c r="P30">
        <f>obligatoire!P31/total!P31</f>
        <v>0.7906309751434033</v>
      </c>
      <c r="Q30">
        <f>obligatoire!Q31/total!Q31</f>
        <v>0.7911828380240109</v>
      </c>
      <c r="R30">
        <f>obligatoire!R31/total!R31</f>
        <v>0.78879905344113588</v>
      </c>
      <c r="S30">
        <f>obligatoire!S31/total!S31</f>
        <v>0.79221032132424529</v>
      </c>
      <c r="T30">
        <f>obligatoire!T31/total!T31</f>
        <v>0.79715909090909076</v>
      </c>
      <c r="U30">
        <f>obligatoire!U31/total!U31</f>
        <v>0.80292504570383927</v>
      </c>
      <c r="V30">
        <f>obligatoire!V31/total!V31</f>
        <v>0.78962034134447923</v>
      </c>
      <c r="W30">
        <f>obligatoire!W31/total!W31</f>
        <v>0.77046577275935069</v>
      </c>
      <c r="X30">
        <f>obligatoire!X31/total!X31</f>
        <v>0.78674351585014424</v>
      </c>
      <c r="Y30">
        <f>obligatoire!Y31/total!Y31</f>
        <v>0.79975791111879646</v>
      </c>
    </row>
    <row r="31" spans="1:25">
      <c r="A31" t="s">
        <v>59</v>
      </c>
      <c r="B31" t="e">
        <f>obligatoire!B32/total!B32</f>
        <v>#VALUE!</v>
      </c>
      <c r="C31" t="e">
        <f>obligatoire!C32/total!C32</f>
        <v>#VALUE!</v>
      </c>
      <c r="D31" t="e">
        <f>obligatoire!D32/total!D32</f>
        <v>#VALUE!</v>
      </c>
      <c r="E31">
        <f>obligatoire!E32/total!E32</f>
        <v>0.27669819432502146</v>
      </c>
      <c r="F31">
        <f>obligatoire!F32/total!F32</f>
        <v>0.29156869331541824</v>
      </c>
      <c r="G31">
        <f>obligatoire!G32/total!G32</f>
        <v>0.26113776559287183</v>
      </c>
      <c r="H31">
        <f>obligatoire!H32/total!H32</f>
        <v>0.2588859416445623</v>
      </c>
      <c r="I31">
        <f>obligatoire!I32/total!I32</f>
        <v>0.25927852930974682</v>
      </c>
      <c r="J31">
        <f>obligatoire!J32/total!J32</f>
        <v>0.25618529566590631</v>
      </c>
      <c r="K31">
        <f>obligatoire!K32/total!K32</f>
        <v>0.26068515497553019</v>
      </c>
      <c r="L31">
        <f>obligatoire!L32/total!L32</f>
        <v>0.27592818546278541</v>
      </c>
      <c r="M31">
        <f>obligatoire!M32/total!M32</f>
        <v>0.29099474542489584</v>
      </c>
      <c r="N31">
        <f>obligatoire!N32/total!N32</f>
        <v>0.29320388349514565</v>
      </c>
      <c r="O31">
        <f>obligatoire!O32/total!O32</f>
        <v>0.30160096402134617</v>
      </c>
      <c r="P31">
        <f>obligatoire!P32/total!P32</f>
        <v>0.28020889609220245</v>
      </c>
      <c r="Q31">
        <f>obligatoire!Q32/total!Q32</f>
        <v>0.28289358727939889</v>
      </c>
      <c r="R31">
        <f>obligatoire!R32/total!R32</f>
        <v>0.27804790203493607</v>
      </c>
      <c r="S31">
        <f>obligatoire!S32/total!S32</f>
        <v>0.27244411872480762</v>
      </c>
      <c r="T31">
        <f>obligatoire!T32/total!T32</f>
        <v>0.26843767415939068</v>
      </c>
      <c r="U31">
        <f>obligatoire!U32/total!U32</f>
        <v>0.26908957415565343</v>
      </c>
      <c r="V31">
        <f>obligatoire!V32/total!V32</f>
        <v>0.28029572484731596</v>
      </c>
      <c r="W31">
        <f>obligatoire!W32/total!W32</f>
        <v>0.25875966441848991</v>
      </c>
      <c r="X31">
        <f>obligatoire!X32/total!X32</f>
        <v>0.27879741303967837</v>
      </c>
      <c r="Y31" t="e">
        <f>obligatoire!Y32/total!Y32</f>
        <v>#VALUE!</v>
      </c>
    </row>
    <row r="32" spans="1:25">
      <c r="A32" t="s">
        <v>60</v>
      </c>
      <c r="B32">
        <f>obligatoire!B33/total!B33</f>
        <v>0.64279226677046841</v>
      </c>
      <c r="C32">
        <f>obligatoire!C33/total!C33</f>
        <v>0.64871572155354262</v>
      </c>
      <c r="D32">
        <f>obligatoire!D33/total!D33</f>
        <v>0.6505954445600648</v>
      </c>
      <c r="E32">
        <f>obligatoire!E33/total!E33</f>
        <v>0.65396930550955057</v>
      </c>
      <c r="F32">
        <f>obligatoire!F33/total!F33</f>
        <v>0.64010536713862354</v>
      </c>
      <c r="G32">
        <f>obligatoire!G33/total!G33</f>
        <v>0.63416510937671766</v>
      </c>
      <c r="H32">
        <f>obligatoire!H33/total!H33</f>
        <v>0.78570641999779767</v>
      </c>
      <c r="I32">
        <f>obligatoire!I33/total!I33</f>
        <v>0.7862586987738871</v>
      </c>
      <c r="J32">
        <f>obligatoire!J33/total!J33</f>
        <v>0.77395709819984915</v>
      </c>
      <c r="K32">
        <f>obligatoire!K33/total!K33</f>
        <v>0.77814470129090363</v>
      </c>
      <c r="L32">
        <f>obligatoire!L33/total!L33</f>
        <v>0.7823732151649434</v>
      </c>
      <c r="M32">
        <f>obligatoire!M33/total!M33</f>
        <v>0.7758452218096541</v>
      </c>
      <c r="N32">
        <f>obligatoire!N33/total!N33</f>
        <v>0.77047158174399843</v>
      </c>
      <c r="O32">
        <f>obligatoire!O33/total!O33</f>
        <v>0.76162131519274379</v>
      </c>
      <c r="P32">
        <f>obligatoire!P33/total!P33</f>
        <v>0.76057537617109872</v>
      </c>
      <c r="Q32">
        <f>obligatoire!Q33/total!Q33</f>
        <v>0.75154978690430074</v>
      </c>
      <c r="R32">
        <f>obligatoire!R33/total!R33</f>
        <v>0.74888284437536423</v>
      </c>
      <c r="S32">
        <f>obligatoire!S33/total!S33</f>
        <v>0.75524337158686183</v>
      </c>
      <c r="T32">
        <f>obligatoire!T33/total!T33</f>
        <v>0.75728542914171659</v>
      </c>
      <c r="U32">
        <f>obligatoire!U33/total!U33</f>
        <v>0.76262327416173559</v>
      </c>
      <c r="V32">
        <f>obligatoire!V33/total!V33</f>
        <v>0.74047640289053451</v>
      </c>
      <c r="W32">
        <f>obligatoire!W33/total!W33</f>
        <v>0.70541880644590038</v>
      </c>
      <c r="X32">
        <f>obligatoire!X33/total!X33</f>
        <v>0.74705474705474706</v>
      </c>
      <c r="Y32" t="e">
        <f>obligatoire!Y33/total!Y33</f>
        <v>#VALUE!</v>
      </c>
    </row>
    <row r="33" spans="1:25">
      <c r="A33" t="s">
        <v>61</v>
      </c>
      <c r="B33" t="e">
        <f>obligatoire!B34/total!B34</f>
        <v>#VALUE!</v>
      </c>
      <c r="C33" t="e">
        <f>obligatoire!C34/total!C34</f>
        <v>#VALUE!</v>
      </c>
      <c r="D33" t="e">
        <f>obligatoire!D34/total!D34</f>
        <v>#VALUE!</v>
      </c>
      <c r="E33" t="e">
        <f>obligatoire!E34/total!E34</f>
        <v>#VALUE!</v>
      </c>
      <c r="F33">
        <f>obligatoire!F34/total!F34</f>
        <v>7.7458549550689787E-2</v>
      </c>
      <c r="G33">
        <f>obligatoire!G34/total!G34</f>
        <v>8.1228091381602807E-2</v>
      </c>
      <c r="H33">
        <f>obligatoire!H34/total!H34</f>
        <v>8.4857605927297991E-2</v>
      </c>
      <c r="I33">
        <f>obligatoire!I34/total!I34</f>
        <v>9.2328010565494056E-2</v>
      </c>
      <c r="J33">
        <f>obligatoire!J34/total!J34</f>
        <v>9.6229723805348527E-2</v>
      </c>
      <c r="K33">
        <f>obligatoire!K34/total!K34</f>
        <v>9.9677788171707721E-2</v>
      </c>
      <c r="L33">
        <f>obligatoire!L34/total!L34</f>
        <v>8.6417179193161678E-2</v>
      </c>
      <c r="M33">
        <f>obligatoire!M34/total!M34</f>
        <v>7.8886554621848737E-2</v>
      </c>
      <c r="N33">
        <f>obligatoire!N34/total!N34</f>
        <v>7.625362619146292E-2</v>
      </c>
      <c r="O33">
        <f>obligatoire!O34/total!O34</f>
        <v>7.8525641025641024E-2</v>
      </c>
      <c r="P33">
        <f>obligatoire!P34/total!P34</f>
        <v>8.3492873856626265E-2</v>
      </c>
      <c r="Q33">
        <f>obligatoire!Q34/total!Q34</f>
        <v>8.994936981579231E-2</v>
      </c>
      <c r="R33">
        <f>obligatoire!R34/total!R34</f>
        <v>9.1086109909130242E-2</v>
      </c>
      <c r="S33">
        <f>obligatoire!S34/total!S34</f>
        <v>9.3868450390189512E-2</v>
      </c>
      <c r="T33">
        <f>obligatoire!T34/total!T34</f>
        <v>9.4711219296304494E-2</v>
      </c>
      <c r="U33" t="e">
        <f>obligatoire!U34/total!U34</f>
        <v>#VALUE!</v>
      </c>
      <c r="V33" t="e">
        <f>obligatoire!V34/total!V34</f>
        <v>#VALUE!</v>
      </c>
      <c r="W33">
        <f>obligatoire!W34/total!W34</f>
        <v>0</v>
      </c>
      <c r="X33">
        <f>obligatoire!X34/total!X34</f>
        <v>0</v>
      </c>
      <c r="Y33">
        <f>obligatoire!Y34/total!Y34</f>
        <v>0</v>
      </c>
    </row>
    <row r="34" spans="1:25">
      <c r="A34" t="s">
        <v>62</v>
      </c>
      <c r="B34">
        <f>obligatoire!B35/total!B35</f>
        <v>0</v>
      </c>
      <c r="C34">
        <f>obligatoire!C35/total!C35</f>
        <v>0</v>
      </c>
      <c r="D34">
        <f>obligatoire!D35/total!D35</f>
        <v>0</v>
      </c>
      <c r="E34">
        <f>obligatoire!E35/total!E35</f>
        <v>0</v>
      </c>
      <c r="F34">
        <f>obligatoire!F35/total!F35</f>
        <v>0</v>
      </c>
      <c r="G34">
        <f>obligatoire!G35/total!G35</f>
        <v>0</v>
      </c>
      <c r="H34">
        <f>obligatoire!H35/total!H35</f>
        <v>0</v>
      </c>
      <c r="I34">
        <f>obligatoire!I35/total!I35</f>
        <v>0</v>
      </c>
      <c r="J34">
        <f>obligatoire!J35/total!J35</f>
        <v>0</v>
      </c>
      <c r="K34">
        <f>obligatoire!K35/total!K35</f>
        <v>0</v>
      </c>
      <c r="L34">
        <f>obligatoire!L35/total!L35</f>
        <v>0</v>
      </c>
      <c r="M34">
        <f>obligatoire!M35/total!M35</f>
        <v>0</v>
      </c>
      <c r="N34">
        <f>obligatoire!N35/total!N35</f>
        <v>0</v>
      </c>
      <c r="O34">
        <f>obligatoire!O35/total!O35</f>
        <v>0</v>
      </c>
      <c r="P34">
        <f>obligatoire!P35/total!P35</f>
        <v>0</v>
      </c>
      <c r="Q34">
        <f>obligatoire!Q35/total!Q35</f>
        <v>0</v>
      </c>
      <c r="R34">
        <f>obligatoire!R35/total!R35</f>
        <v>0</v>
      </c>
      <c r="S34">
        <f>obligatoire!S35/total!S35</f>
        <v>0</v>
      </c>
      <c r="T34">
        <f>obligatoire!T35/total!T35</f>
        <v>0</v>
      </c>
      <c r="U34">
        <f>obligatoire!U35/total!U35</f>
        <v>0</v>
      </c>
      <c r="V34">
        <f>obligatoire!V35/total!V35</f>
        <v>0</v>
      </c>
      <c r="W34">
        <f>obligatoire!W35/total!W35</f>
        <v>0</v>
      </c>
      <c r="X34">
        <f>obligatoire!X35/total!X35</f>
        <v>0</v>
      </c>
      <c r="Y34">
        <f>obligatoire!Y35/total!Y35</f>
        <v>0</v>
      </c>
    </row>
    <row r="35" spans="1:25">
      <c r="A35" t="s">
        <v>63</v>
      </c>
      <c r="B35" t="e">
        <f>obligatoire!B36/total!B36</f>
        <v>#VALUE!</v>
      </c>
      <c r="C35" t="e">
        <f>obligatoire!C36/total!C36</f>
        <v>#VALUE!</v>
      </c>
      <c r="D35" t="e">
        <f>obligatoire!D36/total!D36</f>
        <v>#VALUE!</v>
      </c>
      <c r="E35">
        <f>obligatoire!E36/total!E36</f>
        <v>0.62730937185085656</v>
      </c>
      <c r="F35">
        <f>obligatoire!F36/total!F36</f>
        <v>0.59270620313565103</v>
      </c>
      <c r="G35">
        <f>obligatoire!G36/total!G36</f>
        <v>0.61494747718271048</v>
      </c>
      <c r="H35">
        <f>obligatoire!H36/total!H36</f>
        <v>0.6207134240909874</v>
      </c>
      <c r="I35">
        <f>obligatoire!I36/total!I36</f>
        <v>0.63476928316022474</v>
      </c>
      <c r="J35">
        <f>obligatoire!J36/total!J36</f>
        <v>0.65652446675031362</v>
      </c>
      <c r="K35">
        <f>obligatoire!K36/total!K36</f>
        <v>0.66089860352155438</v>
      </c>
      <c r="L35">
        <f>obligatoire!L36/total!L36</f>
        <v>0.65831787260358687</v>
      </c>
      <c r="M35">
        <f>obligatoire!M36/total!M36</f>
        <v>0.6452998250357882</v>
      </c>
      <c r="N35">
        <f>obligatoire!N36/total!N36</f>
        <v>0.63623304070231446</v>
      </c>
      <c r="O35">
        <f>obligatoire!O36/total!O36</f>
        <v>0.6069444444444444</v>
      </c>
      <c r="P35">
        <f>obligatoire!P36/total!P36</f>
        <v>0.61338819433454661</v>
      </c>
      <c r="Q35">
        <f>obligatoire!Q36/total!Q36</f>
        <v>0.6029044347282948</v>
      </c>
      <c r="R35">
        <f>obligatoire!R36/total!R36</f>
        <v>0.5961040937452442</v>
      </c>
      <c r="S35">
        <f>obligatoire!S36/total!S36</f>
        <v>0.589396931490202</v>
      </c>
      <c r="T35">
        <f>obligatoire!T36/total!T36</f>
        <v>0.61523839695865679</v>
      </c>
      <c r="U35">
        <f>obligatoire!U36/total!U36</f>
        <v>0.61842105263157898</v>
      </c>
      <c r="V35">
        <f>obligatoire!V36/total!V36</f>
        <v>0.6242881329844544</v>
      </c>
      <c r="W35">
        <f>obligatoire!W36/total!W36</f>
        <v>0.57322565615778842</v>
      </c>
      <c r="X35">
        <f>obligatoire!X36/total!X36</f>
        <v>0.63187588152327223</v>
      </c>
      <c r="Y35">
        <f>obligatoire!Y36/total!Y36</f>
        <v>0.71007441327990828</v>
      </c>
    </row>
    <row r="36" spans="1:25">
      <c r="A36" t="s">
        <v>64</v>
      </c>
      <c r="B36">
        <f>obligatoire!B37/total!B37</f>
        <v>1.5463318218811766E-2</v>
      </c>
      <c r="C36">
        <f>obligatoire!C37/total!C37</f>
        <v>1.6110338433008811E-2</v>
      </c>
      <c r="D36">
        <f>obligatoire!D37/total!D37</f>
        <v>1.7186432961529708E-2</v>
      </c>
      <c r="E36">
        <f>obligatoire!E37/total!E37</f>
        <v>1.6549758877685224E-2</v>
      </c>
      <c r="F36">
        <f>obligatoire!F37/total!F37</f>
        <v>1.6574006084128817E-2</v>
      </c>
      <c r="G36">
        <f>obligatoire!G37/total!G37</f>
        <v>1.5953589557650472E-2</v>
      </c>
      <c r="H36">
        <f>obligatoire!H37/total!H37</f>
        <v>1.6998075689544583E-2</v>
      </c>
      <c r="I36">
        <f>obligatoire!I37/total!I37</f>
        <v>1.7293558149589276E-2</v>
      </c>
      <c r="J36">
        <f>obligatoire!J37/total!J37</f>
        <v>1.8157153292288425E-2</v>
      </c>
      <c r="K36">
        <f>obligatoire!K37/total!K37</f>
        <v>1.9445267002270259E-2</v>
      </c>
      <c r="L36">
        <f>obligatoire!L37/total!L37</f>
        <v>1.8638492973188477E-2</v>
      </c>
      <c r="M36">
        <f>obligatoire!M37/total!M37</f>
        <v>2.0039050457301408E-2</v>
      </c>
      <c r="N36">
        <f>obligatoire!N37/total!N37</f>
        <v>2.1338305365651542E-2</v>
      </c>
      <c r="O36">
        <f>obligatoire!O37/total!O37</f>
        <v>2.1796916533758637E-2</v>
      </c>
      <c r="P36">
        <f>obligatoire!P37/total!P37</f>
        <v>2.3225944557422669E-2</v>
      </c>
      <c r="Q36">
        <f>obligatoire!Q37/total!Q37</f>
        <v>2.31859167024474E-2</v>
      </c>
      <c r="R36">
        <f>obligatoire!R37/total!R37</f>
        <v>2.3632105599318713E-2</v>
      </c>
      <c r="S36">
        <f>obligatoire!S37/total!S37</f>
        <v>2.3963034601332475E-2</v>
      </c>
      <c r="T36">
        <f>obligatoire!T37/total!T37</f>
        <v>2.3796876659938383E-2</v>
      </c>
      <c r="U36">
        <f>obligatoire!U37/total!U37</f>
        <v>2.3649358839604794E-2</v>
      </c>
      <c r="V36">
        <f>obligatoire!V37/total!V37</f>
        <v>2.3890784982935155E-2</v>
      </c>
      <c r="W36">
        <f>obligatoire!W37/total!W37</f>
        <v>2.2447696866301516E-2</v>
      </c>
      <c r="X36">
        <f>obligatoire!X37/total!X37</f>
        <v>2.3784506638647437E-2</v>
      </c>
      <c r="Y36">
        <f>obligatoire!Y37/total!Y37</f>
        <v>2.599220233929821E-2</v>
      </c>
    </row>
    <row r="37" spans="1:25">
      <c r="A37" t="s">
        <v>65</v>
      </c>
      <c r="B37" t="e">
        <f>obligatoire!B38/total!B38</f>
        <v>#VALUE!</v>
      </c>
      <c r="C37" t="e">
        <f>obligatoire!C38/total!C38</f>
        <v>#VALUE!</v>
      </c>
      <c r="D37" t="e">
        <f>obligatoire!D38/total!D38</f>
        <v>#VALUE!</v>
      </c>
      <c r="E37" t="e">
        <f>obligatoire!E38/total!E38</f>
        <v>#VALUE!</v>
      </c>
      <c r="F37" t="e">
        <f>obligatoire!F38/total!F38</f>
        <v>#VALUE!</v>
      </c>
      <c r="G37">
        <f>obligatoire!G38/total!G38</f>
        <v>0.67658218242525425</v>
      </c>
      <c r="H37">
        <f>obligatoire!H38/total!H38</f>
        <v>0.63581958838125818</v>
      </c>
      <c r="I37">
        <f>obligatoire!I38/total!I38</f>
        <v>0.63006827365194373</v>
      </c>
      <c r="J37">
        <f>obligatoire!J38/total!J38</f>
        <v>0.686745255894192</v>
      </c>
      <c r="K37">
        <f>obligatoire!K38/total!K38</f>
        <v>0.66431806743834931</v>
      </c>
      <c r="L37">
        <f>obligatoire!L38/total!L38</f>
        <v>0.65157839812157581</v>
      </c>
      <c r="M37">
        <f>obligatoire!M38/total!M38</f>
        <v>0.66543362104397863</v>
      </c>
      <c r="N37">
        <f>obligatoire!N38/total!N38</f>
        <v>0.65379511677282376</v>
      </c>
      <c r="O37">
        <f>obligatoire!O38/total!O38</f>
        <v>0.67551701134089392</v>
      </c>
      <c r="P37">
        <f>obligatoire!P38/total!P38</f>
        <v>0.76234747239976752</v>
      </c>
      <c r="Q37">
        <f>obligatoire!Q38/total!Q38</f>
        <v>0.75377107364685014</v>
      </c>
      <c r="R37">
        <f>obligatoire!R38/total!R38</f>
        <v>0.77685357808690658</v>
      </c>
      <c r="S37">
        <f>obligatoire!S38/total!S38</f>
        <v>0.77519609294065428</v>
      </c>
      <c r="T37">
        <f>obligatoire!T38/total!T38</f>
        <v>0.77842784278427835</v>
      </c>
      <c r="U37">
        <f>obligatoire!U38/total!U38</f>
        <v>0.77369942196531793</v>
      </c>
      <c r="V37">
        <f>obligatoire!V38/total!V38</f>
        <v>0.75740143117721337</v>
      </c>
      <c r="W37">
        <f>obligatoire!W38/total!W38</f>
        <v>0.70339311056637854</v>
      </c>
      <c r="X37">
        <f>obligatoire!X38/total!X38</f>
        <v>0.69684019684019682</v>
      </c>
      <c r="Y37" t="e">
        <f>obligatoire!Y38/total!Y38</f>
        <v>#VALUE!</v>
      </c>
    </row>
    <row r="38" spans="1:25">
      <c r="A38" t="s">
        <v>66</v>
      </c>
      <c r="B38" t="e">
        <f>obligatoire!B39/total!B39</f>
        <v>#VALUE!</v>
      </c>
      <c r="C38" t="e">
        <f>obligatoire!C39/total!C39</f>
        <v>#VALUE!</v>
      </c>
      <c r="D38" t="e">
        <f>obligatoire!D39/total!D39</f>
        <v>#VALUE!</v>
      </c>
      <c r="E38">
        <f>obligatoire!E39/total!E39</f>
        <v>0.69897518212124943</v>
      </c>
      <c r="F38">
        <f>obligatoire!F39/total!F39</f>
        <v>0.70264483627204022</v>
      </c>
      <c r="G38">
        <f>obligatoire!G39/total!G39</f>
        <v>0.70047523761880937</v>
      </c>
      <c r="H38">
        <f>obligatoire!H39/total!H39</f>
        <v>0.69679151220759294</v>
      </c>
      <c r="I38">
        <f>obligatoire!I39/total!I39</f>
        <v>0.6821994408201304</v>
      </c>
      <c r="J38">
        <f>obligatoire!J39/total!J39</f>
        <v>0.70477402928071287</v>
      </c>
      <c r="K38">
        <f>obligatoire!K39/total!K39</f>
        <v>0.69863013698630128</v>
      </c>
      <c r="L38">
        <f>obligatoire!L39/total!L39</f>
        <v>0.69702276707530653</v>
      </c>
      <c r="M38">
        <f>obligatoire!M39/total!M39</f>
        <v>0.69716494845360821</v>
      </c>
      <c r="N38">
        <f>obligatoire!N39/total!N39</f>
        <v>0.68238668961560534</v>
      </c>
      <c r="O38">
        <f>obligatoire!O39/total!O39</f>
        <v>0.6696796338672768</v>
      </c>
      <c r="P38">
        <f>obligatoire!P39/total!P39</f>
        <v>0.67395906845448128</v>
      </c>
      <c r="Q38">
        <f>obligatoire!Q39/total!Q39</f>
        <v>0.6842785018198897</v>
      </c>
      <c r="R38">
        <f>obligatoire!R39/total!R39</f>
        <v>0.68754423213021942</v>
      </c>
      <c r="S38">
        <f>obligatoire!S39/total!S39</f>
        <v>0.68821014050091622</v>
      </c>
      <c r="T38">
        <f>obligatoire!T39/total!T39</f>
        <v>0.69433369578349646</v>
      </c>
      <c r="U38">
        <f>obligatoire!U39/total!U39</f>
        <v>0.68584539357571472</v>
      </c>
      <c r="V38">
        <f>obligatoire!V39/total!V39</f>
        <v>0.64062334358104533</v>
      </c>
      <c r="W38">
        <f>obligatoire!W39/total!W39</f>
        <v>0.60993880565520153</v>
      </c>
      <c r="X38">
        <f>obligatoire!X39/total!X39</f>
        <v>0.63154606975533567</v>
      </c>
      <c r="Y38">
        <f>obligatoire!Y39/total!Y39</f>
        <v>0.6458089875703813</v>
      </c>
    </row>
    <row r="39" spans="1:25">
      <c r="A39" t="s">
        <v>67</v>
      </c>
      <c r="B39" t="e">
        <f>obligatoire!B40/total!B40</f>
        <v>#VALUE!</v>
      </c>
      <c r="C39" t="e">
        <f>obligatoire!C40/total!C40</f>
        <v>#VALUE!</v>
      </c>
      <c r="D39" t="e">
        <f>obligatoire!D40/total!D40</f>
        <v>#VALUE!</v>
      </c>
      <c r="E39">
        <f>obligatoire!E40/total!E40</f>
        <v>4.8129049319053284E-2</v>
      </c>
      <c r="F39">
        <f>obligatoire!F40/total!F40</f>
        <v>4.8446069469835464E-2</v>
      </c>
      <c r="G39">
        <f>obligatoire!G40/total!G40</f>
        <v>4.8370408691153645E-2</v>
      </c>
      <c r="H39">
        <f>obligatoire!H40/total!H40</f>
        <v>4.7771107421126585E-2</v>
      </c>
      <c r="I39">
        <f>obligatoire!I40/total!I40</f>
        <v>4.5334006819042809E-2</v>
      </c>
      <c r="J39">
        <f>obligatoire!J40/total!J40</f>
        <v>4.3784299689811498E-2</v>
      </c>
      <c r="K39">
        <f>obligatoire!K40/total!K40</f>
        <v>4.0953008344312689E-2</v>
      </c>
      <c r="L39">
        <f>obligatoire!L40/total!L40</f>
        <v>4.1451913587016123E-2</v>
      </c>
      <c r="M39">
        <f>obligatoire!M40/total!M40</f>
        <v>4.1230366492146599E-2</v>
      </c>
      <c r="N39">
        <f>obligatoire!N40/total!N40</f>
        <v>4.2385842254752025E-2</v>
      </c>
      <c r="O39">
        <f>obligatoire!O40/total!O40</f>
        <v>4.3799646954986761E-2</v>
      </c>
      <c r="P39">
        <f>obligatoire!P40/total!P40</f>
        <v>4.3808475509080902E-2</v>
      </c>
      <c r="Q39">
        <f>obligatoire!Q40/total!Q40</f>
        <v>4.2863407147555363E-2</v>
      </c>
      <c r="R39">
        <f>obligatoire!R40/total!R40</f>
        <v>4.3031183636973294E-2</v>
      </c>
      <c r="S39">
        <f>obligatoire!S40/total!S40</f>
        <v>4.1028507546115145E-2</v>
      </c>
      <c r="T39">
        <f>obligatoire!T40/total!T40</f>
        <v>4.1680560186728909E-2</v>
      </c>
      <c r="U39">
        <f>obligatoire!U40/total!U40</f>
        <v>4.0236168816969162E-2</v>
      </c>
      <c r="V39">
        <f>obligatoire!V40/total!V40</f>
        <v>3.7409268565047463E-2</v>
      </c>
      <c r="W39">
        <f>obligatoire!W40/total!W40</f>
        <v>3.5102420856610798E-2</v>
      </c>
      <c r="X39">
        <f>obligatoire!X40/total!X40</f>
        <v>3.6968576709796676E-2</v>
      </c>
      <c r="Y39" t="e">
        <f>obligatoire!Y40/total!Y40</f>
        <v>#VALUE!</v>
      </c>
    </row>
    <row r="40" spans="1:25">
      <c r="A40" t="s">
        <v>68</v>
      </c>
      <c r="B40">
        <f>obligatoire!B41/total!B41</f>
        <v>0</v>
      </c>
      <c r="C40">
        <f>obligatoire!C41/total!C41</f>
        <v>0</v>
      </c>
      <c r="D40">
        <f>obligatoire!D41/total!D41</f>
        <v>0</v>
      </c>
      <c r="E40">
        <f>obligatoire!E41/total!E41</f>
        <v>0</v>
      </c>
      <c r="F40">
        <f>obligatoire!F41/total!F41</f>
        <v>0</v>
      </c>
      <c r="G40">
        <f>obligatoire!G41/total!G41</f>
        <v>0</v>
      </c>
      <c r="H40">
        <f>obligatoire!H41/total!H41</f>
        <v>0</v>
      </c>
      <c r="I40">
        <f>obligatoire!I41/total!I41</f>
        <v>0</v>
      </c>
      <c r="J40">
        <f>obligatoire!J41/total!J41</f>
        <v>0</v>
      </c>
      <c r="K40">
        <f>obligatoire!K41/total!K41</f>
        <v>0</v>
      </c>
      <c r="L40">
        <f>obligatoire!L41/total!L41</f>
        <v>0</v>
      </c>
      <c r="M40">
        <f>obligatoire!M41/total!M41</f>
        <v>0</v>
      </c>
      <c r="N40">
        <f>obligatoire!N41/total!N41</f>
        <v>0</v>
      </c>
      <c r="O40">
        <f>obligatoire!O41/total!O41</f>
        <v>0</v>
      </c>
      <c r="P40">
        <f>obligatoire!P41/total!P41</f>
        <v>0</v>
      </c>
      <c r="Q40">
        <f>obligatoire!Q41/total!Q41</f>
        <v>0</v>
      </c>
      <c r="R40">
        <f>obligatoire!R41/total!R41</f>
        <v>0</v>
      </c>
      <c r="S40">
        <f>obligatoire!S41/total!S41</f>
        <v>0</v>
      </c>
      <c r="T40">
        <f>obligatoire!T41/total!T41</f>
        <v>0</v>
      </c>
      <c r="U40">
        <f>obligatoire!U41/total!U41</f>
        <v>0</v>
      </c>
      <c r="V40">
        <f>obligatoire!V41/total!V41</f>
        <v>0</v>
      </c>
      <c r="W40">
        <f>obligatoire!W41/total!W41</f>
        <v>0</v>
      </c>
      <c r="X40">
        <f>obligatoire!X41/total!X41</f>
        <v>0</v>
      </c>
      <c r="Y40">
        <f>obligatoire!Y41/total!Y41</f>
        <v>0</v>
      </c>
    </row>
    <row r="41" spans="1:25">
      <c r="A41" t="s">
        <v>69</v>
      </c>
      <c r="B41">
        <f>obligatoire!B42/total!B42</f>
        <v>0.40453251587475364</v>
      </c>
      <c r="C41">
        <f>obligatoire!C42/total!C42</f>
        <v>0.40317124735729382</v>
      </c>
      <c r="D41">
        <f>obligatoire!D42/total!D42</f>
        <v>0.40637651821862342</v>
      </c>
      <c r="E41">
        <f>obligatoire!E42/total!E42</f>
        <v>0.41343592778928673</v>
      </c>
      <c r="F41">
        <f>obligatoire!F42/total!F42</f>
        <v>0.42108351261490318</v>
      </c>
      <c r="G41">
        <f>obligatoire!G42/total!G42</f>
        <v>0.43736329290117321</v>
      </c>
      <c r="H41">
        <f>obligatoire!H42/total!H42</f>
        <v>0.43444676409185801</v>
      </c>
      <c r="I41">
        <f>obligatoire!I42/total!I42</f>
        <v>0.43378995433789957</v>
      </c>
      <c r="J41">
        <f>obligatoire!J42/total!J42</f>
        <v>0.4202685690306337</v>
      </c>
      <c r="K41">
        <f>obligatoire!K42/total!K42</f>
        <v>0.41747189903372117</v>
      </c>
      <c r="L41">
        <f>obligatoire!L42/total!L42</f>
        <v>0.3976243205154017</v>
      </c>
      <c r="M41">
        <f>obligatoire!M42/total!M42</f>
        <v>0.39418674099143941</v>
      </c>
      <c r="N41">
        <f>obligatoire!N42/total!N42</f>
        <v>0.39944794952681384</v>
      </c>
      <c r="O41">
        <f>obligatoire!O42/total!O42</f>
        <v>0.41227478562481934</v>
      </c>
      <c r="P41">
        <f>obligatoire!P42/total!P42</f>
        <v>0.41292673571154581</v>
      </c>
      <c r="Q41">
        <f>obligatoire!Q42/total!Q42</f>
        <v>0.42063271175433714</v>
      </c>
      <c r="R41">
        <f>obligatoire!R42/total!R42</f>
        <v>0.42547770700636944</v>
      </c>
      <c r="S41">
        <f>obligatoire!S42/total!S42</f>
        <v>0.42634676324128562</v>
      </c>
      <c r="T41">
        <f>obligatoire!T42/total!T42</f>
        <v>0.42044188637207575</v>
      </c>
      <c r="U41">
        <f>obligatoire!U42/total!U42</f>
        <v>0.42724150397686195</v>
      </c>
      <c r="V41">
        <f>obligatoire!V42/total!V42</f>
        <v>0.42166723491305835</v>
      </c>
      <c r="W41">
        <f>obligatoire!W42/total!W42</f>
        <v>0.43784425048724684</v>
      </c>
      <c r="X41">
        <f>obligatoire!X42/total!X42</f>
        <v>0.43384299991458097</v>
      </c>
      <c r="Y41" t="e">
        <f>obligatoire!Y42/total!Y42</f>
        <v>#VALUE!</v>
      </c>
    </row>
    <row r="42" spans="1:25">
      <c r="A42" t="s">
        <v>71</v>
      </c>
      <c r="B42">
        <f>obligatoire!B43/total!B43</f>
        <v>0</v>
      </c>
      <c r="C42">
        <f>obligatoire!C43/total!C43</f>
        <v>0</v>
      </c>
      <c r="D42">
        <f>obligatoire!D43/total!D43</f>
        <v>0</v>
      </c>
      <c r="E42">
        <f>obligatoire!E43/total!E43</f>
        <v>0</v>
      </c>
      <c r="F42">
        <f>obligatoire!F43/total!F43</f>
        <v>0</v>
      </c>
      <c r="G42">
        <f>obligatoire!G43/total!G43</f>
        <v>0</v>
      </c>
      <c r="H42">
        <f>obligatoire!H43/total!H43</f>
        <v>0</v>
      </c>
      <c r="I42">
        <f>obligatoire!I43/total!I43</f>
        <v>0</v>
      </c>
      <c r="J42">
        <f>obligatoire!J43/total!J43</f>
        <v>0</v>
      </c>
      <c r="K42">
        <f>obligatoire!K43/total!K43</f>
        <v>0</v>
      </c>
      <c r="L42">
        <f>obligatoire!L43/total!L43</f>
        <v>0</v>
      </c>
      <c r="M42">
        <f>obligatoire!M43/total!M43</f>
        <v>0</v>
      </c>
      <c r="N42">
        <f>obligatoire!N43/total!N43</f>
        <v>0</v>
      </c>
      <c r="O42">
        <f>obligatoire!O43/total!O43</f>
        <v>0</v>
      </c>
      <c r="P42">
        <f>obligatoire!P43/total!P43</f>
        <v>0</v>
      </c>
      <c r="Q42">
        <f>obligatoire!Q43/total!Q43</f>
        <v>0</v>
      </c>
      <c r="R42">
        <f>obligatoire!R43/total!R43</f>
        <v>0</v>
      </c>
      <c r="S42">
        <f>obligatoire!S43/total!S43</f>
        <v>0</v>
      </c>
      <c r="T42">
        <f>obligatoire!T43/total!T43</f>
        <v>0</v>
      </c>
      <c r="U42">
        <f>obligatoire!U43/total!U43</f>
        <v>0</v>
      </c>
      <c r="V42">
        <f>obligatoire!V43/total!V43</f>
        <v>0</v>
      </c>
      <c r="W42">
        <f>obligatoire!W43/total!W43</f>
        <v>0</v>
      </c>
      <c r="X42">
        <f>obligatoire!X43/total!X43</f>
        <v>0</v>
      </c>
      <c r="Y42">
        <f>obligatoire!Y43/total!Y43</f>
        <v>0</v>
      </c>
    </row>
    <row r="43" spans="1:25">
      <c r="A43" t="s">
        <v>70</v>
      </c>
      <c r="B43" t="e">
        <f>obligatoire!B44/total!B44</f>
        <v>#VALUE!</v>
      </c>
      <c r="C43" t="e">
        <f>obligatoire!C44/total!C44</f>
        <v>#VALUE!</v>
      </c>
      <c r="D43" t="e">
        <f>obligatoire!D44/total!D44</f>
        <v>#VALUE!</v>
      </c>
      <c r="E43">
        <f>obligatoire!E44/total!E44</f>
        <v>0.27741612418627942</v>
      </c>
      <c r="F43">
        <f>obligatoire!F44/total!F44</f>
        <v>0.27056827820186602</v>
      </c>
      <c r="G43">
        <f>obligatoire!G44/total!G44</f>
        <v>0.2377630787733013</v>
      </c>
      <c r="H43">
        <f>obligatoire!H44/total!H44</f>
        <v>0.25286135693215339</v>
      </c>
      <c r="I43">
        <f>obligatoire!I44/total!I44</f>
        <v>0.24429065743944636</v>
      </c>
      <c r="J43">
        <f>obligatoire!J44/total!J44</f>
        <v>0.26739518287243536</v>
      </c>
      <c r="K43">
        <f>obligatoire!K44/total!K44</f>
        <v>0.27840327533265102</v>
      </c>
      <c r="L43">
        <f>obligatoire!L44/total!L44</f>
        <v>0.26419371458011337</v>
      </c>
      <c r="M43">
        <f>obligatoire!M44/total!M44</f>
        <v>0.2492801316330728</v>
      </c>
      <c r="N43">
        <f>obligatoire!N44/total!N44</f>
        <v>0.26187079682086811</v>
      </c>
      <c r="O43">
        <f>obligatoire!O44/total!O44</f>
        <v>0.2562544312772207</v>
      </c>
      <c r="P43">
        <f>obligatoire!P44/total!P44</f>
        <v>0.24700872034070168</v>
      </c>
      <c r="Q43">
        <f>obligatoire!Q44/total!Q44</f>
        <v>0.23647683200653197</v>
      </c>
      <c r="R43">
        <f>obligatoire!R44/total!R44</f>
        <v>0.24627402610751362</v>
      </c>
      <c r="S43">
        <f>obligatoire!S44/total!S44</f>
        <v>0.24239266360983744</v>
      </c>
      <c r="T43">
        <f>obligatoire!T44/total!T44</f>
        <v>0.23132257733018188</v>
      </c>
      <c r="U43">
        <f>obligatoire!U44/total!U44</f>
        <v>0.2381000200843543</v>
      </c>
      <c r="V43">
        <f>obligatoire!V44/total!V44</f>
        <v>0.20495106505469199</v>
      </c>
      <c r="W43">
        <f>obligatoire!W44/total!W44</f>
        <v>0.18503841488071165</v>
      </c>
      <c r="X43">
        <f>obligatoire!X44/total!X44</f>
        <v>0.16150922909880563</v>
      </c>
      <c r="Y43" t="e">
        <f>obligatoire!Y44/total!Y44</f>
        <v>#VALUE!</v>
      </c>
    </row>
    <row r="44" spans="1:25" s="1" customFormat="1">
      <c r="A44" s="1" t="s">
        <v>72</v>
      </c>
      <c r="B44">
        <f>obligatoire!B45/total!B45</f>
        <v>0.19687750200160128</v>
      </c>
      <c r="C44">
        <f>obligatoire!C45/total!C45</f>
        <v>0.20025820170109357</v>
      </c>
      <c r="D44">
        <f>obligatoire!D45/total!D45</f>
        <v>0.19649874955341196</v>
      </c>
      <c r="E44">
        <f>obligatoire!E45/total!E45</f>
        <v>0.19398869433337929</v>
      </c>
      <c r="F44">
        <f>obligatoire!F45/total!F45</f>
        <v>0.19813071266579615</v>
      </c>
      <c r="G44">
        <f>obligatoire!G45/total!G45</f>
        <v>0.20124837094450923</v>
      </c>
      <c r="H44">
        <f>obligatoire!H45/total!H45</f>
        <v>0.21979740295057448</v>
      </c>
      <c r="I44">
        <f>obligatoire!I45/total!I45</f>
        <v>0.22013674755329132</v>
      </c>
      <c r="J44">
        <f>obligatoire!J45/total!J45</f>
        <v>0.2262773722627737</v>
      </c>
      <c r="K44">
        <f>obligatoire!K45/total!K45</f>
        <v>0.22844268872291834</v>
      </c>
      <c r="L44">
        <f>obligatoire!L45/total!L45</f>
        <v>0.22856084460085202</v>
      </c>
      <c r="M44">
        <f>obligatoire!M45/total!M45</f>
        <v>0.2325278810408922</v>
      </c>
      <c r="N44">
        <f>obligatoire!N45/total!N45</f>
        <v>0.23356079404466501</v>
      </c>
      <c r="O44">
        <f>obligatoire!O45/total!O45</f>
        <v>0.23593046523261629</v>
      </c>
      <c r="P44">
        <f>obligatoire!P45/total!P45</f>
        <v>0.55898512253842825</v>
      </c>
      <c r="Q44">
        <f>obligatoire!Q45/total!Q45</f>
        <v>0.55769813837850946</v>
      </c>
      <c r="R44">
        <f>obligatoire!R45/total!R45</f>
        <v>0.5592786573027021</v>
      </c>
      <c r="S44">
        <f>obligatoire!S45/total!S45</f>
        <v>0.56166507633587781</v>
      </c>
      <c r="T44">
        <f>obligatoire!T45/total!T45</f>
        <v>0.56506313890559234</v>
      </c>
      <c r="U44">
        <f>obligatoire!U45/total!U45</f>
        <v>0.56378255130205213</v>
      </c>
      <c r="V44">
        <f>obligatoire!V45/total!V45</f>
        <v>0.51119641714651309</v>
      </c>
      <c r="W44">
        <f>obligatoire!W45/total!W45</f>
        <v>0.52611875827909926</v>
      </c>
      <c r="X44">
        <f>obligatoire!X45/total!X45</f>
        <v>0.53685741998060144</v>
      </c>
      <c r="Y44" t="e">
        <f>obligatoire!Y45/total!Y45</f>
        <v>#VALUE!</v>
      </c>
    </row>
    <row r="45" spans="1:25">
      <c r="A45" t="s">
        <v>73</v>
      </c>
      <c r="B45">
        <f>obligatoire!B46/total!B46</f>
        <v>0.31484184914841845</v>
      </c>
      <c r="C45">
        <f>obligatoire!C46/total!C46</f>
        <v>0.31055900621118016</v>
      </c>
      <c r="D45">
        <f>obligatoire!D46/total!D46</f>
        <v>0.30880562694440689</v>
      </c>
      <c r="E45">
        <f>obligatoire!E46/total!E46</f>
        <v>0.29804205946337931</v>
      </c>
      <c r="F45">
        <f>obligatoire!F46/total!F46</f>
        <v>0.28026006363259093</v>
      </c>
      <c r="G45">
        <f>obligatoire!G46/total!G46</f>
        <v>0.28196032058862175</v>
      </c>
      <c r="H45">
        <f>obligatoire!H46/total!H46</f>
        <v>0.28900523560209429</v>
      </c>
      <c r="I45">
        <f>obligatoire!I46/total!I46</f>
        <v>0.29495851946394386</v>
      </c>
      <c r="J45">
        <f>obligatoire!J46/total!J46</f>
        <v>0.30600024440914092</v>
      </c>
      <c r="K45">
        <f>obligatoire!K46/total!K46</f>
        <v>0.34369712351945858</v>
      </c>
      <c r="L45">
        <f>obligatoire!L46/total!L46</f>
        <v>0.34282689253573317</v>
      </c>
      <c r="M45">
        <f>obligatoire!M46/total!M46</f>
        <v>0.34986196644722872</v>
      </c>
      <c r="N45">
        <f>obligatoire!N46/total!N46</f>
        <v>0.36633764119263257</v>
      </c>
      <c r="O45">
        <f>obligatoire!O46/total!O46</f>
        <v>0.36898067682241076</v>
      </c>
      <c r="P45">
        <f>obligatoire!P46/total!P46</f>
        <v>0.3851721642022542</v>
      </c>
      <c r="Q45">
        <f>obligatoire!Q46/total!Q46</f>
        <v>0.38224655391533879</v>
      </c>
      <c r="R45">
        <f>obligatoire!R46/total!R46</f>
        <v>0.34025772050655412</v>
      </c>
      <c r="S45">
        <f>obligatoire!S46/total!S46</f>
        <v>0.3773223520398391</v>
      </c>
      <c r="T45">
        <f>obligatoire!T46/total!T46</f>
        <v>0.37361023704636037</v>
      </c>
      <c r="U45">
        <f>obligatoire!U46/total!U46</f>
        <v>0.37124532335649379</v>
      </c>
      <c r="V45" t="e">
        <f>obligatoire!V46/total!V46</f>
        <v>#VALUE!</v>
      </c>
      <c r="W45" t="e">
        <f>obligatoire!W46/total!W46</f>
        <v>#VALUE!</v>
      </c>
      <c r="X45" t="e">
        <f>obligatoire!X46/total!X46</f>
        <v>#VALUE!</v>
      </c>
      <c r="Y45" t="e">
        <f>obligatoire!Y46/total!Y46</f>
        <v>#DIV/0!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DEB3-A3A1-4F34-B959-6E1CB58521D2}">
  <dimension ref="B1:O47"/>
  <sheetViews>
    <sheetView topLeftCell="A27" workbookViewId="0">
      <selection activeCell="M43" sqref="M43"/>
    </sheetView>
  </sheetViews>
  <sheetFormatPr baseColWidth="10" defaultColWidth="11.42578125" defaultRowHeight="12.75"/>
  <cols>
    <col min="1" max="1" width="11.42578125" style="23"/>
    <col min="2" max="2" width="30" style="23" customWidth="1"/>
    <col min="3" max="3" width="11.7109375" style="23" customWidth="1"/>
    <col min="4" max="12" width="11.5703125" style="23" bestFit="1" customWidth="1"/>
    <col min="13" max="13" width="12" style="23" customWidth="1"/>
    <col min="14" max="16384" width="11.42578125" style="23"/>
  </cols>
  <sheetData>
    <row r="1" spans="2:13">
      <c r="B1" s="101" t="s">
        <v>93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2:13">
      <c r="B2" s="23" t="s">
        <v>0</v>
      </c>
    </row>
    <row r="3" spans="2:13">
      <c r="B3" s="23" t="s">
        <v>1</v>
      </c>
    </row>
    <row r="4" spans="2:13">
      <c r="B4" s="23" t="s">
        <v>3</v>
      </c>
    </row>
    <row r="5" spans="2:13">
      <c r="B5" s="23" t="s">
        <v>5</v>
      </c>
    </row>
    <row r="6" spans="2:13">
      <c r="B6" s="23" t="s">
        <v>7</v>
      </c>
    </row>
    <row r="7" spans="2:13" ht="18">
      <c r="B7" s="5" t="s">
        <v>9</v>
      </c>
      <c r="C7" s="36" t="s">
        <v>10</v>
      </c>
      <c r="D7" s="37" t="s">
        <v>19</v>
      </c>
      <c r="E7" s="37" t="s">
        <v>25</v>
      </c>
      <c r="F7" s="37" t="s">
        <v>26</v>
      </c>
      <c r="G7" s="37" t="s">
        <v>27</v>
      </c>
      <c r="H7" s="37" t="s">
        <v>28</v>
      </c>
      <c r="I7" s="37" t="s">
        <v>29</v>
      </c>
      <c r="J7" s="37" t="s">
        <v>30</v>
      </c>
      <c r="K7" s="37" t="s">
        <v>31</v>
      </c>
      <c r="L7" s="38" t="s">
        <v>32</v>
      </c>
      <c r="M7" s="38" t="s">
        <v>109</v>
      </c>
    </row>
    <row r="8" spans="2:13" ht="18">
      <c r="B8" s="40" t="s">
        <v>58</v>
      </c>
      <c r="C8" s="24">
        <f>VLOOKUP(B8,'obligatoire (2)'!$A$8:$Y$45,2,FALSE)</f>
        <v>0.72945147679324895</v>
      </c>
      <c r="D8" s="25">
        <f>VLOOKUP(B8,'obligatoire (2)'!$A$8:$Y$45,11,FALSE)</f>
        <v>0.76690647482014385</v>
      </c>
      <c r="E8" s="25">
        <f>VLOOKUP(B8,'obligatoire (2)'!$A$8:$Y$45,17,FALSE)</f>
        <v>0.7911828380240109</v>
      </c>
      <c r="F8" s="25">
        <f>VLOOKUP(B8,'obligatoire (2)'!$A$8:$Y$45,18,FALSE)</f>
        <v>0.78879905344113588</v>
      </c>
      <c r="G8" s="25">
        <f>VLOOKUP(B8,'obligatoire (2)'!$A$8:$Y$45,19,FALSE)</f>
        <v>0.79221032132424529</v>
      </c>
      <c r="H8" s="25">
        <f>VLOOKUP(B8,'obligatoire (2)'!$A$8:$Y$45,20,FALSE)</f>
        <v>0.79715909090909076</v>
      </c>
      <c r="I8" s="25">
        <f>VLOOKUP(B8,'obligatoire (2)'!$A$8:$Y$45,21,FALSE)</f>
        <v>0.80292504570383927</v>
      </c>
      <c r="J8" s="25">
        <f>VLOOKUP(B8,'obligatoire (2)'!$A$8:$Y$45,22,FALSE)</f>
        <v>0.78962034134447923</v>
      </c>
      <c r="K8" s="25">
        <f>VLOOKUP(B8,'obligatoire (2)'!$A$8:$Y$45,23,FALSE)</f>
        <v>0.77046577275935069</v>
      </c>
      <c r="L8" s="25">
        <f>VLOOKUP(B8,'obligatoire (2)'!$A$8:$Y$45,24,FALSE)</f>
        <v>0.78674351585014424</v>
      </c>
      <c r="M8" s="26">
        <f>VLOOKUP(B8,'obligatoire (2)'!$A$8:$Y$45,25,FALSE)</f>
        <v>0.79975791111879646</v>
      </c>
    </row>
    <row r="9" spans="2:13" ht="18" customHeight="1">
      <c r="B9" s="60" t="s">
        <v>46</v>
      </c>
      <c r="C9" s="126"/>
      <c r="D9" s="127">
        <f>VLOOKUP(B9,'obligatoire (2)'!$A$8:$Y$45,11,FALSE)</f>
        <v>0.71509567682494679</v>
      </c>
      <c r="E9" s="127">
        <f>VLOOKUP(B9,'obligatoire (2)'!$A$8:$Y$45,17,FALSE)</f>
        <v>0.71453529000698812</v>
      </c>
      <c r="F9" s="127">
        <f>VLOOKUP(B9,'obligatoire (2)'!$A$8:$Y$45,18,FALSE)</f>
        <v>0.77831052218638308</v>
      </c>
      <c r="G9" s="127">
        <f>VLOOKUP(B9,'obligatoire (2)'!$A$8:$Y$45,19,FALSE)</f>
        <v>0.77886393659180975</v>
      </c>
      <c r="H9" s="127">
        <f>VLOOKUP(B9,'obligatoire (2)'!$A$8:$Y$45,20,FALSE)</f>
        <v>0.78069236259814412</v>
      </c>
      <c r="I9" s="127">
        <f>VLOOKUP(B9,'obligatoire (2)'!$A$8:$Y$45,21,FALSE)</f>
        <v>0.78257732888448017</v>
      </c>
      <c r="J9" s="127">
        <f>VLOOKUP(B9,'obligatoire (2)'!$A$8:$Y$45,22,FALSE)</f>
        <v>0.79284477784189267</v>
      </c>
      <c r="K9" s="127">
        <f>VLOOKUP(B9,'obligatoire (2)'!$A$8:$Y$45,23,FALSE)</f>
        <v>0.80549236269093272</v>
      </c>
      <c r="L9" s="127">
        <f>VLOOKUP(B9,'obligatoire (2)'!$A$8:$Y$45,24,FALSE)</f>
        <v>0.80424171014980639</v>
      </c>
      <c r="M9" s="130"/>
    </row>
    <row r="10" spans="2:13" ht="18">
      <c r="B10" s="41" t="s">
        <v>65</v>
      </c>
      <c r="C10" s="27"/>
      <c r="D10" s="28">
        <f>VLOOKUP(B10,'obligatoire (2)'!$A$8:$Y$45,11,FALSE)</f>
        <v>0.66431806743834931</v>
      </c>
      <c r="E10" s="28">
        <f>VLOOKUP(B10,'obligatoire (2)'!$A$8:$Y$45,17,FALSE)</f>
        <v>0.75377107364685014</v>
      </c>
      <c r="F10" s="28">
        <f>VLOOKUP(B10,'obligatoire (2)'!$A$8:$Y$45,18,FALSE)</f>
        <v>0.77685357808690658</v>
      </c>
      <c r="G10" s="28">
        <f>VLOOKUP(B10,'obligatoire (2)'!$A$8:$Y$45,19,FALSE)</f>
        <v>0.77519609294065428</v>
      </c>
      <c r="H10" s="28">
        <f>VLOOKUP(B10,'obligatoire (2)'!$A$8:$Y$45,20,FALSE)</f>
        <v>0.77842784278427835</v>
      </c>
      <c r="I10" s="28">
        <f>VLOOKUP(B10,'obligatoire (2)'!$A$8:$Y$45,21,FALSE)</f>
        <v>0.77369942196531793</v>
      </c>
      <c r="J10" s="28">
        <f>VLOOKUP(B10,'obligatoire (2)'!$A$8:$Y$45,22,FALSE)</f>
        <v>0.75740143117721337</v>
      </c>
      <c r="K10" s="28">
        <f>VLOOKUP(B10,'obligatoire (2)'!$A$8:$Y$45,23,FALSE)</f>
        <v>0.70339311056637854</v>
      </c>
      <c r="L10" s="28">
        <f>VLOOKUP(B10,'obligatoire (2)'!$A$8:$Y$45,24,FALSE)</f>
        <v>0.69684019684019682</v>
      </c>
      <c r="M10" s="29"/>
    </row>
    <row r="11" spans="2:13" ht="18">
      <c r="B11" s="41" t="s">
        <v>47</v>
      </c>
      <c r="C11" s="27">
        <f>VLOOKUP(B11,'obligatoire (2)'!$A$8:$Y$45,2,FALSE)</f>
        <v>0.70438915857605178</v>
      </c>
      <c r="D11" s="28">
        <f>VLOOKUP(B11,'obligatoire (2)'!$A$8:$Y$45,11,FALSE)</f>
        <v>0.76499377113365363</v>
      </c>
      <c r="E11" s="28">
        <f>VLOOKUP(B11,'obligatoire (2)'!$A$8:$Y$45,17,FALSE)</f>
        <v>0.77283288650580872</v>
      </c>
      <c r="F11" s="28">
        <f>VLOOKUP(B11,'obligatoire (2)'!$A$8:$Y$45,18,FALSE)</f>
        <v>0.7727272727272726</v>
      </c>
      <c r="G11" s="28">
        <f>VLOOKUP(B11,'obligatoire (2)'!$A$8:$Y$45,19,FALSE)</f>
        <v>0.7771700776287932</v>
      </c>
      <c r="H11" s="28">
        <f>VLOOKUP(B11,'obligatoire (2)'!$A$8:$Y$45,20,FALSE)</f>
        <v>0.77554220015678077</v>
      </c>
      <c r="I11" s="28">
        <f>VLOOKUP(B11,'obligatoire (2)'!$A$8:$Y$45,21,FALSE)</f>
        <v>0.77406964834414482</v>
      </c>
      <c r="J11" s="28">
        <f>VLOOKUP(B11,'obligatoire (2)'!$A$8:$Y$45,22,FALSE)</f>
        <v>0.76049791223509022</v>
      </c>
      <c r="K11" s="28">
        <f>VLOOKUP(B11,'obligatoire (2)'!$A$8:$Y$45,23,FALSE)</f>
        <v>0.74447193443636928</v>
      </c>
      <c r="L11" s="28">
        <f>VLOOKUP(B11,'obligatoire (2)'!$A$8:$Y$45,24,FALSE)</f>
        <v>0.7496231654105513</v>
      </c>
      <c r="M11" s="29"/>
    </row>
    <row r="12" spans="2:13" ht="18">
      <c r="B12" s="41" t="s">
        <v>60</v>
      </c>
      <c r="C12" s="27">
        <f>VLOOKUP(B12,'obligatoire (2)'!$A$8:$Y$45,2,FALSE)</f>
        <v>0.64279226677046841</v>
      </c>
      <c r="D12" s="28">
        <f>VLOOKUP(B12,'obligatoire (2)'!$A$8:$Y$45,11,FALSE)</f>
        <v>0.77814470129090363</v>
      </c>
      <c r="E12" s="28">
        <f>VLOOKUP(B12,'obligatoire (2)'!$A$8:$Y$45,17,FALSE)</f>
        <v>0.75154978690430074</v>
      </c>
      <c r="F12" s="28">
        <f>VLOOKUP(B12,'obligatoire (2)'!$A$8:$Y$45,18,FALSE)</f>
        <v>0.74888284437536423</v>
      </c>
      <c r="G12" s="28">
        <f>VLOOKUP(B12,'obligatoire (2)'!$A$8:$Y$45,19,FALSE)</f>
        <v>0.75524337158686183</v>
      </c>
      <c r="H12" s="28">
        <f>VLOOKUP(B12,'obligatoire (2)'!$A$8:$Y$45,20,FALSE)</f>
        <v>0.75728542914171659</v>
      </c>
      <c r="I12" s="28">
        <f>VLOOKUP(B12,'obligatoire (2)'!$A$8:$Y$45,21,FALSE)</f>
        <v>0.76262327416173559</v>
      </c>
      <c r="J12" s="28">
        <f>VLOOKUP(B12,'obligatoire (2)'!$A$8:$Y$45,22,FALSE)</f>
        <v>0.74047640289053451</v>
      </c>
      <c r="K12" s="28">
        <f>VLOOKUP(B12,'obligatoire (2)'!$A$8:$Y$45,23,FALSE)</f>
        <v>0.70541880644590038</v>
      </c>
      <c r="L12" s="28">
        <f>VLOOKUP(B12,'obligatoire (2)'!$A$8:$Y$45,24,FALSE)</f>
        <v>0.74705474705474706</v>
      </c>
      <c r="M12" s="29"/>
    </row>
    <row r="13" spans="2:13" ht="18">
      <c r="B13" s="41" t="s">
        <v>54</v>
      </c>
      <c r="C13" s="27">
        <f>VLOOKUP(B13,'obligatoire (2)'!$A$8:$Y$45,2,FALSE)</f>
        <v>0.72281449893390193</v>
      </c>
      <c r="D13" s="28">
        <f>VLOOKUP(B13,'obligatoire (2)'!$A$8:$Y$45,11,FALSE)</f>
        <v>0.72072775979461989</v>
      </c>
      <c r="E13" s="28">
        <f>VLOOKUP(B13,'obligatoire (2)'!$A$8:$Y$45,17,FALSE)</f>
        <v>0.75674418604651161</v>
      </c>
      <c r="F13" s="28">
        <f>VLOOKUP(B13,'obligatoire (2)'!$A$8:$Y$45,18,FALSE)</f>
        <v>0.7549488694999531</v>
      </c>
      <c r="G13" s="28">
        <f>VLOOKUP(B13,'obligatoire (2)'!$A$8:$Y$45,19,FALSE)</f>
        <v>0.75778903903903894</v>
      </c>
      <c r="H13" s="28">
        <f>VLOOKUP(B13,'obligatoire (2)'!$A$8:$Y$45,20,FALSE)</f>
        <v>0.75670391061452513</v>
      </c>
      <c r="I13" s="28">
        <f>VLOOKUP(B13,'obligatoire (2)'!$A$8:$Y$45,21,FALSE)</f>
        <v>0.75852324521422054</v>
      </c>
      <c r="J13" s="28">
        <f>VLOOKUP(B13,'obligatoire (2)'!$A$8:$Y$45,22,FALSE)</f>
        <v>0.76665152203543829</v>
      </c>
      <c r="K13" s="28">
        <f>VLOOKUP(B13,'obligatoire (2)'!$A$8:$Y$45,23,FALSE)</f>
        <v>0.76281086821842647</v>
      </c>
      <c r="L13" s="28"/>
      <c r="M13" s="29"/>
    </row>
    <row r="14" spans="2:13" ht="18">
      <c r="B14" s="41" t="s">
        <v>40</v>
      </c>
      <c r="C14" s="27">
        <f>VLOOKUP(B14,'obligatoire (2)'!$A$8:$Y$45,2,FALSE)</f>
        <v>0.6786157941437444</v>
      </c>
      <c r="D14" s="28">
        <f>VLOOKUP(B14,'obligatoire (2)'!$A$8:$Y$45,11,FALSE)</f>
        <v>0.6215292025714676</v>
      </c>
      <c r="E14" s="28">
        <f>VLOOKUP(B14,'obligatoire (2)'!$A$8:$Y$45,17,FALSE)</f>
        <v>0.71899508174930216</v>
      </c>
      <c r="F14" s="28">
        <f>VLOOKUP(B14,'obligatoire (2)'!$A$8:$Y$45,18,FALSE)</f>
        <v>0.72354269021378304</v>
      </c>
      <c r="G14" s="28">
        <f>VLOOKUP(B14,'obligatoire (2)'!$A$8:$Y$45,19,FALSE)</f>
        <v>0.73030342492512035</v>
      </c>
      <c r="H14" s="28">
        <f>VLOOKUP(B14,'obligatoire (2)'!$A$8:$Y$45,20,FALSE)</f>
        <v>0.73927868852459011</v>
      </c>
      <c r="I14" s="28">
        <f>VLOOKUP(B14,'obligatoire (2)'!$A$8:$Y$45,21,FALSE)</f>
        <v>0.73290488431876599</v>
      </c>
      <c r="J14" s="28">
        <f>VLOOKUP(B14,'obligatoire (2)'!$A$8:$Y$45,22,FALSE)</f>
        <v>0.72343355519853114</v>
      </c>
      <c r="K14" s="28">
        <f>VLOOKUP(B14,'obligatoire (2)'!$A$8:$Y$45,23,FALSE)</f>
        <v>0.67997338656021278</v>
      </c>
      <c r="L14" s="28">
        <f>VLOOKUP(B14,'obligatoire (2)'!$A$8:$Y$45,24,FALSE)</f>
        <v>0.71111697913916028</v>
      </c>
      <c r="M14" s="29">
        <f>VLOOKUP(B14,'obligatoire (2)'!$A$8:$Y$45,25,FALSE)</f>
        <v>0.72685907436297448</v>
      </c>
    </row>
    <row r="15" spans="2:13" ht="18">
      <c r="B15" s="41" t="s">
        <v>42</v>
      </c>
      <c r="C15" s="27"/>
      <c r="D15" s="28">
        <f>VLOOKUP(B15,'obligatoire (2)'!$A$8:$Y$45,11,FALSE)</f>
        <v>0.77969375086218795</v>
      </c>
      <c r="E15" s="28">
        <f>VLOOKUP(B15,'obligatoire (2)'!$A$8:$Y$45,17,FALSE)</f>
        <v>0.73130682589225138</v>
      </c>
      <c r="F15" s="28">
        <f>VLOOKUP(B15,'obligatoire (2)'!$A$8:$Y$45,18,FALSE)</f>
        <v>0.73045930701047546</v>
      </c>
      <c r="G15" s="28">
        <f>VLOOKUP(B15,'obligatoire (2)'!$A$8:$Y$45,19,FALSE)</f>
        <v>0.72307275436932661</v>
      </c>
      <c r="H15" s="28">
        <f>VLOOKUP(B15,'obligatoire (2)'!$A$8:$Y$45,20,FALSE)</f>
        <v>0.72195448460508704</v>
      </c>
      <c r="I15" s="28">
        <f>VLOOKUP(B15,'obligatoire (2)'!$A$8:$Y$45,21,FALSE)</f>
        <v>0.72089964487702218</v>
      </c>
      <c r="J15" s="28">
        <f>VLOOKUP(B15,'obligatoire (2)'!$A$8:$Y$45,22,FALSE)</f>
        <v>0.70219231604080745</v>
      </c>
      <c r="K15" s="28">
        <f>VLOOKUP(B15,'obligatoire (2)'!$A$8:$Y$45,23,FALSE)</f>
        <v>0.70966382126672989</v>
      </c>
      <c r="L15" s="28">
        <f>VLOOKUP(B15,'obligatoire (2)'!$A$8:$Y$45,24,FALSE)</f>
        <v>0.71439936356404132</v>
      </c>
      <c r="M15" s="29">
        <f>VLOOKUP(B15,'obligatoire (2)'!$A$8:$Y$45,25,FALSE)</f>
        <v>0.72576112412177995</v>
      </c>
    </row>
    <row r="16" spans="2:13" ht="18">
      <c r="B16" s="41" t="s">
        <v>41</v>
      </c>
      <c r="C16" s="27">
        <f>VLOOKUP(B16,'obligatoire (2)'!$A$8:$Y$45,2,FALSE)</f>
        <v>0.64980959634424973</v>
      </c>
      <c r="D16" s="28">
        <f>VLOOKUP(B16,'obligatoire (2)'!$A$8:$Y$45,11,FALSE)</f>
        <v>0.64580152671755719</v>
      </c>
      <c r="E16" s="28">
        <f>VLOOKUP(B16,'obligatoire (2)'!$A$8:$Y$45,17,FALSE)</f>
        <v>0.69059536354056905</v>
      </c>
      <c r="F16" s="28">
        <f>VLOOKUP(B16,'obligatoire (2)'!$A$8:$Y$45,18,FALSE)</f>
        <v>0.68106630211893371</v>
      </c>
      <c r="G16" s="28">
        <f>VLOOKUP(B16,'obligatoire (2)'!$A$8:$Y$45,19,FALSE)</f>
        <v>0.71923349893541522</v>
      </c>
      <c r="H16" s="28">
        <f>VLOOKUP(B16,'obligatoire (2)'!$A$8:$Y$45,20,FALSE)</f>
        <v>0.70271754048860835</v>
      </c>
      <c r="I16" s="28">
        <f>VLOOKUP(B16,'obligatoire (2)'!$A$8:$Y$45,21,FALSE)</f>
        <v>0.70419609472372247</v>
      </c>
      <c r="J16" s="28">
        <f>VLOOKUP(B16,'obligatoire (2)'!$A$8:$Y$45,22,FALSE)</f>
        <v>0.71335463258785936</v>
      </c>
      <c r="K16" s="28">
        <f>VLOOKUP(B16,'obligatoire (2)'!$A$8:$Y$45,23,FALSE)</f>
        <v>0.71039767472585547</v>
      </c>
      <c r="L16" s="28">
        <f>VLOOKUP(B16,'obligatoire (2)'!$A$8:$Y$45,24,FALSE)</f>
        <v>0.68290645879732736</v>
      </c>
      <c r="M16" s="29"/>
    </row>
    <row r="17" spans="2:15" ht="18">
      <c r="B17" s="41" t="s">
        <v>66</v>
      </c>
      <c r="C17" s="27"/>
      <c r="D17" s="28">
        <f>VLOOKUP(B17,'obligatoire (2)'!$A$8:$Y$45,11,FALSE)</f>
        <v>0.69863013698630128</v>
      </c>
      <c r="E17" s="28">
        <f>VLOOKUP(B17,'obligatoire (2)'!$A$8:$Y$45,17,FALSE)</f>
        <v>0.6842785018198897</v>
      </c>
      <c r="F17" s="28">
        <f>VLOOKUP(B17,'obligatoire (2)'!$A$8:$Y$45,18,FALSE)</f>
        <v>0.68754423213021942</v>
      </c>
      <c r="G17" s="28">
        <f>VLOOKUP(B17,'obligatoire (2)'!$A$8:$Y$45,19,FALSE)</f>
        <v>0.68821014050091622</v>
      </c>
      <c r="H17" s="28">
        <f>VLOOKUP(B17,'obligatoire (2)'!$A$8:$Y$45,20,FALSE)</f>
        <v>0.69433369578349646</v>
      </c>
      <c r="I17" s="28">
        <f>VLOOKUP(B17,'obligatoire (2)'!$A$8:$Y$45,21,FALSE)</f>
        <v>0.68584539357571472</v>
      </c>
      <c r="J17" s="28">
        <f>VLOOKUP(B17,'obligatoire (2)'!$A$8:$Y$45,22,FALSE)</f>
        <v>0.64062334358104533</v>
      </c>
      <c r="K17" s="28">
        <f>VLOOKUP(B17,'obligatoire (2)'!$A$8:$Y$45,23,FALSE)</f>
        <v>0.60993880565520153</v>
      </c>
      <c r="L17" s="28">
        <f>VLOOKUP(B17,'obligatoire (2)'!$A$8:$Y$45,24,FALSE)</f>
        <v>0.63154606975533567</v>
      </c>
      <c r="M17" s="29">
        <f>VLOOKUP(B17,'obligatoire (2)'!$A$8:$Y$45,25,FALSE)</f>
        <v>0.6458089875703813</v>
      </c>
    </row>
    <row r="18" spans="2:15" ht="18">
      <c r="B18" s="41" t="s">
        <v>44</v>
      </c>
      <c r="C18" s="27"/>
      <c r="D18" s="28">
        <f>VLOOKUP(B18,'obligatoire (2)'!$A$8:$Y$45,11,FALSE)</f>
        <v>0.64324324324324322</v>
      </c>
      <c r="E18" s="28">
        <f>VLOOKUP(B18,'obligatoire (2)'!$A$8:$Y$45,17,FALSE)</f>
        <v>0.62400240927571149</v>
      </c>
      <c r="F18" s="28">
        <f>VLOOKUP(B18,'obligatoire (2)'!$A$8:$Y$45,18,FALSE)</f>
        <v>0.62876753207997615</v>
      </c>
      <c r="G18" s="28">
        <f>VLOOKUP(B18,'obligatoire (2)'!$A$8:$Y$45,19,FALSE)</f>
        <v>0.62164620281946337</v>
      </c>
      <c r="H18" s="28">
        <f>VLOOKUP(B18,'obligatoire (2)'!$A$8:$Y$45,20,FALSE)</f>
        <v>0.64549394709311014</v>
      </c>
      <c r="I18" s="28">
        <f>VLOOKUP(B18,'obligatoire (2)'!$A$8:$Y$45,21,FALSE)</f>
        <v>0.66348833797858286</v>
      </c>
      <c r="J18" s="28">
        <f>VLOOKUP(B18,'obligatoire (2)'!$A$8:$Y$45,22,FALSE)</f>
        <v>0.68030083124422747</v>
      </c>
      <c r="K18" s="28">
        <f>VLOOKUP(B18,'obligatoire (2)'!$A$8:$Y$45,23,FALSE)</f>
        <v>0.63863302629822449</v>
      </c>
      <c r="L18" s="28">
        <f>VLOOKUP(B18,'obligatoire (2)'!$A$8:$Y$45,24,FALSE)</f>
        <v>0.64914529914529928</v>
      </c>
      <c r="M18" s="29">
        <f>VLOOKUP(B18,'obligatoire (2)'!$A$8:$Y$45,25,FALSE)</f>
        <v>0.67985183225294354</v>
      </c>
    </row>
    <row r="19" spans="2:15" ht="18">
      <c r="B19" s="41" t="s">
        <v>63</v>
      </c>
      <c r="C19" s="27"/>
      <c r="D19" s="28">
        <f>VLOOKUP(B19,'obligatoire (2)'!$A$8:$Y$45,11,FALSE)</f>
        <v>0.66089860352155438</v>
      </c>
      <c r="E19" s="28">
        <f>VLOOKUP(B19,'obligatoire (2)'!$A$8:$Y$45,17,FALSE)</f>
        <v>0.6029044347282948</v>
      </c>
      <c r="F19" s="28">
        <f>VLOOKUP(B19,'obligatoire (2)'!$A$8:$Y$45,18,FALSE)</f>
        <v>0.5961040937452442</v>
      </c>
      <c r="G19" s="28">
        <f>VLOOKUP(B19,'obligatoire (2)'!$A$8:$Y$45,19,FALSE)</f>
        <v>0.589396931490202</v>
      </c>
      <c r="H19" s="28">
        <f>VLOOKUP(B19,'obligatoire (2)'!$A$8:$Y$45,20,FALSE)</f>
        <v>0.61523839695865679</v>
      </c>
      <c r="I19" s="28">
        <f>VLOOKUP(B19,'obligatoire (2)'!$A$8:$Y$45,21,FALSE)</f>
        <v>0.61842105263157898</v>
      </c>
      <c r="J19" s="28">
        <f>VLOOKUP(B19,'obligatoire (2)'!$A$8:$Y$45,22,FALSE)</f>
        <v>0.6242881329844544</v>
      </c>
      <c r="K19" s="28">
        <f>VLOOKUP(B19,'obligatoire (2)'!$A$8:$Y$45,23,FALSE)</f>
        <v>0.57322565615778842</v>
      </c>
      <c r="L19" s="28">
        <f>VLOOKUP(B19,'obligatoire (2)'!$A$8:$Y$45,24,FALSE)</f>
        <v>0.63187588152327223</v>
      </c>
      <c r="M19" s="29">
        <f>VLOOKUP(B19,'obligatoire (2)'!$A$8:$Y$45,25,FALSE)</f>
        <v>0.71007441327990828</v>
      </c>
    </row>
    <row r="20" spans="2:15" ht="18">
      <c r="B20" s="41" t="s">
        <v>49</v>
      </c>
      <c r="C20" s="27"/>
      <c r="D20" s="28">
        <f>VLOOKUP(B20,'obligatoire (2)'!$A$8:$Y$45,11,FALSE)</f>
        <v>0.58820271392965939</v>
      </c>
      <c r="E20" s="28">
        <f>VLOOKUP(B20,'obligatoire (2)'!$A$8:$Y$45,17,FALSE)</f>
        <v>0.56740589436825206</v>
      </c>
      <c r="F20" s="28">
        <f>VLOOKUP(B20,'obligatoire (2)'!$A$8:$Y$45,18,FALSE)</f>
        <v>0.59573554665140238</v>
      </c>
      <c r="G20" s="28">
        <f>VLOOKUP(B20,'obligatoire (2)'!$A$8:$Y$45,19,FALSE)</f>
        <v>0.60720640569395012</v>
      </c>
      <c r="H20" s="28">
        <f>VLOOKUP(B20,'obligatoire (2)'!$A$8:$Y$45,20,FALSE)</f>
        <v>0.60972644376899687</v>
      </c>
      <c r="I20" s="28">
        <f>VLOOKUP(B20,'obligatoire (2)'!$A$8:$Y$45,21,FALSE)</f>
        <v>0.60012734797835088</v>
      </c>
      <c r="J20" s="28">
        <f>VLOOKUP(B20,'obligatoire (2)'!$A$8:$Y$45,22,FALSE)</f>
        <v>0.59179473106476399</v>
      </c>
      <c r="K20" s="28">
        <f>VLOOKUP(B20,'obligatoire (2)'!$A$8:$Y$45,23,FALSE)</f>
        <v>0.57971800433839471</v>
      </c>
      <c r="L20" s="28">
        <f>VLOOKUP(B20,'obligatoire (2)'!$A$8:$Y$45,24,FALSE)</f>
        <v>0.61339898537749926</v>
      </c>
      <c r="M20" s="29">
        <f>VLOOKUP(B20,'obligatoire (2)'!$A$8:$Y$45,25,FALSE)</f>
        <v>0.62165985539138635</v>
      </c>
    </row>
    <row r="21" spans="2:15" ht="18">
      <c r="B21" s="41" t="s">
        <v>57</v>
      </c>
      <c r="C21" s="27">
        <f>VLOOKUP(B21,'obligatoire (2)'!$A$8:$Y$45,2,FALSE)</f>
        <v>0.63951612903225807</v>
      </c>
      <c r="D21" s="28">
        <f>VLOOKUP(B21,'obligatoire (2)'!$A$8:$Y$45,11,FALSE)</f>
        <v>0.61688840619060548</v>
      </c>
      <c r="E21" s="28">
        <f>VLOOKUP(B21,'obligatoire (2)'!$A$8:$Y$45,17,FALSE)</f>
        <v>0.57180277349768871</v>
      </c>
      <c r="F21" s="28">
        <f>VLOOKUP(B21,'obligatoire (2)'!$A$8:$Y$45,18,FALSE)</f>
        <v>0.57095510695992768</v>
      </c>
      <c r="G21" s="28">
        <f>VLOOKUP(B21,'obligatoire (2)'!$A$8:$Y$45,19,FALSE)</f>
        <v>0.57162747524752466</v>
      </c>
      <c r="H21" s="28">
        <f>VLOOKUP(B21,'obligatoire (2)'!$A$8:$Y$45,20,FALSE)</f>
        <v>0.58606431852986218</v>
      </c>
      <c r="I21" s="28">
        <f>VLOOKUP(B21,'obligatoire (2)'!$A$8:$Y$45,21,FALSE)</f>
        <v>0.58174796166499787</v>
      </c>
      <c r="J21" s="28">
        <f>VLOOKUP(B21,'obligatoire (2)'!$A$8:$Y$45,22,FALSE)</f>
        <v>0.59791471728378554</v>
      </c>
      <c r="K21" s="28">
        <f>VLOOKUP(B21,'obligatoire (2)'!$A$8:$Y$45,23,FALSE)</f>
        <v>0.5615492777706762</v>
      </c>
      <c r="L21" s="28">
        <f>VLOOKUP(B21,'obligatoire (2)'!$A$8:$Y$45,24,FALSE)</f>
        <v>0.57425058709766541</v>
      </c>
      <c r="M21" s="29"/>
    </row>
    <row r="22" spans="2:15" ht="18">
      <c r="B22" s="41" t="s">
        <v>39</v>
      </c>
      <c r="C22" s="27">
        <f>VLOOKUP(B22,'obligatoire (2)'!$A$8:$Y$45,2,FALSE)</f>
        <v>0.50728571428571434</v>
      </c>
      <c r="D22" s="28">
        <f>VLOOKUP(B22,'obligatoire (2)'!$A$8:$Y$45,11,FALSE)</f>
        <v>0.56019343344362438</v>
      </c>
      <c r="E22" s="28">
        <f>VLOOKUP(B22,'obligatoire (2)'!$A$8:$Y$45,17,FALSE)</f>
        <v>0.56615974134834146</v>
      </c>
      <c r="F22" s="28">
        <f>VLOOKUP(B22,'obligatoire (2)'!$A$8:$Y$45,18,FALSE)</f>
        <v>0.56239775648516011</v>
      </c>
      <c r="G22" s="28">
        <f>VLOOKUP(B22,'obligatoire (2)'!$A$8:$Y$45,19,FALSE)</f>
        <v>0.58101418985810149</v>
      </c>
      <c r="H22" s="28">
        <f>VLOOKUP(B22,'obligatoire (2)'!$A$8:$Y$45,20,FALSE)</f>
        <v>0.58291784088445697</v>
      </c>
      <c r="I22" s="28">
        <f>VLOOKUP(B22,'obligatoire (2)'!$A$8:$Y$45,21,FALSE)</f>
        <v>0.58923421980134583</v>
      </c>
      <c r="J22" s="28">
        <f>VLOOKUP(B22,'obligatoire (2)'!$A$8:$Y$45,22,FALSE)</f>
        <v>0.61653130461601724</v>
      </c>
      <c r="K22" s="28">
        <f>VLOOKUP(B22,'obligatoire (2)'!$A$8:$Y$45,23,FALSE)</f>
        <v>0.58846195012308677</v>
      </c>
      <c r="L22" s="28">
        <f>VLOOKUP(B22,'obligatoire (2)'!$A$8:$Y$45,24,FALSE)</f>
        <v>0.54154184142200923</v>
      </c>
      <c r="M22" s="29">
        <f>VLOOKUP(B22,'obligatoire (2)'!$A$8:$Y$45,25,FALSE)</f>
        <v>0.54816878980891715</v>
      </c>
    </row>
    <row r="23" spans="2:15" ht="18">
      <c r="B23" s="41" t="s">
        <v>72</v>
      </c>
      <c r="C23" s="27">
        <f>VLOOKUP(B23,'obligatoire (2)'!$A$8:$Y$45,2,FALSE)</f>
        <v>0.19687750200160128</v>
      </c>
      <c r="D23" s="28">
        <f>VLOOKUP(B23,'obligatoire (2)'!$A$8:$Y$45,11,FALSE)</f>
        <v>0.22844268872291834</v>
      </c>
      <c r="E23" s="28">
        <f>VLOOKUP(B23,'obligatoire (2)'!$A$8:$Y$45,17,FALSE)</f>
        <v>0.55769813837850946</v>
      </c>
      <c r="F23" s="28">
        <f>VLOOKUP(B23,'obligatoire (2)'!$A$8:$Y$45,18,FALSE)</f>
        <v>0.5592786573027021</v>
      </c>
      <c r="G23" s="28">
        <f>VLOOKUP(B23,'obligatoire (2)'!$A$8:$Y$45,19,FALSE)</f>
        <v>0.56166507633587781</v>
      </c>
      <c r="H23" s="28">
        <f>VLOOKUP(B23,'obligatoire (2)'!$A$8:$Y$45,20,FALSE)</f>
        <v>0.56506313890559234</v>
      </c>
      <c r="I23" s="28">
        <f>VLOOKUP(B23,'obligatoire (2)'!$A$8:$Y$45,21,FALSE)</f>
        <v>0.56378255130205213</v>
      </c>
      <c r="J23" s="28">
        <f>VLOOKUP(B23,'obligatoire (2)'!$A$8:$Y$45,22,FALSE)</f>
        <v>0.51119641714651309</v>
      </c>
      <c r="K23" s="28">
        <f>VLOOKUP(B23,'obligatoire (2)'!$A$8:$Y$45,23,FALSE)</f>
        <v>0.52611875827909926</v>
      </c>
      <c r="L23" s="28">
        <f>VLOOKUP(B23,'obligatoire (2)'!$A$8:$Y$45,24,FALSE)</f>
        <v>0.53685741998060144</v>
      </c>
      <c r="M23" s="29"/>
      <c r="O23" s="47">
        <f>K23+'gouvernment (3)'!K23</f>
        <v>0.83119276622703453</v>
      </c>
    </row>
    <row r="24" spans="2:15" ht="18">
      <c r="B24" s="41" t="s">
        <v>37</v>
      </c>
      <c r="C24" s="27"/>
      <c r="D24" s="28">
        <f>VLOOKUP(B24,'obligatoire (2)'!$A$8:$Y$45,11,FALSE)</f>
        <v>0.65700997965313435</v>
      </c>
      <c r="E24" s="28">
        <f>VLOOKUP(B24,'obligatoire (2)'!$A$8:$Y$45,17,FALSE)</f>
        <v>0.55941465221820874</v>
      </c>
      <c r="F24" s="28">
        <f>VLOOKUP(B24,'obligatoire (2)'!$A$8:$Y$45,18,FALSE)</f>
        <v>0.53955901426718544</v>
      </c>
      <c r="G24" s="28">
        <f>VLOOKUP(B24,'obligatoire (2)'!$A$8:$Y$45,19,FALSE)</f>
        <v>0.53754977312714136</v>
      </c>
      <c r="H24" s="28">
        <f>VLOOKUP(B24,'obligatoire (2)'!$A$8:$Y$45,20,FALSE)</f>
        <v>0.53392873584384493</v>
      </c>
      <c r="I24" s="28">
        <f>VLOOKUP(B24,'obligatoire (2)'!$A$8:$Y$45,21,FALSE)</f>
        <v>0.53987957387679486</v>
      </c>
      <c r="J24" s="28">
        <f>VLOOKUP(B24,'obligatoire (2)'!$A$8:$Y$45,22,FALSE)</f>
        <v>0.53670298267547778</v>
      </c>
      <c r="K24" s="28">
        <f>VLOOKUP(B24,'obligatoire (2)'!$A$8:$Y$45,23,FALSE)</f>
        <v>0.54233451054966952</v>
      </c>
      <c r="L24" s="28">
        <f>VLOOKUP(B24,'obligatoire (2)'!$A$8:$Y$45,24,FALSE)</f>
        <v>0.54140719397713544</v>
      </c>
      <c r="M24" s="29"/>
    </row>
    <row r="25" spans="2:15" ht="18">
      <c r="B25" s="41" t="s">
        <v>52</v>
      </c>
      <c r="C25" s="27"/>
      <c r="D25" s="28">
        <f>VLOOKUP(B25,'obligatoire (2)'!$A$8:$Y$45,11,FALSE)</f>
        <v>0.29212201843580726</v>
      </c>
      <c r="E25" s="28">
        <f>VLOOKUP(B25,'obligatoire (2)'!$A$8:$Y$45,17,FALSE)</f>
        <v>0.4461559432933479</v>
      </c>
      <c r="F25" s="28">
        <f>VLOOKUP(B25,'obligatoire (2)'!$A$8:$Y$45,18,FALSE)</f>
        <v>0.45628598205917792</v>
      </c>
      <c r="G25" s="28">
        <f>VLOOKUP(B25,'obligatoire (2)'!$A$8:$Y$45,19,FALSE)</f>
        <v>0.48533333333333334</v>
      </c>
      <c r="H25" s="28">
        <f>VLOOKUP(B25,'obligatoire (2)'!$A$8:$Y$45,20,FALSE)</f>
        <v>0.51687027341477598</v>
      </c>
      <c r="I25" s="28">
        <f>VLOOKUP(B25,'obligatoire (2)'!$A$8:$Y$45,21,FALSE)</f>
        <v>0.52571173051125364</v>
      </c>
      <c r="J25" s="28">
        <f>VLOOKUP(B25,'obligatoire (2)'!$A$8:$Y$45,22,FALSE)</f>
        <v>0.53706569137712756</v>
      </c>
      <c r="K25" s="28">
        <f>VLOOKUP(B25,'obligatoire (2)'!$A$8:$Y$45,23,FALSE)</f>
        <v>0.53372041089772226</v>
      </c>
      <c r="L25" s="28">
        <f>VLOOKUP(B25,'obligatoire (2)'!$A$8:$Y$45,24,FALSE)</f>
        <v>0.59852941176470587</v>
      </c>
      <c r="M25" s="29"/>
    </row>
    <row r="26" spans="2:15" ht="18">
      <c r="B26" s="41" t="s">
        <v>55</v>
      </c>
      <c r="C26" s="27">
        <f>VLOOKUP(B26,'obligatoire (2)'!$A$8:$Y$45,2,FALSE)</f>
        <v>0.4404669260700389</v>
      </c>
      <c r="D26" s="28">
        <f>VLOOKUP(B26,'obligatoire (2)'!$A$8:$Y$45,11,FALSE)</f>
        <v>0.48118042056900512</v>
      </c>
      <c r="E26" s="28">
        <f>VLOOKUP(B26,'obligatoire (2)'!$A$8:$Y$45,17,FALSE)</f>
        <v>0.47290939444528757</v>
      </c>
      <c r="F26" s="28">
        <f>VLOOKUP(B26,'obligatoire (2)'!$A$8:$Y$45,18,FALSE)</f>
        <v>0.4770014556040757</v>
      </c>
      <c r="G26" s="28">
        <f>VLOOKUP(B26,'obligatoire (2)'!$A$8:$Y$45,19,FALSE)</f>
        <v>0.4810557684120903</v>
      </c>
      <c r="H26" s="28">
        <f>VLOOKUP(B26,'obligatoire (2)'!$A$8:$Y$45,20,FALSE)</f>
        <v>0.48858630356427718</v>
      </c>
      <c r="I26" s="28">
        <f>VLOOKUP(B26,'obligatoire (2)'!$A$8:$Y$45,21,FALSE)</f>
        <v>0.49333333333333335</v>
      </c>
      <c r="J26" s="28">
        <f>VLOOKUP(B26,'obligatoire (2)'!$A$8:$Y$45,22,FALSE)</f>
        <v>0.49101796407185627</v>
      </c>
      <c r="K26" s="28">
        <f>VLOOKUP(B26,'obligatoire (2)'!$A$8:$Y$45,23,FALSE)</f>
        <v>0.44100310791983716</v>
      </c>
      <c r="L26" s="28">
        <f>VLOOKUP(B26,'obligatoire (2)'!$A$8:$Y$45,24,FALSE)</f>
        <v>0.46385414458342172</v>
      </c>
      <c r="M26" s="29">
        <f>VLOOKUP(B26,'obligatoire (2)'!$A$8:$Y$45,25,FALSE)</f>
        <v>0.50192307692307681</v>
      </c>
    </row>
    <row r="27" spans="2:15" ht="18">
      <c r="B27" s="42" t="s">
        <v>36</v>
      </c>
      <c r="C27" s="30"/>
      <c r="D27" s="31">
        <f>VLOOKUP(B27,'obligatoire (2)'!$A$8:$Y$45,11,FALSE)</f>
        <v>0.44416194015255228</v>
      </c>
      <c r="E27" s="31">
        <f>VLOOKUP(B27,'obligatoire (2)'!$A$8:$Y$45,17,FALSE)</f>
        <v>0.44039351851851849</v>
      </c>
      <c r="F27" s="31">
        <f>VLOOKUP(B27,'obligatoire (2)'!$A$8:$Y$45,18,FALSE)</f>
        <v>0.44049459041731059</v>
      </c>
      <c r="G27" s="31">
        <f>VLOOKUP(B27,'obligatoire (2)'!$A$8:$Y$45,19,FALSE)</f>
        <v>0.44202619414483818</v>
      </c>
      <c r="H27" s="31">
        <f>VLOOKUP(B27,'obligatoire (2)'!$A$8:$Y$45,20,FALSE)</f>
        <v>0.44390762392501693</v>
      </c>
      <c r="I27" s="31">
        <f>VLOOKUP(B27,'obligatoire (2)'!$A$8:$Y$45,21,FALSE)</f>
        <v>0.446266806522361</v>
      </c>
      <c r="J27" s="31">
        <f>VLOOKUP(B27,'obligatoire (2)'!$A$8:$Y$45,22,FALSE)</f>
        <v>0.43223539745278877</v>
      </c>
      <c r="K27" s="31">
        <f>VLOOKUP(B27,'obligatoire (2)'!$A$8:$Y$45,23,FALSE)</f>
        <v>0.40724206349206349</v>
      </c>
      <c r="L27" s="31">
        <f>VLOOKUP(B27,'obligatoire (2)'!$A$8:$Y$45,24,FALSE)</f>
        <v>0.42574168683337815</v>
      </c>
      <c r="M27" s="32"/>
    </row>
    <row r="28" spans="2:15" ht="18">
      <c r="B28" s="17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5" ht="18">
      <c r="B29" s="5" t="s">
        <v>9</v>
      </c>
      <c r="C29" s="36" t="s">
        <v>10</v>
      </c>
      <c r="D29" s="37" t="s">
        <v>19</v>
      </c>
      <c r="E29" s="37" t="s">
        <v>25</v>
      </c>
      <c r="F29" s="37" t="s">
        <v>26</v>
      </c>
      <c r="G29" s="37" t="s">
        <v>27</v>
      </c>
      <c r="H29" s="37" t="s">
        <v>28</v>
      </c>
      <c r="I29" s="37" t="s">
        <v>29</v>
      </c>
      <c r="J29" s="37" t="s">
        <v>30</v>
      </c>
      <c r="K29" s="37" t="s">
        <v>31</v>
      </c>
      <c r="L29" s="37" t="s">
        <v>32</v>
      </c>
      <c r="M29" s="38">
        <v>2023</v>
      </c>
    </row>
    <row r="30" spans="2:15" ht="18">
      <c r="B30" s="40" t="s">
        <v>69</v>
      </c>
      <c r="C30" s="24">
        <f>VLOOKUP(B30,'obligatoire (2)'!$A$8:$Y$45,2,FALSE)</f>
        <v>0.40453251587475364</v>
      </c>
      <c r="D30" s="25">
        <f>VLOOKUP(B30,'obligatoire (2)'!$A$8:$Y$45,11,FALSE)</f>
        <v>0.41747189903372117</v>
      </c>
      <c r="E30" s="25">
        <f>VLOOKUP(B30,'obligatoire (2)'!$A$8:$Y$45,17,FALSE)</f>
        <v>0.42063271175433714</v>
      </c>
      <c r="F30" s="25">
        <f>VLOOKUP(B30,'obligatoire (2)'!$A$8:$Y$45,18,FALSE)</f>
        <v>0.42547770700636944</v>
      </c>
      <c r="G30" s="25">
        <f>VLOOKUP(B30,'obligatoire (2)'!$A$8:$Y$45,19,FALSE)</f>
        <v>0.42634676324128562</v>
      </c>
      <c r="H30" s="25">
        <f>VLOOKUP(B30,'obligatoire (2)'!$A$8:$Y$45,20,FALSE)</f>
        <v>0.42044188637207575</v>
      </c>
      <c r="I30" s="25">
        <f>VLOOKUP(B30,'obligatoire (2)'!$A$8:$Y$45,21,FALSE)</f>
        <v>0.42724150397686195</v>
      </c>
      <c r="J30" s="25">
        <f>VLOOKUP(B30,'obligatoire (2)'!$A$8:$Y$45,22,FALSE)</f>
        <v>0.42166723491305835</v>
      </c>
      <c r="K30" s="25">
        <f>VLOOKUP(B30,'obligatoire (2)'!$A$8:$Y$45,23,FALSE)</f>
        <v>0.43784425048724684</v>
      </c>
      <c r="L30" s="25">
        <f>VLOOKUP(B30,'obligatoire (2)'!$A$8:$Y$45,24,FALSE)</f>
        <v>0.43384299991458097</v>
      </c>
      <c r="M30" s="26"/>
    </row>
    <row r="31" spans="2:15" ht="18">
      <c r="B31" s="41" t="s">
        <v>48</v>
      </c>
      <c r="C31" s="27"/>
      <c r="D31" s="28">
        <f>VLOOKUP(B31,'obligatoire (2)'!$A$8:$Y$45,11,FALSE)</f>
        <v>0.40948230041458489</v>
      </c>
      <c r="E31" s="28">
        <f>VLOOKUP(B31,'obligatoire (2)'!$A$8:$Y$45,17,FALSE)</f>
        <v>0.30231143552311429</v>
      </c>
      <c r="F31" s="28">
        <f>VLOOKUP(B31,'obligatoire (2)'!$A$8:$Y$45,18,FALSE)</f>
        <v>0.30737365368682684</v>
      </c>
      <c r="G31" s="28">
        <f>VLOOKUP(B31,'obligatoire (2)'!$A$8:$Y$45,19,FALSE)</f>
        <v>0.32870313460356482</v>
      </c>
      <c r="H31" s="28">
        <f>VLOOKUP(B31,'obligatoire (2)'!$A$8:$Y$45,20,FALSE)</f>
        <v>0.32364532019704439</v>
      </c>
      <c r="I31" s="28">
        <f>VLOOKUP(B31,'obligatoire (2)'!$A$8:$Y$45,21,FALSE)</f>
        <v>0.34179068065381801</v>
      </c>
      <c r="J31" s="28">
        <f>VLOOKUP(B31,'obligatoire (2)'!$A$8:$Y$45,22,FALSE)</f>
        <v>0.33659511784511786</v>
      </c>
      <c r="K31" s="28">
        <f>VLOOKUP(B31,'obligatoire (2)'!$A$8:$Y$45,23,FALSE)</f>
        <v>0.31832552054943858</v>
      </c>
      <c r="L31" s="28">
        <f>VLOOKUP(B31,'obligatoire (2)'!$A$8:$Y$45,24,FALSE)</f>
        <v>0.31717647058823534</v>
      </c>
      <c r="M31" s="29"/>
    </row>
    <row r="32" spans="2:15" ht="18">
      <c r="B32" s="41" t="s">
        <v>59</v>
      </c>
      <c r="C32" s="27"/>
      <c r="D32" s="28">
        <f>VLOOKUP(B32,'obligatoire (2)'!$A$8:$Y$45,11,FALSE)</f>
        <v>0.26068515497553019</v>
      </c>
      <c r="E32" s="28">
        <f>VLOOKUP(B32,'obligatoire (2)'!$A$8:$Y$45,17,FALSE)</f>
        <v>0.28289358727939889</v>
      </c>
      <c r="F32" s="28">
        <f>VLOOKUP(B32,'obligatoire (2)'!$A$8:$Y$45,18,FALSE)</f>
        <v>0.27804790203493607</v>
      </c>
      <c r="G32" s="28">
        <f>VLOOKUP(B32,'obligatoire (2)'!$A$8:$Y$45,19,FALSE)</f>
        <v>0.27244411872480762</v>
      </c>
      <c r="H32" s="28">
        <f>VLOOKUP(B32,'obligatoire (2)'!$A$8:$Y$45,20,FALSE)</f>
        <v>0.26843767415939068</v>
      </c>
      <c r="I32" s="28">
        <f>VLOOKUP(B32,'obligatoire (2)'!$A$8:$Y$45,21,FALSE)</f>
        <v>0.26908957415565343</v>
      </c>
      <c r="J32" s="28">
        <f>VLOOKUP(B32,'obligatoire (2)'!$A$8:$Y$45,22,FALSE)</f>
        <v>0.28029572484731596</v>
      </c>
      <c r="K32" s="28">
        <f>VLOOKUP(B32,'obligatoire (2)'!$A$8:$Y$45,23,FALSE)</f>
        <v>0.25875966441848991</v>
      </c>
      <c r="L32" s="28">
        <f>VLOOKUP(B32,'obligatoire (2)'!$A$8:$Y$45,24,FALSE)</f>
        <v>0.27879741303967837</v>
      </c>
      <c r="M32" s="29"/>
    </row>
    <row r="33" spans="2:13" ht="18">
      <c r="B33" s="41" t="s">
        <v>70</v>
      </c>
      <c r="C33" s="27"/>
      <c r="D33" s="28">
        <f>VLOOKUP(B33,'obligatoire (2)'!$A$8:$Y$45,11,FALSE)</f>
        <v>0.27840327533265102</v>
      </c>
      <c r="E33" s="28">
        <f>VLOOKUP(B33,'obligatoire (2)'!$A$8:$Y$45,17,FALSE)</f>
        <v>0.23647683200653197</v>
      </c>
      <c r="F33" s="28">
        <f>VLOOKUP(B33,'obligatoire (2)'!$A$8:$Y$45,18,FALSE)</f>
        <v>0.24627402610751362</v>
      </c>
      <c r="G33" s="28">
        <f>VLOOKUP(B33,'obligatoire (2)'!$A$8:$Y$45,19,FALSE)</f>
        <v>0.24239266360983744</v>
      </c>
      <c r="H33" s="28">
        <f>VLOOKUP(B33,'obligatoire (2)'!$A$8:$Y$45,20,FALSE)</f>
        <v>0.23132257733018188</v>
      </c>
      <c r="I33" s="28">
        <f>VLOOKUP(B33,'obligatoire (2)'!$A$8:$Y$45,21,FALSE)</f>
        <v>0.2381000200843543</v>
      </c>
      <c r="J33" s="28">
        <f>VLOOKUP(B33,'obligatoire (2)'!$A$8:$Y$45,22,FALSE)</f>
        <v>0.20495106505469199</v>
      </c>
      <c r="K33" s="28">
        <f>VLOOKUP(B33,'obligatoire (2)'!$A$8:$Y$45,23,FALSE)</f>
        <v>0.18503841488071165</v>
      </c>
      <c r="L33" s="28">
        <f>VLOOKUP(B33,'obligatoire (2)'!$A$8:$Y$45,24,FALSE)</f>
        <v>0.16150922909880563</v>
      </c>
      <c r="M33" s="29"/>
    </row>
    <row r="34" spans="2:13" ht="18">
      <c r="B34" s="41" t="s">
        <v>45</v>
      </c>
      <c r="C34" s="27">
        <f>VLOOKUP(B34,'obligatoire (2)'!$A$8:$Y$45,2,FALSE)</f>
        <v>0.14845622444663753</v>
      </c>
      <c r="D34" s="28">
        <f>VLOOKUP(B34,'obligatoire (2)'!$A$8:$Y$45,11,FALSE)</f>
        <v>0.15555070407160793</v>
      </c>
      <c r="E34" s="28">
        <f>VLOOKUP(B34,'obligatoire (2)'!$A$8:$Y$45,17,FALSE)</f>
        <v>0.14463452566096424</v>
      </c>
      <c r="F34" s="28">
        <f>VLOOKUP(B34,'obligatoire (2)'!$A$8:$Y$45,18,FALSE)</f>
        <v>0.14128812113457026</v>
      </c>
      <c r="G34" s="28">
        <f>VLOOKUP(B34,'obligatoire (2)'!$A$8:$Y$45,19,FALSE)</f>
        <v>0.13761367371535005</v>
      </c>
      <c r="H34" s="28">
        <f>VLOOKUP(B34,'obligatoire (2)'!$A$8:$Y$45,20,FALSE)</f>
        <v>0.13977662280216743</v>
      </c>
      <c r="I34" s="28">
        <f>VLOOKUP(B34,'obligatoire (2)'!$A$8:$Y$45,21,FALSE)</f>
        <v>0.13902518809290154</v>
      </c>
      <c r="J34" s="28">
        <f>VLOOKUP(B34,'obligatoire (2)'!$A$8:$Y$45,22,FALSE)</f>
        <v>0.13610880398671096</v>
      </c>
      <c r="K34" s="28">
        <f>VLOOKUP(B34,'obligatoire (2)'!$A$8:$Y$45,23,FALSE)</f>
        <v>0.13082926829268293</v>
      </c>
      <c r="L34" s="28">
        <f>VLOOKUP(B34,'obligatoire (2)'!$A$8:$Y$45,24,FALSE)</f>
        <v>0.13381517811048013</v>
      </c>
      <c r="M34" s="29"/>
    </row>
    <row r="35" spans="2:13" ht="18">
      <c r="B35" s="41" t="s">
        <v>61</v>
      </c>
      <c r="C35" s="27"/>
      <c r="D35" s="28">
        <f>VLOOKUP(B35,'obligatoire (2)'!$A$8:$Y$45,11,FALSE)</f>
        <v>9.9677788171707721E-2</v>
      </c>
      <c r="E35" s="28">
        <f>VLOOKUP(B35,'obligatoire (2)'!$A$8:$Y$45,17,FALSE)</f>
        <v>8.994936981579231E-2</v>
      </c>
      <c r="F35" s="28">
        <f>VLOOKUP(B35,'obligatoire (2)'!$A$8:$Y$45,18,FALSE)</f>
        <v>9.1086109909130242E-2</v>
      </c>
      <c r="G35" s="28">
        <f>VLOOKUP(B35,'obligatoire (2)'!$A$8:$Y$45,19,FALSE)</f>
        <v>9.3868450390189512E-2</v>
      </c>
      <c r="H35" s="28">
        <f>VLOOKUP(B35,'obligatoire (2)'!$A$8:$Y$45,20,FALSE)</f>
        <v>9.4711219296304494E-2</v>
      </c>
      <c r="I35" s="28"/>
      <c r="J35" s="28"/>
      <c r="K35" s="28"/>
      <c r="L35" s="28"/>
      <c r="M35" s="29"/>
    </row>
    <row r="36" spans="2:13" ht="18">
      <c r="B36" s="41" t="s">
        <v>67</v>
      </c>
      <c r="C36" s="27"/>
      <c r="D36" s="28">
        <f>VLOOKUP(B36,'obligatoire (2)'!$A$8:$Y$45,11,FALSE)</f>
        <v>4.0953008344312689E-2</v>
      </c>
      <c r="E36" s="28">
        <f>VLOOKUP(B36,'obligatoire (2)'!$A$8:$Y$45,17,FALSE)</f>
        <v>4.2863407147555363E-2</v>
      </c>
      <c r="F36" s="28">
        <f>VLOOKUP(B36,'obligatoire (2)'!$A$8:$Y$45,18,FALSE)</f>
        <v>4.3031183636973294E-2</v>
      </c>
      <c r="G36" s="28">
        <f>VLOOKUP(B36,'obligatoire (2)'!$A$8:$Y$45,19,FALSE)</f>
        <v>4.1028507546115145E-2</v>
      </c>
      <c r="H36" s="28">
        <f>VLOOKUP(B36,'obligatoire (2)'!$A$8:$Y$45,20,FALSE)</f>
        <v>4.1680560186728909E-2</v>
      </c>
      <c r="I36" s="28">
        <f>VLOOKUP(B36,'obligatoire (2)'!$A$8:$Y$45,21,FALSE)</f>
        <v>4.0236168816969162E-2</v>
      </c>
      <c r="J36" s="28">
        <f>VLOOKUP(B36,'obligatoire (2)'!$A$8:$Y$45,22,FALSE)</f>
        <v>3.7409268565047463E-2</v>
      </c>
      <c r="K36" s="28">
        <f>VLOOKUP(B36,'obligatoire (2)'!$A$8:$Y$45,23,FALSE)</f>
        <v>3.5102420856610798E-2</v>
      </c>
      <c r="L36" s="28">
        <f>VLOOKUP(B36,'obligatoire (2)'!$A$8:$Y$45,24,FALSE)</f>
        <v>3.6968576709796676E-2</v>
      </c>
      <c r="M36" s="29"/>
    </row>
    <row r="37" spans="2:13" ht="18">
      <c r="B37" s="41" t="s">
        <v>64</v>
      </c>
      <c r="C37" s="27">
        <f>VLOOKUP(B37,'obligatoire (2)'!$A$8:$Y$45,2,FALSE)</f>
        <v>1.5463318218811766E-2</v>
      </c>
      <c r="D37" s="28">
        <f>VLOOKUP(B37,'obligatoire (2)'!$A$8:$Y$45,11,FALSE)</f>
        <v>1.9445267002270259E-2</v>
      </c>
      <c r="E37" s="28">
        <f>VLOOKUP(B37,'obligatoire (2)'!$A$8:$Y$45,17,FALSE)</f>
        <v>2.31859167024474E-2</v>
      </c>
      <c r="F37" s="28">
        <f>VLOOKUP(B37,'obligatoire (2)'!$A$8:$Y$45,18,FALSE)</f>
        <v>2.3632105599318713E-2</v>
      </c>
      <c r="G37" s="28">
        <f>VLOOKUP(B37,'obligatoire (2)'!$A$8:$Y$45,19,FALSE)</f>
        <v>2.3963034601332475E-2</v>
      </c>
      <c r="H37" s="28">
        <f>VLOOKUP(B37,'obligatoire (2)'!$A$8:$Y$45,20,FALSE)</f>
        <v>2.3796876659938383E-2</v>
      </c>
      <c r="I37" s="28">
        <f>VLOOKUP(B37,'obligatoire (2)'!$A$8:$Y$45,21,FALSE)</f>
        <v>2.3649358839604794E-2</v>
      </c>
      <c r="J37" s="28">
        <f>VLOOKUP(B37,'obligatoire (2)'!$A$8:$Y$45,22,FALSE)</f>
        <v>2.3890784982935155E-2</v>
      </c>
      <c r="K37" s="28">
        <f>VLOOKUP(B37,'obligatoire (2)'!$A$8:$Y$45,23,FALSE)</f>
        <v>2.2447696866301516E-2</v>
      </c>
      <c r="L37" s="28">
        <f>VLOOKUP(B37,'obligatoire (2)'!$A$8:$Y$45,24,FALSE)</f>
        <v>2.3784506638647437E-2</v>
      </c>
      <c r="M37" s="29">
        <f>VLOOKUP(B37,'obligatoire (2)'!$A$8:$Y$45,25,FALSE)</f>
        <v>2.599220233929821E-2</v>
      </c>
    </row>
    <row r="38" spans="2:13" ht="18">
      <c r="B38" s="41" t="s">
        <v>38</v>
      </c>
      <c r="C38" s="27">
        <f>VLOOKUP(B38,'obligatoire (2)'!$A$8:$Y$45,2,FALSE)</f>
        <v>1.4306498545101843E-2</v>
      </c>
      <c r="D38" s="28">
        <f>VLOOKUP(B38,'obligatoire (2)'!$A$8:$Y$45,11,FALSE)</f>
        <v>1.4350028137310072E-2</v>
      </c>
      <c r="E38" s="28">
        <f>VLOOKUP(B38,'obligatoire (2)'!$A$8:$Y$45,17,FALSE)</f>
        <v>1.4060899525095445E-2</v>
      </c>
      <c r="F38" s="28">
        <f>VLOOKUP(B38,'obligatoire (2)'!$A$8:$Y$45,18,FALSE)</f>
        <v>1.4050036258158085E-2</v>
      </c>
      <c r="G38" s="28">
        <f>VLOOKUP(B38,'obligatoire (2)'!$A$8:$Y$45,19,FALSE)</f>
        <v>1.4028974876214927E-2</v>
      </c>
      <c r="H38" s="28">
        <f>VLOOKUP(B38,'obligatoire (2)'!$A$8:$Y$45,20,FALSE)</f>
        <v>1.4213663457129757E-2</v>
      </c>
      <c r="I38" s="28">
        <f>VLOOKUP(B38,'obligatoire (2)'!$A$8:$Y$45,21,FALSE)</f>
        <v>1.417022436188573E-2</v>
      </c>
      <c r="J38" s="28">
        <f>VLOOKUP(B38,'obligatoire (2)'!$A$8:$Y$45,22,FALSE)</f>
        <v>1.2121212121212121E-2</v>
      </c>
      <c r="K38" s="28">
        <f>VLOOKUP(B38,'obligatoire (2)'!$A$8:$Y$45,23,FALSE)</f>
        <v>1.3215501864764067E-2</v>
      </c>
      <c r="L38" s="28">
        <f>VLOOKUP(B38,'obligatoire (2)'!$A$8:$Y$45,24,FALSE)</f>
        <v>1.3530354281645006E-2</v>
      </c>
      <c r="M38" s="29">
        <f>VLOOKUP(B38,'obligatoire (2)'!$A$8:$Y$45,25,FALSE)</f>
        <v>1.3542409123307198E-2</v>
      </c>
    </row>
    <row r="39" spans="2:13" ht="18">
      <c r="B39" s="41" t="s">
        <v>35</v>
      </c>
      <c r="C39" s="27"/>
      <c r="D39" s="28"/>
      <c r="E39" s="28">
        <f>VLOOKUP(B39,'obligatoire (2)'!$A$8:$Y$45,17,FALSE)</f>
        <v>9.6248281280691423E-3</v>
      </c>
      <c r="F39" s="28">
        <f>VLOOKUP(B39,'obligatoire (2)'!$A$8:$Y$45,18,FALSE)</f>
        <v>9.9078569305459229E-3</v>
      </c>
      <c r="G39" s="28">
        <f>VLOOKUP(B39,'obligatoire (2)'!$A$8:$Y$45,19,FALSE)</f>
        <v>9.1869999012150552E-3</v>
      </c>
      <c r="H39" s="28">
        <f>VLOOKUP(B39,'obligatoire (2)'!$A$8:$Y$45,20,FALSE)</f>
        <v>1.0934393638170973E-2</v>
      </c>
      <c r="I39" s="28">
        <f>VLOOKUP(B39,'obligatoire (2)'!$A$8:$Y$45,21,FALSE)</f>
        <v>1.1448140900195695E-2</v>
      </c>
      <c r="J39" s="28">
        <f>VLOOKUP(B39,'obligatoire (2)'!$A$8:$Y$45,22,FALSE)</f>
        <v>1.0389367278172969E-2</v>
      </c>
      <c r="K39" s="28">
        <f>VLOOKUP(B39,'obligatoire (2)'!$A$8:$Y$45,23,FALSE)</f>
        <v>1.0009442870632672E-2</v>
      </c>
      <c r="L39" s="28">
        <f>VLOOKUP(B39,'obligatoire (2)'!$A$8:$Y$45,24,FALSE)</f>
        <v>1.0577213659715926E-2</v>
      </c>
      <c r="M39" s="29"/>
    </row>
    <row r="40" spans="2:13" ht="18">
      <c r="B40" s="41" t="s">
        <v>51</v>
      </c>
      <c r="C40" s="27"/>
      <c r="D40" s="28"/>
      <c r="E40" s="28">
        <f>VLOOKUP(B40,'obligatoire (2)'!$A$8:$Y$45,17,FALSE)</f>
        <v>2.8500619578686491E-3</v>
      </c>
      <c r="F40" s="28">
        <f>VLOOKUP(B40,'obligatoire (2)'!$A$8:$Y$45,18,FALSE)</f>
        <v>2.9640607632456469E-3</v>
      </c>
      <c r="G40" s="28">
        <f>VLOOKUP(B40,'obligatoire (2)'!$A$8:$Y$45,19,FALSE)</f>
        <v>3.1473187265464229E-3</v>
      </c>
      <c r="H40" s="28">
        <f>VLOOKUP(B40,'obligatoire (2)'!$A$8:$Y$45,20,FALSE)</f>
        <v>5.013129625208881E-3</v>
      </c>
      <c r="I40" s="28">
        <f>VLOOKUP(B40,'obligatoire (2)'!$A$8:$Y$45,21,FALSE)</f>
        <v>4.7785547785547788E-3</v>
      </c>
      <c r="J40" s="28">
        <f>VLOOKUP(B40,'obligatoire (2)'!$A$8:$Y$45,22,FALSE)</f>
        <v>3.9521580863234526E-3</v>
      </c>
      <c r="K40" s="28">
        <f>VLOOKUP(B40,'obligatoire (2)'!$A$8:$Y$45,23,FALSE)</f>
        <v>3.8011095130470515E-3</v>
      </c>
      <c r="L40" s="28">
        <f>VLOOKUP(B40,'obligatoire (2)'!$A$8:$Y$45,24,FALSE)</f>
        <v>3.8546255506607934E-3</v>
      </c>
      <c r="M40" s="29"/>
    </row>
    <row r="41" spans="2:13" ht="18">
      <c r="B41" s="41" t="s">
        <v>53</v>
      </c>
      <c r="C41" s="27">
        <f>VLOOKUP(B41,'obligatoire (2)'!$A$8:$Y$45,2,FALSE)</f>
        <v>1.0572221488040175E-3</v>
      </c>
      <c r="D41" s="28">
        <f>VLOOKUP(B41,'obligatoire (2)'!$A$8:$Y$45,11,FALSE)</f>
        <v>1.7873100983020554E-3</v>
      </c>
      <c r="E41" s="28">
        <f>VLOOKUP(B41,'obligatoire (2)'!$A$8:$Y$45,17,FALSE)</f>
        <v>2.3710059839674837E-3</v>
      </c>
      <c r="F41" s="28">
        <f>VLOOKUP(B41,'obligatoire (2)'!$A$8:$Y$45,18,FALSE)</f>
        <v>1.8338108882521491E-3</v>
      </c>
      <c r="G41" s="28">
        <f>VLOOKUP(B41,'obligatoire (2)'!$A$8:$Y$45,19,FALSE)</f>
        <v>1.7285088730122145E-3</v>
      </c>
      <c r="H41" s="28">
        <f>VLOOKUP(B41,'obligatoire (2)'!$A$8:$Y$45,20,FALSE)</f>
        <v>1.4973508408200873E-3</v>
      </c>
      <c r="I41" s="28">
        <f>VLOOKUP(B41,'obligatoire (2)'!$A$8:$Y$45,21,FALSE)</f>
        <v>1.6173752310536043E-3</v>
      </c>
      <c r="J41" s="28">
        <f>VLOOKUP(B41,'obligatoire (2)'!$A$8:$Y$45,22,FALSE)</f>
        <v>1.5584415584415584E-3</v>
      </c>
      <c r="K41" s="28">
        <f>VLOOKUP(B41,'obligatoire (2)'!$A$8:$Y$45,23,FALSE)</f>
        <v>1.59846547314578E-3</v>
      </c>
      <c r="L41" s="28">
        <f>VLOOKUP(B41,'obligatoire (2)'!$A$8:$Y$45,24,FALSE)</f>
        <v>1.675603217158177E-3</v>
      </c>
      <c r="M41" s="29">
        <f>VLOOKUP(B41,'obligatoire (2)'!$A$8:$Y$45,25,FALSE)</f>
        <v>1.7757783828578194E-3</v>
      </c>
    </row>
    <row r="42" spans="2:13" ht="18">
      <c r="B42" s="41" t="s">
        <v>43</v>
      </c>
      <c r="C42" s="27">
        <f>VLOOKUP(B42,'obligatoire (2)'!$A$8:$Y$45,2,FALSE)</f>
        <v>0</v>
      </c>
      <c r="D42" s="28">
        <f>VLOOKUP(B42,'obligatoire (2)'!$A$8:$Y$45,11,FALSE)</f>
        <v>0</v>
      </c>
      <c r="E42" s="28">
        <f>VLOOKUP(B42,'obligatoire (2)'!$A$8:$Y$45,17,FALSE)</f>
        <v>0</v>
      </c>
      <c r="F42" s="28">
        <f>VLOOKUP(B42,'obligatoire (2)'!$A$8:$Y$45,18,FALSE)</f>
        <v>0</v>
      </c>
      <c r="G42" s="28">
        <f>VLOOKUP(B42,'obligatoire (2)'!$A$8:$Y$45,19,FALSE)</f>
        <v>0</v>
      </c>
      <c r="H42" s="28">
        <f>VLOOKUP(B42,'obligatoire (2)'!$A$8:$Y$45,20,FALSE)</f>
        <v>0</v>
      </c>
      <c r="I42" s="28">
        <f>VLOOKUP(B42,'obligatoire (2)'!$A$8:$Y$45,21,FALSE)</f>
        <v>0</v>
      </c>
      <c r="J42" s="28">
        <f>VLOOKUP(B42,'obligatoire (2)'!$A$8:$Y$45,22,FALSE)</f>
        <v>0</v>
      </c>
      <c r="K42" s="28">
        <f>VLOOKUP(B42,'obligatoire (2)'!$A$8:$Y$45,23,FALSE)</f>
        <v>0</v>
      </c>
      <c r="L42" s="28">
        <f>VLOOKUP(B42,'obligatoire (2)'!$A$8:$Y$45,24,FALSE)</f>
        <v>0</v>
      </c>
      <c r="M42" s="29">
        <f>VLOOKUP(B42,'obligatoire (2)'!$A$8:$Y$45,25,FALSE)</f>
        <v>0</v>
      </c>
    </row>
    <row r="43" spans="2:13" ht="18">
      <c r="B43" s="41" t="s">
        <v>52</v>
      </c>
      <c r="C43" s="27"/>
      <c r="D43" s="28">
        <f>VLOOKUP(B43,'obligatoire (2)'!$A$8:$Y$45,11,FALSE)</f>
        <v>0.29212201843580726</v>
      </c>
      <c r="E43" s="28">
        <f>VLOOKUP(B43,'obligatoire (2)'!$A$8:$Y$45,17,FALSE)</f>
        <v>0.4461559432933479</v>
      </c>
      <c r="F43" s="28">
        <f>VLOOKUP(B43,'obligatoire (2)'!$A$8:$Y$45,18,FALSE)</f>
        <v>0.45628598205917792</v>
      </c>
      <c r="G43" s="28">
        <f>VLOOKUP(B43,'obligatoire (2)'!$A$8:$Y$45,19,FALSE)</f>
        <v>0.48533333333333334</v>
      </c>
      <c r="H43" s="28">
        <f>VLOOKUP(B43,'obligatoire (2)'!$A$8:$Y$45,20,FALSE)</f>
        <v>0.51687027341477598</v>
      </c>
      <c r="I43" s="28">
        <f>VLOOKUP(B43,'obligatoire (2)'!$A$8:$Y$45,21,FALSE)</f>
        <v>0.52571173051125364</v>
      </c>
      <c r="J43" s="28">
        <f>VLOOKUP(B43,'obligatoire (2)'!$A$8:$Y$45,22,FALSE)</f>
        <v>0.53706569137712756</v>
      </c>
      <c r="K43" s="28">
        <f>VLOOKUP(B43,'obligatoire (2)'!$A$8:$Y$45,23,FALSE)</f>
        <v>0.53372041089772226</v>
      </c>
      <c r="L43" s="28">
        <f>VLOOKUP(B43,'obligatoire (2)'!$A$8:$Y$45,24,FALSE)</f>
        <v>0.59852941176470587</v>
      </c>
      <c r="M43" s="29"/>
    </row>
    <row r="44" spans="2:13" ht="18">
      <c r="B44" s="41" t="s">
        <v>56</v>
      </c>
      <c r="C44" s="27">
        <f>VLOOKUP(B44,'obligatoire (2)'!$A$8:$Y$45,2,FALSE)</f>
        <v>0</v>
      </c>
      <c r="D44" s="28">
        <f>VLOOKUP(B44,'obligatoire (2)'!$A$8:$Y$45,11,FALSE)</f>
        <v>0</v>
      </c>
      <c r="E44" s="28">
        <f>VLOOKUP(B44,'obligatoire (2)'!$A$8:$Y$45,17,FALSE)</f>
        <v>0</v>
      </c>
      <c r="F44" s="28">
        <f>VLOOKUP(B44,'obligatoire (2)'!$A$8:$Y$45,18,FALSE)</f>
        <v>0</v>
      </c>
      <c r="G44" s="28">
        <f>VLOOKUP(B44,'obligatoire (2)'!$A$8:$Y$45,19,FALSE)</f>
        <v>0</v>
      </c>
      <c r="H44" s="28">
        <f>VLOOKUP(B44,'obligatoire (2)'!$A$8:$Y$45,20,FALSE)</f>
        <v>0</v>
      </c>
      <c r="I44" s="28">
        <f>VLOOKUP(B44,'obligatoire (2)'!$A$8:$Y$45,21,FALSE)</f>
        <v>0</v>
      </c>
      <c r="J44" s="28">
        <f>VLOOKUP(B44,'obligatoire (2)'!$A$8:$Y$45,22,FALSE)</f>
        <v>0</v>
      </c>
      <c r="K44" s="28">
        <f>VLOOKUP(B44,'obligatoire (2)'!$A$8:$Y$45,23,FALSE)</f>
        <v>0</v>
      </c>
      <c r="L44" s="28">
        <f>VLOOKUP(B44,'obligatoire (2)'!$A$8:$Y$45,24,FALSE)</f>
        <v>0</v>
      </c>
      <c r="M44" s="29">
        <f>VLOOKUP(B44,'obligatoire (2)'!$A$8:$Y$45,25,FALSE)</f>
        <v>0</v>
      </c>
    </row>
    <row r="45" spans="2:13" ht="18">
      <c r="B45" s="41" t="s">
        <v>62</v>
      </c>
      <c r="C45" s="27">
        <f>VLOOKUP(B45,'obligatoire (2)'!$A$8:$Y$45,2,FALSE)</f>
        <v>0</v>
      </c>
      <c r="D45" s="28">
        <f>VLOOKUP(B45,'obligatoire (2)'!$A$8:$Y$45,11,FALSE)</f>
        <v>0</v>
      </c>
      <c r="E45" s="28">
        <f>VLOOKUP(B45,'obligatoire (2)'!$A$8:$Y$45,17,FALSE)</f>
        <v>0</v>
      </c>
      <c r="F45" s="28">
        <f>VLOOKUP(B45,'obligatoire (2)'!$A$8:$Y$45,18,FALSE)</f>
        <v>0</v>
      </c>
      <c r="G45" s="28">
        <f>VLOOKUP(B45,'obligatoire (2)'!$A$8:$Y$45,19,FALSE)</f>
        <v>0</v>
      </c>
      <c r="H45" s="28">
        <f>VLOOKUP(B45,'obligatoire (2)'!$A$8:$Y$45,20,FALSE)</f>
        <v>0</v>
      </c>
      <c r="I45" s="28">
        <f>VLOOKUP(B45,'obligatoire (2)'!$A$8:$Y$45,21,FALSE)</f>
        <v>0</v>
      </c>
      <c r="J45" s="28">
        <f>VLOOKUP(B45,'obligatoire (2)'!$A$8:$Y$45,22,FALSE)</f>
        <v>0</v>
      </c>
      <c r="K45" s="28">
        <f>VLOOKUP(B45,'obligatoire (2)'!$A$8:$Y$45,23,FALSE)</f>
        <v>0</v>
      </c>
      <c r="L45" s="28">
        <f>VLOOKUP(B45,'obligatoire (2)'!$A$8:$Y$45,24,FALSE)</f>
        <v>0</v>
      </c>
      <c r="M45" s="29">
        <f>VLOOKUP(B45,'obligatoire (2)'!$A$8:$Y$45,25,FALSE)</f>
        <v>0</v>
      </c>
    </row>
    <row r="46" spans="2:13" ht="18">
      <c r="B46" s="41" t="s">
        <v>68</v>
      </c>
      <c r="C46" s="27">
        <f>VLOOKUP(B46,'obligatoire (2)'!$A$8:$Y$45,2,FALSE)</f>
        <v>0</v>
      </c>
      <c r="D46" s="28">
        <f>VLOOKUP(B46,'obligatoire (2)'!$A$8:$Y$45,11,FALSE)</f>
        <v>0</v>
      </c>
      <c r="E46" s="28">
        <f>VLOOKUP(B46,'obligatoire (2)'!$A$8:$Y$45,17,FALSE)</f>
        <v>0</v>
      </c>
      <c r="F46" s="28">
        <f>VLOOKUP(B46,'obligatoire (2)'!$A$8:$Y$45,18,FALSE)</f>
        <v>0</v>
      </c>
      <c r="G46" s="28">
        <f>VLOOKUP(B46,'obligatoire (2)'!$A$8:$Y$45,19,FALSE)</f>
        <v>0</v>
      </c>
      <c r="H46" s="28">
        <f>VLOOKUP(B46,'obligatoire (2)'!$A$8:$Y$45,20,FALSE)</f>
        <v>0</v>
      </c>
      <c r="I46" s="28">
        <f>VLOOKUP(B46,'obligatoire (2)'!$A$8:$Y$45,21,FALSE)</f>
        <v>0</v>
      </c>
      <c r="J46" s="28">
        <f>VLOOKUP(B46,'obligatoire (2)'!$A$8:$Y$45,22,FALSE)</f>
        <v>0</v>
      </c>
      <c r="K46" s="28">
        <f>VLOOKUP(B46,'obligatoire (2)'!$A$8:$Y$45,23,FALSE)</f>
        <v>0</v>
      </c>
      <c r="L46" s="28">
        <f>VLOOKUP(B46,'obligatoire (2)'!$A$8:$Y$45,24,FALSE)</f>
        <v>0</v>
      </c>
      <c r="M46" s="29">
        <f>VLOOKUP(B46,'obligatoire (2)'!$A$8:$Y$45,25,FALSE)</f>
        <v>0</v>
      </c>
    </row>
    <row r="47" spans="2:13" ht="18">
      <c r="B47" s="42" t="s">
        <v>71</v>
      </c>
      <c r="C47" s="30">
        <f>VLOOKUP(B47,'obligatoire (2)'!$A$8:$Y$45,2,FALSE)</f>
        <v>0</v>
      </c>
      <c r="D47" s="31">
        <f>VLOOKUP(B47,'obligatoire (2)'!$A$8:$Y$45,11,FALSE)</f>
        <v>0</v>
      </c>
      <c r="E47" s="31">
        <f>VLOOKUP(B47,'obligatoire (2)'!$A$8:$Y$45,17,FALSE)</f>
        <v>0</v>
      </c>
      <c r="F47" s="31">
        <f>VLOOKUP(B47,'obligatoire (2)'!$A$8:$Y$45,18,FALSE)</f>
        <v>0</v>
      </c>
      <c r="G47" s="31">
        <f>VLOOKUP(B47,'obligatoire (2)'!$A$8:$Y$45,19,FALSE)</f>
        <v>0</v>
      </c>
      <c r="H47" s="31">
        <f>VLOOKUP(B47,'obligatoire (2)'!$A$8:$Y$45,20,FALSE)</f>
        <v>0</v>
      </c>
      <c r="I47" s="31">
        <f>VLOOKUP(B47,'obligatoire (2)'!$A$8:$Y$45,21,FALSE)</f>
        <v>0</v>
      </c>
      <c r="J47" s="31">
        <f>VLOOKUP(B47,'obligatoire (2)'!$A$8:$Y$45,22,FALSE)</f>
        <v>0</v>
      </c>
      <c r="K47" s="31">
        <f>VLOOKUP(B47,'obligatoire (2)'!$A$8:$Y$45,23,FALSE)</f>
        <v>0</v>
      </c>
      <c r="L47" s="31">
        <f>VLOOKUP(B47,'obligatoire (2)'!$A$8:$Y$45,24,FALSE)</f>
        <v>0</v>
      </c>
      <c r="M47" s="32">
        <f>VLOOKUP(B47,'obligatoire (2)'!$A$8:$Y$45,25,FALSE)</f>
        <v>0</v>
      </c>
    </row>
  </sheetData>
  <mergeCells count="1">
    <mergeCell ref="B1:L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0BF9C-126F-447A-B6E7-CCFBE98A06AE}">
  <dimension ref="A1:Y53"/>
  <sheetViews>
    <sheetView topLeftCell="A25" workbookViewId="0">
      <selection activeCell="B9" sqref="B9:Y46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87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</row>
    <row r="8" spans="1:25">
      <c r="A8" t="s">
        <v>33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</row>
    <row r="9" spans="1:25" ht="15">
      <c r="A9" t="s">
        <v>35</v>
      </c>
      <c r="B9" s="128">
        <v>0.80600000000000005</v>
      </c>
      <c r="C9" s="128">
        <v>0.90600000000000003</v>
      </c>
      <c r="D9" s="128">
        <v>0.90200000000000002</v>
      </c>
      <c r="E9" s="128">
        <v>1.008</v>
      </c>
      <c r="F9" s="128">
        <v>1.0049999999999999</v>
      </c>
      <c r="G9" s="128">
        <v>0.95199999999999996</v>
      </c>
      <c r="H9" s="128">
        <v>0.95199999999999996</v>
      </c>
      <c r="I9" s="128">
        <v>0.94099999999999995</v>
      </c>
      <c r="J9" s="128">
        <v>0.98599999999999999</v>
      </c>
      <c r="K9" s="128">
        <v>0.995</v>
      </c>
      <c r="L9" s="128">
        <v>0.97799999999999998</v>
      </c>
      <c r="M9" s="128">
        <v>0.99099999999999999</v>
      </c>
      <c r="N9" s="128">
        <v>1.0860000000000001</v>
      </c>
      <c r="O9" s="117">
        <v>1.3560000000000001</v>
      </c>
      <c r="P9" s="117">
        <v>1.4339999999999999</v>
      </c>
      <c r="Q9" s="117">
        <v>1.446</v>
      </c>
      <c r="R9" s="117">
        <v>1.4390000000000001</v>
      </c>
      <c r="S9" s="117">
        <v>1.4530000000000001</v>
      </c>
      <c r="T9" s="117">
        <v>1.4279999999999999</v>
      </c>
      <c r="U9" s="117">
        <v>1.3640000000000001</v>
      </c>
      <c r="V9" s="117">
        <v>1.4019999999999999</v>
      </c>
      <c r="W9" s="117">
        <v>1.2170000000000001</v>
      </c>
      <c r="X9" s="118">
        <v>1.198</v>
      </c>
      <c r="Y9" s="120" t="s">
        <v>34</v>
      </c>
    </row>
    <row r="10" spans="1:25" ht="15">
      <c r="A10" t="s">
        <v>36</v>
      </c>
      <c r="B10" s="117">
        <v>0.61099999999999999</v>
      </c>
      <c r="C10" s="117">
        <v>0.60499999999999998</v>
      </c>
      <c r="D10" s="117">
        <v>0.61899999999999999</v>
      </c>
      <c r="E10" s="117">
        <v>0.63100000000000001</v>
      </c>
      <c r="F10" s="137">
        <v>0.71099999999999997</v>
      </c>
      <c r="G10" s="117">
        <v>0.65900000000000003</v>
      </c>
      <c r="H10" s="117">
        <v>0.64700000000000002</v>
      </c>
      <c r="I10" s="117">
        <v>0.65100000000000002</v>
      </c>
      <c r="J10" s="117">
        <v>0.66100000000000003</v>
      </c>
      <c r="K10" s="117">
        <v>0.7</v>
      </c>
      <c r="L10" s="117">
        <v>0.69</v>
      </c>
      <c r="M10" s="117">
        <v>0.66600000000000004</v>
      </c>
      <c r="N10" s="117">
        <v>0.67800000000000005</v>
      </c>
      <c r="O10" s="117">
        <v>0.70199999999999996</v>
      </c>
      <c r="P10" s="117">
        <v>0.71399999999999997</v>
      </c>
      <c r="Q10" s="117">
        <v>0.71</v>
      </c>
      <c r="R10" s="117">
        <v>0.70299999999999996</v>
      </c>
      <c r="S10" s="117">
        <v>0.70899999999999996</v>
      </c>
      <c r="T10" s="117">
        <v>0.71499999999999997</v>
      </c>
      <c r="U10" s="117">
        <v>0.73599999999999999</v>
      </c>
      <c r="V10" s="117">
        <v>0.746</v>
      </c>
      <c r="W10" s="117">
        <v>0.73599999999999999</v>
      </c>
      <c r="X10" s="117">
        <v>0.72</v>
      </c>
      <c r="Y10" s="118">
        <v>0.73599999999999999</v>
      </c>
    </row>
    <row r="11" spans="1:25" ht="15">
      <c r="A11" t="s">
        <v>37</v>
      </c>
      <c r="B11" s="120" t="s">
        <v>34</v>
      </c>
      <c r="C11" s="120" t="s">
        <v>34</v>
      </c>
      <c r="D11" s="120" t="s">
        <v>34</v>
      </c>
      <c r="E11" s="137">
        <v>0.48</v>
      </c>
      <c r="F11" s="117">
        <v>0.48199999999999998</v>
      </c>
      <c r="G11" s="117">
        <v>0.48799999999999999</v>
      </c>
      <c r="H11" s="117">
        <v>0.48199999999999998</v>
      </c>
      <c r="I11" s="117">
        <v>0.48699999999999999</v>
      </c>
      <c r="J11" s="117">
        <v>0.42499999999999999</v>
      </c>
      <c r="K11" s="117">
        <v>0.42499999999999999</v>
      </c>
      <c r="L11" s="117">
        <v>0.42</v>
      </c>
      <c r="M11" s="117">
        <v>0.44900000000000001</v>
      </c>
      <c r="N11" s="117">
        <v>0.44</v>
      </c>
      <c r="O11" s="117">
        <v>0.46200000000000002</v>
      </c>
      <c r="P11" s="117">
        <v>0.47</v>
      </c>
      <c r="Q11" s="117">
        <v>0.50600000000000001</v>
      </c>
      <c r="R11" s="117">
        <v>0.52500000000000002</v>
      </c>
      <c r="S11" s="117">
        <v>0.53600000000000003</v>
      </c>
      <c r="T11" s="117">
        <v>0.54200000000000004</v>
      </c>
      <c r="U11" s="117">
        <v>0.54700000000000004</v>
      </c>
      <c r="V11" s="117">
        <v>0.53700000000000003</v>
      </c>
      <c r="W11" s="117">
        <v>0.50800000000000001</v>
      </c>
      <c r="X11" s="117">
        <v>0.52</v>
      </c>
      <c r="Y11" s="120" t="s">
        <v>34</v>
      </c>
    </row>
    <row r="12" spans="1:25" ht="15">
      <c r="A12" t="s">
        <v>38</v>
      </c>
      <c r="B12" s="117">
        <v>1.107</v>
      </c>
      <c r="C12" s="117">
        <v>1.2390000000000001</v>
      </c>
      <c r="D12" s="117">
        <v>1.3129999999999999</v>
      </c>
      <c r="E12" s="117">
        <v>1.3340000000000001</v>
      </c>
      <c r="F12" s="117">
        <v>1.345</v>
      </c>
      <c r="G12" s="117">
        <v>1.335</v>
      </c>
      <c r="H12" s="117">
        <v>1.361</v>
      </c>
      <c r="I12" s="117">
        <v>1.387</v>
      </c>
      <c r="J12" s="117">
        <v>1.405</v>
      </c>
      <c r="K12" s="117">
        <v>1.5569999999999999</v>
      </c>
      <c r="L12" s="117">
        <v>1.5469999999999999</v>
      </c>
      <c r="M12" s="117">
        <v>1.5149999999999999</v>
      </c>
      <c r="N12" s="117">
        <v>1.5229999999999999</v>
      </c>
      <c r="O12" s="117">
        <v>1.5109999999999999</v>
      </c>
      <c r="P12" s="117">
        <v>1.49</v>
      </c>
      <c r="Q12" s="117">
        <v>1.5509999999999999</v>
      </c>
      <c r="R12" s="117">
        <v>1.6040000000000001</v>
      </c>
      <c r="S12" s="117">
        <v>1.587</v>
      </c>
      <c r="T12" s="117">
        <v>1.619</v>
      </c>
      <c r="U12" s="117">
        <v>1.6619999999999999</v>
      </c>
      <c r="V12" s="117">
        <v>1.627</v>
      </c>
      <c r="W12" s="117">
        <v>1.6259999999999999</v>
      </c>
      <c r="X12" s="118">
        <v>1.5649999999999999</v>
      </c>
      <c r="Y12" s="118">
        <v>1.5940000000000001</v>
      </c>
    </row>
    <row r="13" spans="1:25" ht="15">
      <c r="A13" t="s">
        <v>39</v>
      </c>
      <c r="B13" s="117">
        <v>0.27</v>
      </c>
      <c r="C13" s="117">
        <v>0.33100000000000002</v>
      </c>
      <c r="D13" s="117">
        <v>0.33900000000000002</v>
      </c>
      <c r="E13" s="117">
        <v>0.36399999999999999</v>
      </c>
      <c r="F13" s="117">
        <v>0.35599999999999998</v>
      </c>
      <c r="G13" s="117">
        <v>0.30499999999999999</v>
      </c>
      <c r="H13" s="117">
        <v>0.313</v>
      </c>
      <c r="I13" s="117">
        <v>0.36199999999999999</v>
      </c>
      <c r="J13" s="117">
        <v>0.41599999999999998</v>
      </c>
      <c r="K13" s="117">
        <v>0.51100000000000001</v>
      </c>
      <c r="L13" s="117">
        <v>0.44400000000000001</v>
      </c>
      <c r="M13" s="117">
        <v>0.41099999999999998</v>
      </c>
      <c r="N13" s="117">
        <v>0.46300000000000002</v>
      </c>
      <c r="O13" s="117">
        <v>0.52400000000000002</v>
      </c>
      <c r="P13" s="117">
        <v>0.53200000000000003</v>
      </c>
      <c r="Q13" s="117">
        <v>0.56299999999999994</v>
      </c>
      <c r="R13" s="117">
        <v>0.57799999999999996</v>
      </c>
      <c r="S13" s="117">
        <v>0.59499999999999997</v>
      </c>
      <c r="T13" s="117">
        <v>0.59399999999999997</v>
      </c>
      <c r="U13" s="117">
        <v>0.61799999999999999</v>
      </c>
      <c r="V13" s="117">
        <v>0.55100000000000005</v>
      </c>
      <c r="W13" s="117">
        <v>0.66600000000000004</v>
      </c>
      <c r="X13" s="117">
        <v>0.70499999999999996</v>
      </c>
      <c r="Y13" s="118">
        <v>0.69399999999999995</v>
      </c>
    </row>
    <row r="14" spans="1:25" ht="15">
      <c r="A14" t="s">
        <v>40</v>
      </c>
      <c r="B14" s="117">
        <v>0.55200000000000005</v>
      </c>
      <c r="C14" s="117">
        <v>0.56899999999999995</v>
      </c>
      <c r="D14" s="117">
        <v>0.57899999999999996</v>
      </c>
      <c r="E14" s="117">
        <v>0.67</v>
      </c>
      <c r="F14" s="117">
        <v>0.59399999999999997</v>
      </c>
      <c r="G14" s="117">
        <v>0.57199999999999995</v>
      </c>
      <c r="H14" s="117">
        <v>0.48699999999999999</v>
      </c>
      <c r="I14" s="117">
        <v>0.49299999999999999</v>
      </c>
      <c r="J14" s="117">
        <v>0.505</v>
      </c>
      <c r="K14" s="117">
        <v>0.55600000000000005</v>
      </c>
      <c r="L14" s="117">
        <v>0.57899999999999996</v>
      </c>
      <c r="M14" s="117">
        <v>0.59199999999999997</v>
      </c>
      <c r="N14" s="117">
        <v>0.55800000000000005</v>
      </c>
      <c r="O14" s="117">
        <v>0.50900000000000001</v>
      </c>
      <c r="P14" s="117">
        <v>0.54200000000000004</v>
      </c>
      <c r="Q14" s="117">
        <v>0.624</v>
      </c>
      <c r="R14" s="117">
        <v>0.625</v>
      </c>
      <c r="S14" s="117">
        <v>0.61599999999999999</v>
      </c>
      <c r="T14" s="117">
        <v>0.57999999999999996</v>
      </c>
      <c r="U14" s="117">
        <v>0.68600000000000005</v>
      </c>
      <c r="V14" s="117">
        <v>0.70099999999999996</v>
      </c>
      <c r="W14" s="117">
        <v>0.71699999999999997</v>
      </c>
      <c r="X14" s="117">
        <v>0.65900000000000003</v>
      </c>
      <c r="Y14" s="118">
        <v>0.66700000000000004</v>
      </c>
    </row>
    <row r="15" spans="1:25" ht="15">
      <c r="A15" t="s">
        <v>41</v>
      </c>
      <c r="B15" s="117">
        <v>0.157</v>
      </c>
      <c r="C15" s="117">
        <v>0.129</v>
      </c>
      <c r="D15" s="117">
        <v>0.111</v>
      </c>
      <c r="E15" s="117">
        <v>0.13600000000000001</v>
      </c>
      <c r="F15" s="117">
        <v>7.3999999999999996E-2</v>
      </c>
      <c r="G15" s="117">
        <v>0.159</v>
      </c>
      <c r="H15" s="117">
        <v>0.13900000000000001</v>
      </c>
      <c r="I15" s="117">
        <v>0.14799999999999999</v>
      </c>
      <c r="J15" s="117">
        <v>0.14399999999999999</v>
      </c>
      <c r="K15" s="117">
        <v>0.14699999999999999</v>
      </c>
      <c r="L15" s="117">
        <v>0.12</v>
      </c>
      <c r="M15" s="117">
        <v>0.11700000000000001</v>
      </c>
      <c r="N15" s="117">
        <v>0.124</v>
      </c>
      <c r="O15" s="117">
        <v>0.16</v>
      </c>
      <c r="P15" s="117">
        <v>0.217</v>
      </c>
      <c r="Q15" s="117">
        <v>0.20899999999999999</v>
      </c>
      <c r="R15" s="117">
        <v>0.21099999999999999</v>
      </c>
      <c r="S15" s="117">
        <v>0.26600000000000001</v>
      </c>
      <c r="T15" s="137">
        <v>0.27400000000000002</v>
      </c>
      <c r="U15" s="117">
        <v>0.27</v>
      </c>
      <c r="V15" s="117">
        <v>0.307</v>
      </c>
      <c r="W15" s="117">
        <v>0.36</v>
      </c>
      <c r="X15" s="117">
        <v>0.36299999999999999</v>
      </c>
      <c r="Y15" s="120" t="s">
        <v>34</v>
      </c>
    </row>
    <row r="16" spans="1:25" ht="15">
      <c r="A16" t="s">
        <v>42</v>
      </c>
      <c r="B16" s="120" t="s">
        <v>34</v>
      </c>
      <c r="C16" s="120" t="s">
        <v>34</v>
      </c>
      <c r="D16" s="120" t="s">
        <v>34</v>
      </c>
      <c r="E16" s="117">
        <v>1.6E-2</v>
      </c>
      <c r="F16" s="117">
        <v>3.3000000000000002E-2</v>
      </c>
      <c r="G16" s="117">
        <v>0.13100000000000001</v>
      </c>
      <c r="H16" s="117">
        <v>0.126</v>
      </c>
      <c r="I16" s="117">
        <v>0.10100000000000001</v>
      </c>
      <c r="J16" s="117">
        <v>0.112</v>
      </c>
      <c r="K16" s="117">
        <v>0.122</v>
      </c>
      <c r="L16" s="117">
        <v>6.7000000000000004E-2</v>
      </c>
      <c r="M16" s="117">
        <v>6.8000000000000005E-2</v>
      </c>
      <c r="N16" s="117">
        <v>6.2E-2</v>
      </c>
      <c r="O16" s="117">
        <v>6.5000000000000002E-2</v>
      </c>
      <c r="P16" s="117">
        <v>9.2999999999999999E-2</v>
      </c>
      <c r="Q16" s="117">
        <v>5.7000000000000002E-2</v>
      </c>
      <c r="R16" s="117">
        <v>6.4000000000000001E-2</v>
      </c>
      <c r="S16" s="117">
        <v>7.2999999999999995E-2</v>
      </c>
      <c r="T16" s="117">
        <v>6.3E-2</v>
      </c>
      <c r="U16" s="117">
        <v>6.2E-2</v>
      </c>
      <c r="V16" s="117">
        <v>6.2E-2</v>
      </c>
      <c r="W16" s="117">
        <v>7.2999999999999995E-2</v>
      </c>
      <c r="X16" s="117">
        <v>6.5000000000000002E-2</v>
      </c>
      <c r="Y16" s="118">
        <v>7.9000000000000001E-2</v>
      </c>
    </row>
    <row r="17" spans="1:25" ht="15">
      <c r="A17" t="s">
        <v>43</v>
      </c>
      <c r="B17" s="117">
        <v>0.124</v>
      </c>
      <c r="C17" s="117">
        <v>0.125</v>
      </c>
      <c r="D17" s="117">
        <v>0.128</v>
      </c>
      <c r="E17" s="137">
        <v>0.13600000000000001</v>
      </c>
      <c r="F17" s="117">
        <v>0.14199999999999999</v>
      </c>
      <c r="G17" s="117">
        <v>0.14099999999999999</v>
      </c>
      <c r="H17" s="117">
        <v>0.14699999999999999</v>
      </c>
      <c r="I17" s="117">
        <v>0.161</v>
      </c>
      <c r="J17" s="117">
        <v>0.17699999999999999</v>
      </c>
      <c r="K17" s="117">
        <v>0.19800000000000001</v>
      </c>
      <c r="L17" s="137">
        <v>0.215</v>
      </c>
      <c r="M17" s="117">
        <v>0.22500000000000001</v>
      </c>
      <c r="N17" s="117">
        <v>0.223</v>
      </c>
      <c r="O17" s="117">
        <v>0.22600000000000001</v>
      </c>
      <c r="P17" s="117">
        <v>0.22900000000000001</v>
      </c>
      <c r="Q17" s="117">
        <v>0.23599999999999999</v>
      </c>
      <c r="R17" s="117">
        <v>0.23499999999999999</v>
      </c>
      <c r="S17" s="117">
        <v>0.23699999999999999</v>
      </c>
      <c r="T17" s="117">
        <v>0.245</v>
      </c>
      <c r="U17" s="117">
        <v>0.253</v>
      </c>
      <c r="V17" s="117">
        <v>0.24399999999999999</v>
      </c>
      <c r="W17" s="117">
        <v>0.23499999999999999</v>
      </c>
      <c r="X17" s="117">
        <v>0.22700000000000001</v>
      </c>
      <c r="Y17" s="118">
        <v>0.249</v>
      </c>
    </row>
    <row r="18" spans="1:25" ht="15">
      <c r="A18" t="s">
        <v>44</v>
      </c>
      <c r="B18" s="117">
        <v>0.13700000000000001</v>
      </c>
      <c r="C18" s="117">
        <v>0.114</v>
      </c>
      <c r="D18" s="117">
        <v>0.13500000000000001</v>
      </c>
      <c r="E18" s="117">
        <v>0.14000000000000001</v>
      </c>
      <c r="F18" s="117">
        <v>0.14000000000000001</v>
      </c>
      <c r="G18" s="117">
        <v>0.13300000000000001</v>
      </c>
      <c r="H18" s="117">
        <v>5.6000000000000001E-2</v>
      </c>
      <c r="I18" s="117">
        <v>7.3999999999999996E-2</v>
      </c>
      <c r="J18" s="117">
        <v>0.13300000000000001</v>
      </c>
      <c r="K18" s="117">
        <v>0.12</v>
      </c>
      <c r="L18" s="117">
        <v>0.115</v>
      </c>
      <c r="M18" s="117">
        <v>0.10199999999999999</v>
      </c>
      <c r="N18" s="117">
        <v>0.109</v>
      </c>
      <c r="O18" s="117">
        <v>0.109</v>
      </c>
      <c r="P18" s="117">
        <v>0.10299999999999999</v>
      </c>
      <c r="Q18" s="117">
        <v>0.105</v>
      </c>
      <c r="R18" s="117">
        <v>0.108</v>
      </c>
      <c r="S18" s="117">
        <v>0.107</v>
      </c>
      <c r="T18" s="117">
        <v>0.121</v>
      </c>
      <c r="U18" s="117">
        <v>0.11</v>
      </c>
      <c r="V18" s="117">
        <v>0.111</v>
      </c>
      <c r="W18" s="117">
        <v>0.13</v>
      </c>
      <c r="X18" s="117">
        <v>0.14199999999999999</v>
      </c>
      <c r="Y18" s="118">
        <v>0.14499999999999999</v>
      </c>
    </row>
    <row r="19" spans="1:25" ht="15">
      <c r="A19" t="s">
        <v>45</v>
      </c>
      <c r="B19" s="117">
        <v>0.30099999999999999</v>
      </c>
      <c r="C19" s="117">
        <v>0.30499999999999999</v>
      </c>
      <c r="D19" s="117">
        <v>0.316</v>
      </c>
      <c r="E19" s="117">
        <v>0.33300000000000002</v>
      </c>
      <c r="F19" s="117">
        <v>0.33300000000000002</v>
      </c>
      <c r="G19" s="117">
        <v>0.35299999999999998</v>
      </c>
      <c r="H19" s="117">
        <v>0.32300000000000001</v>
      </c>
      <c r="I19" s="117">
        <v>0.309</v>
      </c>
      <c r="J19" s="117">
        <v>0.33800000000000002</v>
      </c>
      <c r="K19" s="117">
        <v>0.38200000000000001</v>
      </c>
      <c r="L19" s="117">
        <v>0.376</v>
      </c>
      <c r="M19" s="117">
        <v>0.39100000000000001</v>
      </c>
      <c r="N19" s="117">
        <v>0.41699999999999998</v>
      </c>
      <c r="O19" s="117">
        <v>0.41699999999999998</v>
      </c>
      <c r="P19" s="117">
        <v>0.42499999999999999</v>
      </c>
      <c r="Q19" s="117">
        <v>0.42699999999999999</v>
      </c>
      <c r="R19" s="117">
        <v>0.42199999999999999</v>
      </c>
      <c r="S19" s="117">
        <v>0.41399999999999998</v>
      </c>
      <c r="T19" s="117">
        <v>0.42299999999999999</v>
      </c>
      <c r="U19" s="117">
        <v>0.43099999999999999</v>
      </c>
      <c r="V19" s="117">
        <v>0.43099999999999999</v>
      </c>
      <c r="W19" s="117">
        <v>0.41099999999999998</v>
      </c>
      <c r="X19" s="117">
        <v>0.41699999999999998</v>
      </c>
      <c r="Y19" s="120" t="s">
        <v>34</v>
      </c>
    </row>
    <row r="20" spans="1:25" ht="15">
      <c r="A20" t="s">
        <v>46</v>
      </c>
      <c r="B20" s="117">
        <v>1.327</v>
      </c>
      <c r="C20" s="117">
        <v>1.335</v>
      </c>
      <c r="D20" s="117">
        <v>1.3720000000000001</v>
      </c>
      <c r="E20" s="137">
        <v>1.3959999999999999</v>
      </c>
      <c r="F20" s="117">
        <v>1.42</v>
      </c>
      <c r="G20" s="117">
        <v>1.425</v>
      </c>
      <c r="H20" s="137">
        <v>1.393</v>
      </c>
      <c r="I20" s="117">
        <v>1.387</v>
      </c>
      <c r="J20" s="117">
        <v>1.415</v>
      </c>
      <c r="K20" s="117">
        <v>1.504</v>
      </c>
      <c r="L20" s="117">
        <v>1.516</v>
      </c>
      <c r="M20" s="117">
        <v>1.5389999999999999</v>
      </c>
      <c r="N20" s="117">
        <v>1.5580000000000001</v>
      </c>
      <c r="O20" s="137">
        <v>1.5760000000000001</v>
      </c>
      <c r="P20" s="117">
        <v>1.5780000000000001</v>
      </c>
      <c r="Q20" s="117">
        <v>1.5669999999999999</v>
      </c>
      <c r="R20" s="117">
        <v>0.84899999999999998</v>
      </c>
      <c r="S20" s="117">
        <v>0.82</v>
      </c>
      <c r="T20" s="117">
        <v>0.80200000000000005</v>
      </c>
      <c r="U20" s="117">
        <v>0.77700000000000002</v>
      </c>
      <c r="V20" s="117">
        <v>0.77200000000000002</v>
      </c>
      <c r="W20" s="117">
        <v>0.76900000000000002</v>
      </c>
      <c r="X20" s="117">
        <v>0.754</v>
      </c>
      <c r="Y20" s="120" t="s">
        <v>34</v>
      </c>
    </row>
    <row r="21" spans="1:25" ht="15">
      <c r="A21" t="s">
        <v>47</v>
      </c>
      <c r="B21" s="117">
        <v>0.96299999999999997</v>
      </c>
      <c r="C21" s="117">
        <v>0.97099999999999997</v>
      </c>
      <c r="D21" s="117">
        <v>1.012</v>
      </c>
      <c r="E21" s="117">
        <v>1.0580000000000001</v>
      </c>
      <c r="F21" s="117">
        <v>1.0720000000000001</v>
      </c>
      <c r="G21" s="117">
        <v>1.101</v>
      </c>
      <c r="H21" s="117">
        <v>1.0900000000000001</v>
      </c>
      <c r="I21" s="117">
        <v>1.087</v>
      </c>
      <c r="J21" s="117">
        <v>1.125</v>
      </c>
      <c r="K21" s="117">
        <v>0.32800000000000001</v>
      </c>
      <c r="L21" s="117">
        <v>0.32800000000000001</v>
      </c>
      <c r="M21" s="117">
        <v>0.32800000000000001</v>
      </c>
      <c r="N21" s="117">
        <v>0.32600000000000001</v>
      </c>
      <c r="O21" s="117">
        <v>0.32800000000000001</v>
      </c>
      <c r="P21" s="117">
        <v>0.32200000000000001</v>
      </c>
      <c r="Q21" s="117">
        <v>0.32</v>
      </c>
      <c r="R21" s="117">
        <v>0.317</v>
      </c>
      <c r="S21" s="117">
        <v>0.32300000000000001</v>
      </c>
      <c r="T21" s="117">
        <v>0.33100000000000002</v>
      </c>
      <c r="U21" s="117">
        <v>0.32500000000000001</v>
      </c>
      <c r="V21" s="117">
        <v>0.34399999999999997</v>
      </c>
      <c r="W21" s="117">
        <v>0.33200000000000002</v>
      </c>
      <c r="X21" s="117">
        <v>0.32700000000000001</v>
      </c>
      <c r="Y21" s="118">
        <v>0.32900000000000001</v>
      </c>
    </row>
    <row r="22" spans="1:25" ht="15">
      <c r="A22" t="s">
        <v>48</v>
      </c>
      <c r="B22" s="120" t="s">
        <v>34</v>
      </c>
      <c r="C22" s="120" t="s">
        <v>34</v>
      </c>
      <c r="D22" s="120" t="s">
        <v>34</v>
      </c>
      <c r="E22" s="137">
        <v>0.189</v>
      </c>
      <c r="F22" s="117">
        <v>0.19500000000000001</v>
      </c>
      <c r="G22" s="117">
        <v>0.19600000000000001</v>
      </c>
      <c r="H22" s="117">
        <v>0.19400000000000001</v>
      </c>
      <c r="I22" s="117">
        <v>0.20499999999999999</v>
      </c>
      <c r="J22" s="117">
        <v>0.217</v>
      </c>
      <c r="K22" s="117">
        <v>0.20399999999999999</v>
      </c>
      <c r="L22" s="117">
        <v>0.27</v>
      </c>
      <c r="M22" s="117">
        <v>0.27100000000000002</v>
      </c>
      <c r="N22" s="117">
        <v>0.29499999999999998</v>
      </c>
      <c r="O22" s="117">
        <v>0.28299999999999997</v>
      </c>
      <c r="P22" s="117">
        <v>0.311</v>
      </c>
      <c r="Q22" s="117">
        <v>0.32300000000000001</v>
      </c>
      <c r="R22" s="117">
        <v>0.34200000000000003</v>
      </c>
      <c r="S22" s="117">
        <v>0.34699999999999998</v>
      </c>
      <c r="T22" s="117">
        <v>0.371</v>
      </c>
      <c r="U22" s="117">
        <v>0.38600000000000001</v>
      </c>
      <c r="V22" s="117">
        <v>0.436</v>
      </c>
      <c r="W22" s="117">
        <v>0.40500000000000003</v>
      </c>
      <c r="X22" s="117">
        <v>0.36499999999999999</v>
      </c>
      <c r="Y22" s="120" t="s">
        <v>34</v>
      </c>
    </row>
    <row r="23" spans="1:25" ht="15">
      <c r="A23" t="s">
        <v>49</v>
      </c>
      <c r="B23" s="117">
        <v>0.20499999999999999</v>
      </c>
      <c r="C23" s="117">
        <v>0.20599999999999999</v>
      </c>
      <c r="D23" s="117">
        <v>0.20799999999999999</v>
      </c>
      <c r="E23" s="137">
        <v>0.252</v>
      </c>
      <c r="F23" s="117">
        <v>0.29299999999999998</v>
      </c>
      <c r="G23" s="117">
        <v>0.28299999999999997</v>
      </c>
      <c r="H23" s="117">
        <v>0.32700000000000001</v>
      </c>
      <c r="I23" s="117">
        <v>0.34799999999999998</v>
      </c>
      <c r="J23" s="117">
        <v>0.33700000000000002</v>
      </c>
      <c r="K23" s="117">
        <v>0.39200000000000002</v>
      </c>
      <c r="L23" s="117">
        <v>0.40799999999999997</v>
      </c>
      <c r="M23" s="117">
        <v>0.39300000000000002</v>
      </c>
      <c r="N23" s="117">
        <v>0.378</v>
      </c>
      <c r="O23" s="117">
        <v>0.36099999999999999</v>
      </c>
      <c r="P23" s="117">
        <v>0.32200000000000001</v>
      </c>
      <c r="Q23" s="117">
        <v>0.29799999999999999</v>
      </c>
      <c r="R23" s="117">
        <v>0.29599999999999999</v>
      </c>
      <c r="S23" s="117">
        <v>0.26</v>
      </c>
      <c r="T23" s="117">
        <v>0.24099999999999999</v>
      </c>
      <c r="U23" s="117">
        <v>0.222</v>
      </c>
      <c r="V23" s="117">
        <v>0.223</v>
      </c>
      <c r="W23" s="117">
        <v>0.215</v>
      </c>
      <c r="X23" s="117">
        <v>0.21</v>
      </c>
      <c r="Y23" s="120" t="s">
        <v>34</v>
      </c>
    </row>
    <row r="24" spans="1:25" ht="15">
      <c r="A24" t="s">
        <v>50</v>
      </c>
      <c r="B24" s="137">
        <v>0.107</v>
      </c>
      <c r="C24" s="117">
        <v>0.112</v>
      </c>
      <c r="D24" s="117">
        <v>0.124</v>
      </c>
      <c r="E24" s="137">
        <v>0.13</v>
      </c>
      <c r="F24" s="117">
        <v>0.126</v>
      </c>
      <c r="G24" s="117">
        <v>0.126</v>
      </c>
      <c r="H24" s="117">
        <v>0.126</v>
      </c>
      <c r="I24" s="117">
        <v>0.126</v>
      </c>
      <c r="J24" s="117">
        <v>0.126</v>
      </c>
      <c r="K24" s="117">
        <v>0.13</v>
      </c>
      <c r="L24" s="117">
        <v>0.124</v>
      </c>
      <c r="M24" s="117">
        <v>0.122</v>
      </c>
      <c r="N24" s="117">
        <v>0.124</v>
      </c>
      <c r="O24" s="117">
        <v>0.124</v>
      </c>
      <c r="P24" s="117">
        <v>0.126</v>
      </c>
      <c r="Q24" s="117">
        <v>0.125</v>
      </c>
      <c r="R24" s="117">
        <v>0.13100000000000001</v>
      </c>
      <c r="S24" s="117">
        <v>0.13900000000000001</v>
      </c>
      <c r="T24" s="117">
        <v>0.14099999999999999</v>
      </c>
      <c r="U24" s="117">
        <v>0.14199999999999999</v>
      </c>
      <c r="V24" s="117">
        <v>0.16300000000000001</v>
      </c>
      <c r="W24" s="117">
        <v>0.16300000000000001</v>
      </c>
      <c r="X24" s="117">
        <v>0.14899999999999999</v>
      </c>
      <c r="Y24" s="118">
        <v>0.14899999999999999</v>
      </c>
    </row>
    <row r="25" spans="1:25" ht="15">
      <c r="A25" t="s">
        <v>51</v>
      </c>
      <c r="B25" s="117">
        <v>0.61199999999999999</v>
      </c>
      <c r="C25" s="117">
        <v>0.69799999999999995</v>
      </c>
      <c r="D25" s="117">
        <v>0.70299999999999996</v>
      </c>
      <c r="E25" s="117">
        <v>0.56699999999999995</v>
      </c>
      <c r="F25" s="117">
        <v>0.64</v>
      </c>
      <c r="G25" s="117">
        <v>0.57899999999999996</v>
      </c>
      <c r="H25" s="117">
        <v>0.62</v>
      </c>
      <c r="I25" s="117">
        <v>0.71799999999999997</v>
      </c>
      <c r="J25" s="117">
        <v>0.80400000000000005</v>
      </c>
      <c r="K25" s="117">
        <v>1.0760000000000001</v>
      </c>
      <c r="L25" s="117">
        <v>1.0549999999999999</v>
      </c>
      <c r="M25" s="137">
        <v>1.5109999999999999</v>
      </c>
      <c r="N25" s="117">
        <v>1.5289999999999999</v>
      </c>
      <c r="O25" s="117">
        <v>1.56</v>
      </c>
      <c r="P25" s="117">
        <v>1.399</v>
      </c>
      <c r="Q25" s="117">
        <v>1.079</v>
      </c>
      <c r="R25" s="117">
        <v>1.08</v>
      </c>
      <c r="S25" s="117">
        <v>1.0249999999999999</v>
      </c>
      <c r="T25" s="117">
        <v>0.94899999999999995</v>
      </c>
      <c r="U25" s="117">
        <v>0.91500000000000004</v>
      </c>
      <c r="V25" s="117">
        <v>0.77900000000000003</v>
      </c>
      <c r="W25" s="117">
        <v>0.78600000000000003</v>
      </c>
      <c r="X25" s="117">
        <v>0.73299999999999998</v>
      </c>
      <c r="Y25" s="118">
        <v>0.78600000000000003</v>
      </c>
    </row>
    <row r="26" spans="1:25" ht="15">
      <c r="A26" t="s">
        <v>52</v>
      </c>
      <c r="B26" s="117">
        <v>0.33600000000000002</v>
      </c>
      <c r="C26" s="117">
        <v>0.35</v>
      </c>
      <c r="D26" s="117">
        <v>0.41</v>
      </c>
      <c r="E26" s="117">
        <v>0.46899999999999997</v>
      </c>
      <c r="F26" s="117">
        <v>0.49199999999999999</v>
      </c>
      <c r="G26" s="117">
        <v>0.53700000000000003</v>
      </c>
      <c r="H26" s="137">
        <v>0.70499999999999996</v>
      </c>
      <c r="I26" s="117">
        <v>0.76600000000000001</v>
      </c>
      <c r="J26" s="117">
        <v>0.81799999999999995</v>
      </c>
      <c r="K26" s="117">
        <v>0.83199999999999996</v>
      </c>
      <c r="L26" s="117">
        <v>0.83099999999999996</v>
      </c>
      <c r="M26" s="117">
        <v>0.84</v>
      </c>
      <c r="N26" s="117">
        <v>0.875</v>
      </c>
      <c r="O26" s="117">
        <v>0.873</v>
      </c>
      <c r="P26" s="117">
        <v>0.88300000000000001</v>
      </c>
      <c r="Q26" s="117">
        <v>0.89200000000000002</v>
      </c>
      <c r="R26" s="117">
        <v>0.89200000000000002</v>
      </c>
      <c r="S26" s="117">
        <v>0.88600000000000001</v>
      </c>
      <c r="T26" s="117">
        <v>0.879</v>
      </c>
      <c r="U26" s="117">
        <v>0.89700000000000002</v>
      </c>
      <c r="V26" s="118">
        <v>0.85199999999999998</v>
      </c>
      <c r="W26" s="117">
        <v>0.85599999999999998</v>
      </c>
      <c r="X26" s="121">
        <v>0.90900000000000003</v>
      </c>
      <c r="Y26" s="120" t="s">
        <v>34</v>
      </c>
    </row>
    <row r="27" spans="1:25" ht="15">
      <c r="A27" t="s">
        <v>53</v>
      </c>
      <c r="B27" s="117">
        <v>6.8000000000000005E-2</v>
      </c>
      <c r="C27" s="117">
        <v>7.0000000000000007E-2</v>
      </c>
      <c r="D27" s="117">
        <v>7.1999999999999995E-2</v>
      </c>
      <c r="E27" s="117">
        <v>7.3999999999999996E-2</v>
      </c>
      <c r="F27" s="117">
        <v>7.4999999999999997E-2</v>
      </c>
      <c r="G27" s="117">
        <v>7.5999999999999998E-2</v>
      </c>
      <c r="H27" s="117">
        <v>7.9000000000000001E-2</v>
      </c>
      <c r="I27" s="117">
        <v>8.1000000000000003E-2</v>
      </c>
      <c r="J27" s="117">
        <v>8.4000000000000005E-2</v>
      </c>
      <c r="K27" s="117">
        <v>9.1999999999999998E-2</v>
      </c>
      <c r="L27" s="117">
        <v>8.8999999999999996E-2</v>
      </c>
      <c r="M27" s="117">
        <v>8.4000000000000005E-2</v>
      </c>
      <c r="N27" s="137">
        <v>0.17899999999999999</v>
      </c>
      <c r="O27" s="117">
        <v>0.17699999999999999</v>
      </c>
      <c r="P27" s="117">
        <v>0.18</v>
      </c>
      <c r="Q27" s="117">
        <v>0.186</v>
      </c>
      <c r="R27" s="117">
        <v>0.19900000000000001</v>
      </c>
      <c r="S27" s="117">
        <v>0.21299999999999999</v>
      </c>
      <c r="T27" s="117">
        <v>0.22500000000000001</v>
      </c>
      <c r="U27" s="117">
        <v>0.24199999999999999</v>
      </c>
      <c r="V27" s="117">
        <v>0.251</v>
      </c>
      <c r="W27" s="117">
        <v>0.26400000000000001</v>
      </c>
      <c r="X27" s="117">
        <v>0.253</v>
      </c>
      <c r="Y27" s="118">
        <v>0.25</v>
      </c>
    </row>
    <row r="28" spans="1:25" ht="15">
      <c r="A28" t="s">
        <v>54</v>
      </c>
      <c r="B28" s="117">
        <v>0.25700000000000001</v>
      </c>
      <c r="C28" s="117">
        <v>0.23499999999999999</v>
      </c>
      <c r="D28" s="117">
        <v>0.24</v>
      </c>
      <c r="E28" s="117">
        <v>0.23599999999999999</v>
      </c>
      <c r="F28" s="117">
        <v>0.23599999999999999</v>
      </c>
      <c r="G28" s="117">
        <v>0.24199999999999999</v>
      </c>
      <c r="H28" s="117">
        <v>0.25</v>
      </c>
      <c r="I28" s="117">
        <v>0.252</v>
      </c>
      <c r="J28" s="117">
        <v>0.28999999999999998</v>
      </c>
      <c r="K28" s="117">
        <v>0.318</v>
      </c>
      <c r="L28" s="117">
        <v>0.317</v>
      </c>
      <c r="M28" s="117">
        <v>0.32900000000000001</v>
      </c>
      <c r="N28" s="117">
        <v>0.33</v>
      </c>
      <c r="O28" s="117">
        <v>0.32400000000000001</v>
      </c>
      <c r="P28" s="117">
        <v>0.32300000000000001</v>
      </c>
      <c r="Q28" s="117">
        <v>0.31900000000000001</v>
      </c>
      <c r="R28" s="117">
        <v>0.33100000000000002</v>
      </c>
      <c r="S28" s="117">
        <v>0.33400000000000002</v>
      </c>
      <c r="T28" s="117">
        <v>0.34699999999999998</v>
      </c>
      <c r="U28" s="117">
        <v>0.34399999999999997</v>
      </c>
      <c r="V28" s="117">
        <v>0.35199999999999998</v>
      </c>
      <c r="W28" s="117">
        <v>0.34499999999999997</v>
      </c>
      <c r="X28" s="118">
        <v>0.34399999999999997</v>
      </c>
      <c r="Y28" s="120" t="s">
        <v>34</v>
      </c>
    </row>
    <row r="29" spans="1:25" ht="15">
      <c r="A29" t="s">
        <v>55</v>
      </c>
      <c r="B29" s="117">
        <v>9.5000000000000001E-2</v>
      </c>
      <c r="C29" s="117">
        <v>7.5999999999999998E-2</v>
      </c>
      <c r="D29" s="117">
        <v>7.5999999999999998E-2</v>
      </c>
      <c r="E29" s="117">
        <v>9.0999999999999998E-2</v>
      </c>
      <c r="F29" s="117">
        <v>9.7000000000000003E-2</v>
      </c>
      <c r="G29" s="117">
        <v>0.10199999999999999</v>
      </c>
      <c r="H29" s="117">
        <v>0.112</v>
      </c>
      <c r="I29" s="117">
        <v>0.13200000000000001</v>
      </c>
      <c r="J29" s="117">
        <v>0.17499999999999999</v>
      </c>
      <c r="K29" s="117">
        <v>0.246</v>
      </c>
      <c r="L29" s="117">
        <v>0.26500000000000001</v>
      </c>
      <c r="M29" s="117">
        <v>0.313</v>
      </c>
      <c r="N29" s="117">
        <v>0.34499999999999997</v>
      </c>
      <c r="O29" s="117">
        <v>0.36799999999999999</v>
      </c>
      <c r="P29" s="117">
        <v>0.41899999999999998</v>
      </c>
      <c r="Q29" s="117">
        <v>0.44</v>
      </c>
      <c r="R29" s="117">
        <v>0.48799999999999999</v>
      </c>
      <c r="S29" s="117">
        <v>0.502</v>
      </c>
      <c r="T29" s="117">
        <v>0.55300000000000005</v>
      </c>
      <c r="U29" s="117">
        <v>0.65600000000000003</v>
      </c>
      <c r="V29" s="117">
        <v>0.72499999999999998</v>
      </c>
      <c r="W29" s="117">
        <v>0.71799999999999997</v>
      </c>
      <c r="X29" s="117">
        <v>0.67400000000000004</v>
      </c>
      <c r="Y29" s="118">
        <v>0.64500000000000002</v>
      </c>
    </row>
    <row r="30" spans="1:25" ht="15">
      <c r="A30" t="s">
        <v>56</v>
      </c>
      <c r="B30" s="119">
        <v>8.5999999999999993E-2</v>
      </c>
      <c r="C30" s="119">
        <v>0.14000000000000001</v>
      </c>
      <c r="D30" s="119">
        <v>0.16400000000000001</v>
      </c>
      <c r="E30" s="119">
        <v>8.7999999999999995E-2</v>
      </c>
      <c r="F30" s="117">
        <v>0.17</v>
      </c>
      <c r="G30" s="117">
        <v>0.13400000000000001</v>
      </c>
      <c r="H30" s="117">
        <v>0.16400000000000001</v>
      </c>
      <c r="I30" s="117">
        <v>0.125</v>
      </c>
      <c r="J30" s="117">
        <v>0.127</v>
      </c>
      <c r="K30" s="117">
        <v>6.6000000000000003E-2</v>
      </c>
      <c r="L30" s="117">
        <v>0.16</v>
      </c>
      <c r="M30" s="117">
        <v>0.126</v>
      </c>
      <c r="N30" s="117">
        <v>9.9000000000000005E-2</v>
      </c>
      <c r="O30" s="117">
        <v>8.2000000000000003E-2</v>
      </c>
      <c r="P30" s="117">
        <v>6.7000000000000004E-2</v>
      </c>
      <c r="Q30" s="117">
        <v>0.05</v>
      </c>
      <c r="R30" s="117">
        <v>0.05</v>
      </c>
      <c r="S30" s="117">
        <v>5.2999999999999999E-2</v>
      </c>
      <c r="T30" s="117">
        <v>5.8000000000000003E-2</v>
      </c>
      <c r="U30" s="117">
        <v>0.317</v>
      </c>
      <c r="V30" s="117">
        <v>0.32900000000000001</v>
      </c>
      <c r="W30" s="117">
        <v>0.32400000000000001</v>
      </c>
      <c r="X30" s="117">
        <v>0.33100000000000002</v>
      </c>
      <c r="Y30" s="120" t="s">
        <v>34</v>
      </c>
    </row>
    <row r="31" spans="1:25" ht="15">
      <c r="A31" t="s">
        <v>57</v>
      </c>
      <c r="B31" s="119">
        <v>0.26900000000000002</v>
      </c>
      <c r="C31" s="119">
        <v>5.0999999999999997E-2</v>
      </c>
      <c r="D31" s="119">
        <v>2.9000000000000001E-2</v>
      </c>
      <c r="E31" s="119">
        <v>2.7E-2</v>
      </c>
      <c r="F31" s="137">
        <v>2.9000000000000001E-2</v>
      </c>
      <c r="G31" s="117">
        <v>2.7E-2</v>
      </c>
      <c r="H31" s="137">
        <v>3.1E-2</v>
      </c>
      <c r="I31" s="117">
        <v>2.8000000000000001E-2</v>
      </c>
      <c r="J31" s="117">
        <v>3.6999999999999998E-2</v>
      </c>
      <c r="K31" s="117">
        <v>5.2999999999999999E-2</v>
      </c>
      <c r="L31" s="117">
        <v>4.2999999999999997E-2</v>
      </c>
      <c r="M31" s="117">
        <v>4.4999999999999998E-2</v>
      </c>
      <c r="N31" s="117">
        <v>5.0999999999999997E-2</v>
      </c>
      <c r="O31" s="117">
        <v>5.3999999999999999E-2</v>
      </c>
      <c r="P31" s="117">
        <v>5.5E-2</v>
      </c>
      <c r="Q31" s="117">
        <v>6.2E-2</v>
      </c>
      <c r="R31" s="117">
        <v>7.0999999999999994E-2</v>
      </c>
      <c r="S31" s="117">
        <v>7.6999999999999999E-2</v>
      </c>
      <c r="T31" s="117">
        <v>8.4000000000000005E-2</v>
      </c>
      <c r="U31" s="117">
        <v>9.1999999999999998E-2</v>
      </c>
      <c r="V31" s="117">
        <v>8.5999999999999993E-2</v>
      </c>
      <c r="W31" s="117">
        <v>9.8000000000000004E-2</v>
      </c>
      <c r="X31" s="117">
        <v>0.11799999999999999</v>
      </c>
      <c r="Y31" s="118">
        <v>0.11899999999999999</v>
      </c>
    </row>
    <row r="32" spans="1:25" ht="15">
      <c r="A32" t="s">
        <v>58</v>
      </c>
      <c r="B32" s="137">
        <v>0.224</v>
      </c>
      <c r="C32" s="117">
        <v>0.23</v>
      </c>
      <c r="D32" s="117">
        <v>0.20899999999999999</v>
      </c>
      <c r="E32" s="117">
        <v>0.26800000000000002</v>
      </c>
      <c r="F32" s="117">
        <v>0.28299999999999997</v>
      </c>
      <c r="G32" s="117">
        <v>0.27700000000000002</v>
      </c>
      <c r="H32" s="117">
        <v>0.255</v>
      </c>
      <c r="I32" s="117">
        <v>0.33900000000000002</v>
      </c>
      <c r="J32" s="117">
        <v>0.16300000000000001</v>
      </c>
      <c r="K32" s="117">
        <v>0.30299999999999999</v>
      </c>
      <c r="L32" s="117">
        <v>0.32300000000000001</v>
      </c>
      <c r="M32" s="137">
        <v>0.35499999999999998</v>
      </c>
      <c r="N32" s="137">
        <v>0.22</v>
      </c>
      <c r="O32" s="117">
        <v>0.222</v>
      </c>
      <c r="P32" s="117">
        <v>0.21199999999999999</v>
      </c>
      <c r="Q32" s="117">
        <v>0.216</v>
      </c>
      <c r="R32" s="117">
        <v>0.219</v>
      </c>
      <c r="S32" s="117">
        <v>0.20599999999999999</v>
      </c>
      <c r="T32" s="117">
        <v>0.215</v>
      </c>
      <c r="U32" s="117">
        <v>0.22500000000000001</v>
      </c>
      <c r="V32" s="117">
        <v>0.224</v>
      </c>
      <c r="W32" s="117">
        <v>0.221</v>
      </c>
      <c r="X32" s="117">
        <v>0.22800000000000001</v>
      </c>
      <c r="Y32" s="118">
        <v>0.248</v>
      </c>
    </row>
    <row r="33" spans="1:25" ht="15">
      <c r="A33" t="s">
        <v>59</v>
      </c>
      <c r="B33" s="117">
        <v>0.109</v>
      </c>
      <c r="C33" s="117">
        <v>0.129</v>
      </c>
      <c r="D33" s="117">
        <v>0.14299999999999999</v>
      </c>
      <c r="E33" s="137">
        <v>0.157</v>
      </c>
      <c r="F33" s="117">
        <v>0.16200000000000001</v>
      </c>
      <c r="G33" s="117">
        <v>0.17699999999999999</v>
      </c>
      <c r="H33" s="117">
        <v>0.184</v>
      </c>
      <c r="I33" s="117">
        <v>0.20300000000000001</v>
      </c>
      <c r="J33" s="137">
        <v>0.29899999999999999</v>
      </c>
      <c r="K33" s="117">
        <v>0.35</v>
      </c>
      <c r="L33" s="117">
        <v>0.34399999999999997</v>
      </c>
      <c r="M33" s="117">
        <v>0.34300000000000003</v>
      </c>
      <c r="N33" s="117">
        <v>0.34</v>
      </c>
      <c r="O33" s="117">
        <v>0.35499999999999998</v>
      </c>
      <c r="P33" s="117">
        <v>0.377</v>
      </c>
      <c r="Q33" s="117">
        <v>0.373</v>
      </c>
      <c r="R33" s="117">
        <v>0.39600000000000002</v>
      </c>
      <c r="S33" s="117">
        <v>0.40799999999999997</v>
      </c>
      <c r="T33" s="117">
        <v>0.42199999999999999</v>
      </c>
      <c r="U33" s="117">
        <v>0.45300000000000001</v>
      </c>
      <c r="V33" s="117">
        <v>0.505</v>
      </c>
      <c r="W33" s="117">
        <v>0.496</v>
      </c>
      <c r="X33" s="117">
        <v>0.51600000000000001</v>
      </c>
      <c r="Y33" s="120" t="s">
        <v>34</v>
      </c>
    </row>
    <row r="34" spans="1:25" ht="15">
      <c r="A34" t="s">
        <v>60</v>
      </c>
      <c r="B34" s="117">
        <v>1.536</v>
      </c>
      <c r="C34" s="117">
        <v>1.6040000000000001</v>
      </c>
      <c r="D34" s="117">
        <v>1.748</v>
      </c>
      <c r="E34" s="117">
        <v>1.8320000000000001</v>
      </c>
      <c r="F34" s="117">
        <v>1.9530000000000001</v>
      </c>
      <c r="G34" s="117">
        <v>1.9730000000000001</v>
      </c>
      <c r="H34" s="117">
        <v>0.72</v>
      </c>
      <c r="I34" s="117">
        <v>0.72799999999999998</v>
      </c>
      <c r="J34" s="117">
        <v>0.68700000000000006</v>
      </c>
      <c r="K34" s="117">
        <v>0.77500000000000002</v>
      </c>
      <c r="L34" s="117">
        <v>0.76500000000000001</v>
      </c>
      <c r="M34" s="117">
        <v>0.80400000000000005</v>
      </c>
      <c r="N34" s="117">
        <v>0.82199999999999995</v>
      </c>
      <c r="O34" s="117">
        <v>0.77500000000000002</v>
      </c>
      <c r="P34" s="117">
        <v>0.77500000000000002</v>
      </c>
      <c r="Q34" s="117">
        <v>0.75700000000000001</v>
      </c>
      <c r="R34" s="117">
        <v>0.77600000000000002</v>
      </c>
      <c r="S34" s="117">
        <v>0.73399999999999999</v>
      </c>
      <c r="T34" s="117">
        <v>0.71199999999999997</v>
      </c>
      <c r="U34" s="117">
        <v>0.68700000000000006</v>
      </c>
      <c r="V34" s="117">
        <v>0.64600000000000002</v>
      </c>
      <c r="W34" s="117">
        <v>0.63500000000000001</v>
      </c>
      <c r="X34" s="117">
        <v>0.57999999999999996</v>
      </c>
      <c r="Y34" s="120" t="s">
        <v>34</v>
      </c>
    </row>
    <row r="35" spans="1:25" ht="15">
      <c r="A35" t="s">
        <v>61</v>
      </c>
      <c r="B35" s="117">
        <v>0.495</v>
      </c>
      <c r="C35" s="117">
        <v>0.5</v>
      </c>
      <c r="D35" s="117">
        <v>0.47699999999999998</v>
      </c>
      <c r="E35" s="120" t="s">
        <v>34</v>
      </c>
      <c r="F35" s="117">
        <v>0.495</v>
      </c>
      <c r="G35" s="117">
        <v>0.51700000000000002</v>
      </c>
      <c r="H35" s="117">
        <v>0.52600000000000002</v>
      </c>
      <c r="I35" s="117">
        <v>0.51200000000000001</v>
      </c>
      <c r="J35" s="117">
        <v>0.53900000000000003</v>
      </c>
      <c r="K35" s="118">
        <v>0.63300000000000001</v>
      </c>
      <c r="L35" s="118">
        <v>0.65900000000000003</v>
      </c>
      <c r="M35" s="118">
        <v>0.66800000000000004</v>
      </c>
      <c r="N35" s="118">
        <v>0.69799999999999995</v>
      </c>
      <c r="O35" s="118">
        <v>0.70899999999999996</v>
      </c>
      <c r="P35" s="118">
        <v>0.71299999999999997</v>
      </c>
      <c r="Q35" s="118">
        <v>0.71</v>
      </c>
      <c r="R35" s="118">
        <v>0.71799999999999997</v>
      </c>
      <c r="S35" s="118">
        <v>0.70299999999999996</v>
      </c>
      <c r="T35" s="118">
        <v>0.71099999999999997</v>
      </c>
      <c r="U35" s="120" t="s">
        <v>34</v>
      </c>
      <c r="V35" s="120" t="s">
        <v>34</v>
      </c>
      <c r="W35" s="120" t="s">
        <v>34</v>
      </c>
      <c r="X35" s="120" t="s">
        <v>34</v>
      </c>
      <c r="Y35" s="120" t="s">
        <v>34</v>
      </c>
    </row>
    <row r="36" spans="1:25" ht="15">
      <c r="A36" t="s">
        <v>62</v>
      </c>
      <c r="B36" s="117">
        <v>2.9000000000000001E-2</v>
      </c>
      <c r="C36" s="137">
        <v>1.9E-2</v>
      </c>
      <c r="D36" s="117">
        <v>2.5999999999999999E-2</v>
      </c>
      <c r="E36" s="117">
        <v>2.1999999999999999E-2</v>
      </c>
      <c r="F36" s="117">
        <v>1.9E-2</v>
      </c>
      <c r="G36" s="117">
        <v>1.9E-2</v>
      </c>
      <c r="H36" s="117">
        <v>1.6E-2</v>
      </c>
      <c r="I36" s="117">
        <v>1.7999999999999999E-2</v>
      </c>
      <c r="J36" s="117">
        <v>1.2E-2</v>
      </c>
      <c r="K36" s="117">
        <v>2.3E-2</v>
      </c>
      <c r="L36" s="117">
        <v>0.02</v>
      </c>
      <c r="M36" s="117">
        <v>3.2000000000000001E-2</v>
      </c>
      <c r="N36" s="117">
        <v>3.9E-2</v>
      </c>
      <c r="O36" s="117">
        <v>3.4000000000000002E-2</v>
      </c>
      <c r="P36" s="117">
        <v>3.1E-2</v>
      </c>
      <c r="Q36" s="117">
        <v>3.5000000000000003E-2</v>
      </c>
      <c r="R36" s="117">
        <v>3.6999999999999998E-2</v>
      </c>
      <c r="S36" s="117">
        <v>3.7999999999999999E-2</v>
      </c>
      <c r="T36" s="117">
        <v>3.3000000000000002E-2</v>
      </c>
      <c r="U36" s="117">
        <v>3.7999999999999999E-2</v>
      </c>
      <c r="V36" s="117">
        <v>2.8000000000000001E-2</v>
      </c>
      <c r="W36" s="117">
        <v>2.4E-2</v>
      </c>
      <c r="X36" s="117">
        <v>0.02</v>
      </c>
      <c r="Y36" s="120" t="s">
        <v>34</v>
      </c>
    </row>
    <row r="37" spans="1:25" ht="15">
      <c r="A37" t="s">
        <v>63</v>
      </c>
      <c r="B37" s="120" t="s">
        <v>34</v>
      </c>
      <c r="C37" s="120" t="s">
        <v>34</v>
      </c>
      <c r="D37" s="137">
        <v>0.189</v>
      </c>
      <c r="E37" s="117">
        <v>0.193</v>
      </c>
      <c r="F37" s="117">
        <v>0.16500000000000001</v>
      </c>
      <c r="G37" s="117">
        <v>0.20799999999999999</v>
      </c>
      <c r="H37" s="117">
        <v>0.21199999999999999</v>
      </c>
      <c r="I37" s="117">
        <v>0.21299999999999999</v>
      </c>
      <c r="J37" s="117">
        <v>0.249</v>
      </c>
      <c r="K37" s="117">
        <v>0.26300000000000001</v>
      </c>
      <c r="L37" s="117">
        <v>0.29799999999999999</v>
      </c>
      <c r="M37" s="117">
        <v>0.32500000000000001</v>
      </c>
      <c r="N37" s="117">
        <v>0.35699999999999998</v>
      </c>
      <c r="O37" s="117">
        <v>0.36899999999999999</v>
      </c>
      <c r="P37" s="117">
        <v>0.39300000000000002</v>
      </c>
      <c r="Q37" s="117">
        <v>0.46200000000000002</v>
      </c>
      <c r="R37" s="117">
        <v>0.51700000000000002</v>
      </c>
      <c r="S37" s="117">
        <v>0.52500000000000002</v>
      </c>
      <c r="T37" s="117">
        <v>0.51</v>
      </c>
      <c r="U37" s="117">
        <v>0.52500000000000002</v>
      </c>
      <c r="V37" s="117">
        <v>0.53300000000000003</v>
      </c>
      <c r="W37" s="117">
        <v>0.495</v>
      </c>
      <c r="X37" s="117">
        <v>0.47499999999999998</v>
      </c>
      <c r="Y37" s="118">
        <v>0.153</v>
      </c>
    </row>
    <row r="38" spans="1:25" ht="15">
      <c r="A38" t="s">
        <v>64</v>
      </c>
      <c r="B38" s="137">
        <v>0.38800000000000001</v>
      </c>
      <c r="C38" s="117">
        <v>0.40400000000000003</v>
      </c>
      <c r="D38" s="117">
        <v>0.42</v>
      </c>
      <c r="E38" s="117">
        <v>0.51700000000000002</v>
      </c>
      <c r="F38" s="117">
        <v>0.56100000000000005</v>
      </c>
      <c r="G38" s="117">
        <v>0.51900000000000002</v>
      </c>
      <c r="H38" s="117">
        <v>1.028</v>
      </c>
      <c r="I38" s="117">
        <v>1.0489999999999999</v>
      </c>
      <c r="J38" s="117">
        <v>1.06</v>
      </c>
      <c r="K38" s="117">
        <v>1.119</v>
      </c>
      <c r="L38" s="117">
        <v>0.876</v>
      </c>
      <c r="M38" s="117">
        <v>0.85499999999999998</v>
      </c>
      <c r="N38" s="117">
        <v>0.877</v>
      </c>
      <c r="O38" s="117">
        <v>0.83299999999999996</v>
      </c>
      <c r="P38" s="117">
        <v>0.82799999999999996</v>
      </c>
      <c r="Q38" s="117">
        <v>0.81399999999999995</v>
      </c>
      <c r="R38" s="117">
        <v>0.83699999999999997</v>
      </c>
      <c r="S38" s="117">
        <v>0.84499999999999997</v>
      </c>
      <c r="T38" s="117">
        <v>0.83299999999999996</v>
      </c>
      <c r="U38" s="117">
        <v>0.81299999999999994</v>
      </c>
      <c r="V38" s="117">
        <v>0.81100000000000005</v>
      </c>
      <c r="W38" s="117">
        <v>0.86199999999999999</v>
      </c>
      <c r="X38" s="117">
        <v>0.82599999999999996</v>
      </c>
      <c r="Y38" s="118">
        <v>0.85499999999999998</v>
      </c>
    </row>
    <row r="39" spans="1:25" ht="15">
      <c r="A39" t="s">
        <v>65</v>
      </c>
      <c r="B39" s="120" t="s">
        <v>34</v>
      </c>
      <c r="C39" s="120" t="s">
        <v>34</v>
      </c>
      <c r="D39" s="120" t="s">
        <v>34</v>
      </c>
      <c r="E39" s="120" t="s">
        <v>34</v>
      </c>
      <c r="F39" s="128">
        <v>9.7000000000000003E-2</v>
      </c>
      <c r="G39" s="137">
        <v>7.2999999999999995E-2</v>
      </c>
      <c r="H39" s="117">
        <v>0.23499999999999999</v>
      </c>
      <c r="I39" s="117">
        <v>0.23899999999999999</v>
      </c>
      <c r="J39" s="117">
        <v>0.252</v>
      </c>
      <c r="K39" s="117">
        <v>0.32500000000000001</v>
      </c>
      <c r="L39" s="117">
        <v>0.40600000000000003</v>
      </c>
      <c r="M39" s="117">
        <v>0.193</v>
      </c>
      <c r="N39" s="137">
        <v>0.34599999999999997</v>
      </c>
      <c r="O39" s="117">
        <v>0.185</v>
      </c>
      <c r="P39" s="117">
        <v>0.121</v>
      </c>
      <c r="Q39" s="117">
        <v>0.124</v>
      </c>
      <c r="R39" s="117">
        <v>0.10100000000000001</v>
      </c>
      <c r="S39" s="117">
        <v>9.0999999999999998E-2</v>
      </c>
      <c r="T39" s="117">
        <v>6.4000000000000001E-2</v>
      </c>
      <c r="U39" s="117">
        <v>7.1999999999999995E-2</v>
      </c>
      <c r="V39" s="117">
        <v>7.0000000000000007E-2</v>
      </c>
      <c r="W39" s="117">
        <v>6.7000000000000004E-2</v>
      </c>
      <c r="X39" s="117">
        <v>6.6000000000000003E-2</v>
      </c>
      <c r="Y39" s="120" t="s">
        <v>34</v>
      </c>
    </row>
    <row r="40" spans="1:25" ht="15">
      <c r="A40" t="s">
        <v>66</v>
      </c>
      <c r="B40" s="120" t="s">
        <v>34</v>
      </c>
      <c r="C40" s="120" t="s">
        <v>34</v>
      </c>
      <c r="D40" s="120" t="s">
        <v>34</v>
      </c>
      <c r="E40" s="117">
        <v>1.1910000000000001</v>
      </c>
      <c r="F40" s="117">
        <v>1.145</v>
      </c>
      <c r="G40" s="117">
        <v>1.079</v>
      </c>
      <c r="H40" s="117">
        <v>1.143</v>
      </c>
      <c r="I40" s="117">
        <v>1.115</v>
      </c>
      <c r="J40" s="117">
        <v>1.0840000000000001</v>
      </c>
      <c r="K40" s="117">
        <v>1.208</v>
      </c>
      <c r="L40" s="117">
        <v>1.194</v>
      </c>
      <c r="M40" s="117">
        <v>1.228</v>
      </c>
      <c r="N40" s="117">
        <v>1.3580000000000001</v>
      </c>
      <c r="O40" s="117">
        <v>1.413</v>
      </c>
      <c r="P40" s="137">
        <v>1.3520000000000001</v>
      </c>
      <c r="Q40" s="117">
        <v>1.339</v>
      </c>
      <c r="R40" s="117">
        <v>1.296</v>
      </c>
      <c r="S40" s="117">
        <v>1.2669999999999999</v>
      </c>
      <c r="T40" s="117">
        <v>1.258</v>
      </c>
      <c r="U40" s="117">
        <v>1.321</v>
      </c>
      <c r="V40" s="117">
        <v>1.3540000000000001</v>
      </c>
      <c r="W40" s="117">
        <v>1.2649999999999999</v>
      </c>
      <c r="X40" s="117">
        <v>1.306</v>
      </c>
      <c r="Y40" s="118">
        <v>1.2470000000000001</v>
      </c>
    </row>
    <row r="41" spans="1:25" ht="15">
      <c r="A41" t="s">
        <v>67</v>
      </c>
      <c r="B41" s="117">
        <v>0.29399999999999998</v>
      </c>
      <c r="C41" s="117">
        <v>0.27900000000000003</v>
      </c>
      <c r="D41" s="117">
        <v>0.29699999999999999</v>
      </c>
      <c r="E41" s="137">
        <v>0.48699999999999999</v>
      </c>
      <c r="F41" s="117">
        <v>0.497</v>
      </c>
      <c r="G41" s="117">
        <v>0.51700000000000002</v>
      </c>
      <c r="H41" s="117">
        <v>0.53800000000000003</v>
      </c>
      <c r="I41" s="117">
        <v>0.55100000000000005</v>
      </c>
      <c r="J41" s="117">
        <v>0.50900000000000001</v>
      </c>
      <c r="K41" s="117">
        <v>0.53800000000000003</v>
      </c>
      <c r="L41" s="117">
        <v>0.48</v>
      </c>
      <c r="M41" s="117">
        <v>0.56100000000000005</v>
      </c>
      <c r="N41" s="117">
        <v>0.55700000000000005</v>
      </c>
      <c r="O41" s="117">
        <v>0.56399999999999995</v>
      </c>
      <c r="P41" s="117">
        <v>0.6</v>
      </c>
      <c r="Q41" s="117">
        <v>0.58299999999999996</v>
      </c>
      <c r="R41" s="117">
        <v>0.57999999999999996</v>
      </c>
      <c r="S41" s="117">
        <v>0.64800000000000002</v>
      </c>
      <c r="T41" s="117">
        <v>0.67800000000000005</v>
      </c>
      <c r="U41" s="117">
        <v>0.69699999999999995</v>
      </c>
      <c r="V41" s="117">
        <v>0.76100000000000001</v>
      </c>
      <c r="W41" s="117">
        <v>0.71599999999999997</v>
      </c>
      <c r="X41" s="117">
        <v>0.66200000000000003</v>
      </c>
      <c r="Y41" s="120" t="s">
        <v>34</v>
      </c>
    </row>
    <row r="42" spans="1:25" ht="15">
      <c r="A42" t="s">
        <v>68</v>
      </c>
      <c r="B42" s="120" t="s">
        <v>34</v>
      </c>
      <c r="C42" s="117">
        <v>7.5999999999999998E-2</v>
      </c>
      <c r="D42" s="117">
        <v>7.4999999999999997E-2</v>
      </c>
      <c r="E42" s="117">
        <v>8.2000000000000003E-2</v>
      </c>
      <c r="F42" s="117">
        <v>8.3000000000000004E-2</v>
      </c>
      <c r="G42" s="117">
        <v>8.6999999999999994E-2</v>
      </c>
      <c r="H42" s="117">
        <v>8.8999999999999996E-2</v>
      </c>
      <c r="I42" s="117">
        <v>9.1999999999999998E-2</v>
      </c>
      <c r="J42" s="117">
        <v>9.6000000000000002E-2</v>
      </c>
      <c r="K42" s="117">
        <v>9.5000000000000001E-2</v>
      </c>
      <c r="L42" s="117">
        <v>9.4E-2</v>
      </c>
      <c r="M42" s="137">
        <v>0.1</v>
      </c>
      <c r="N42" s="117">
        <v>0.105</v>
      </c>
      <c r="O42" s="117">
        <v>0.114</v>
      </c>
      <c r="P42" s="117">
        <v>0.115</v>
      </c>
      <c r="Q42" s="117">
        <v>0.123</v>
      </c>
      <c r="R42" s="117">
        <v>0.13500000000000001</v>
      </c>
      <c r="S42" s="117">
        <v>0.13</v>
      </c>
      <c r="T42" s="117">
        <v>0.13700000000000001</v>
      </c>
      <c r="U42" s="117">
        <v>0.126</v>
      </c>
      <c r="V42" s="117">
        <v>0.112</v>
      </c>
      <c r="W42" s="117">
        <v>0.124</v>
      </c>
      <c r="X42" s="117">
        <v>0.123</v>
      </c>
      <c r="Y42" s="118">
        <v>0.123</v>
      </c>
    </row>
    <row r="43" spans="1:25" ht="15">
      <c r="A43" t="s">
        <v>69</v>
      </c>
      <c r="B43" s="117">
        <v>0.99099999999999999</v>
      </c>
      <c r="C43" s="117">
        <v>0.99399999999999999</v>
      </c>
      <c r="D43" s="117">
        <v>0.98799999999999999</v>
      </c>
      <c r="E43" s="117">
        <v>0.98799999999999999</v>
      </c>
      <c r="F43" s="117">
        <v>0.98899999999999999</v>
      </c>
      <c r="G43" s="117">
        <v>0.98499999999999999</v>
      </c>
      <c r="H43" s="117">
        <v>0.97699999999999998</v>
      </c>
      <c r="I43" s="117">
        <v>0.96399999999999997</v>
      </c>
      <c r="J43" s="117">
        <v>0.94699999999999995</v>
      </c>
      <c r="K43" s="117">
        <v>0.98599999999999999</v>
      </c>
      <c r="L43" s="117">
        <v>1.0409999999999999</v>
      </c>
      <c r="M43" s="117">
        <v>1.0429999999999999</v>
      </c>
      <c r="N43" s="117">
        <v>0.90800000000000003</v>
      </c>
      <c r="O43" s="117">
        <v>0.96</v>
      </c>
      <c r="P43" s="117">
        <v>0.94799999999999995</v>
      </c>
      <c r="Q43" s="117">
        <v>0.98899999999999999</v>
      </c>
      <c r="R43" s="117">
        <v>1.006</v>
      </c>
      <c r="S43" s="117">
        <v>1.002</v>
      </c>
      <c r="T43" s="117">
        <v>0.99</v>
      </c>
      <c r="U43" s="117">
        <v>1.0149999999999999</v>
      </c>
      <c r="V43" s="117">
        <v>1.0620000000000001</v>
      </c>
      <c r="W43" s="117">
        <v>0.99099999999999999</v>
      </c>
      <c r="X43" s="117">
        <v>0.99</v>
      </c>
      <c r="Y43" s="120" t="s">
        <v>34</v>
      </c>
    </row>
    <row r="44" spans="1:25" ht="15">
      <c r="A44" t="s">
        <v>70</v>
      </c>
      <c r="B44" s="128">
        <v>0.433</v>
      </c>
      <c r="C44" s="128">
        <v>0.45500000000000002</v>
      </c>
      <c r="D44" s="128">
        <v>0.49099999999999999</v>
      </c>
      <c r="E44" s="117">
        <v>0.495</v>
      </c>
      <c r="F44" s="117">
        <v>0.39800000000000002</v>
      </c>
      <c r="G44" s="117">
        <v>0.39500000000000002</v>
      </c>
      <c r="H44" s="117">
        <v>0.38600000000000001</v>
      </c>
      <c r="I44" s="117">
        <v>0.38400000000000001</v>
      </c>
      <c r="J44" s="117">
        <v>0.42399999999999999</v>
      </c>
      <c r="K44" s="117">
        <v>0.27400000000000002</v>
      </c>
      <c r="L44" s="117">
        <v>0.25700000000000001</v>
      </c>
      <c r="M44" s="117">
        <v>0.23200000000000001</v>
      </c>
      <c r="N44" s="117">
        <v>0.218</v>
      </c>
      <c r="O44" s="117">
        <v>0.20599999999999999</v>
      </c>
      <c r="P44" s="117">
        <v>0.20200000000000001</v>
      </c>
      <c r="Q44" s="117">
        <v>0.20200000000000001</v>
      </c>
      <c r="R44" s="117">
        <v>0.218</v>
      </c>
      <c r="S44" s="117">
        <v>0.20499999999999999</v>
      </c>
      <c r="T44" s="117">
        <v>0.21099999999999999</v>
      </c>
      <c r="U44" s="117">
        <v>0.23</v>
      </c>
      <c r="V44" s="117">
        <v>0.218</v>
      </c>
      <c r="W44" s="117">
        <v>0.22500000000000001</v>
      </c>
      <c r="X44" s="117">
        <v>0.19900000000000001</v>
      </c>
      <c r="Y44" s="120" t="s">
        <v>34</v>
      </c>
    </row>
    <row r="45" spans="1:25" ht="15">
      <c r="A45" t="s">
        <v>71</v>
      </c>
      <c r="B45" s="117">
        <v>0.46</v>
      </c>
      <c r="C45" s="117">
        <v>0.48399999999999999</v>
      </c>
      <c r="D45" s="117">
        <v>0.49299999999999999</v>
      </c>
      <c r="E45" s="117">
        <v>0.48399999999999999</v>
      </c>
      <c r="F45" s="117">
        <v>0.46800000000000003</v>
      </c>
      <c r="G45" s="117">
        <v>0.48399999999999999</v>
      </c>
      <c r="H45" s="117">
        <v>0.49199999999999999</v>
      </c>
      <c r="I45" s="117">
        <v>0.49</v>
      </c>
      <c r="J45" s="117">
        <v>0.51500000000000001</v>
      </c>
      <c r="K45" s="117">
        <v>0.52200000000000002</v>
      </c>
      <c r="L45" s="117">
        <v>0.51500000000000001</v>
      </c>
      <c r="M45" s="117">
        <v>0.52700000000000002</v>
      </c>
      <c r="N45" s="117">
        <v>0.53200000000000003</v>
      </c>
      <c r="O45" s="117">
        <v>0.53600000000000003</v>
      </c>
      <c r="P45" s="117">
        <v>0.52700000000000002</v>
      </c>
      <c r="Q45" s="117">
        <v>0.52100000000000002</v>
      </c>
      <c r="R45" s="117">
        <v>0.48399999999999999</v>
      </c>
      <c r="S45" s="117">
        <v>0.51400000000000001</v>
      </c>
      <c r="T45" s="117">
        <v>0.503</v>
      </c>
      <c r="U45" s="117">
        <v>0.49399999999999999</v>
      </c>
      <c r="V45" s="117">
        <v>0.49199999999999999</v>
      </c>
      <c r="W45" s="117">
        <v>0.46600000000000003</v>
      </c>
      <c r="X45" s="117">
        <v>0.47299999999999998</v>
      </c>
      <c r="Y45" s="118">
        <v>0.46899999999999997</v>
      </c>
    </row>
    <row r="46" spans="1:25" ht="15">
      <c r="A46" t="s">
        <v>72</v>
      </c>
      <c r="B46" s="117">
        <v>5.0590000000000002</v>
      </c>
      <c r="C46" s="117">
        <v>5.3019999999999996</v>
      </c>
      <c r="D46" s="117">
        <v>5.6639999999999997</v>
      </c>
      <c r="E46" s="117">
        <v>5.9290000000000003</v>
      </c>
      <c r="F46" s="117">
        <v>5.9080000000000004</v>
      </c>
      <c r="G46" s="117">
        <v>5.9210000000000003</v>
      </c>
      <c r="H46" s="117">
        <v>5.9130000000000003</v>
      </c>
      <c r="I46" s="117">
        <v>6.0039999999999996</v>
      </c>
      <c r="J46" s="117">
        <v>5.9790000000000001</v>
      </c>
      <c r="K46" s="117">
        <v>6.3209999999999997</v>
      </c>
      <c r="L46" s="117">
        <v>6.3070000000000004</v>
      </c>
      <c r="M46" s="117">
        <v>6.2770000000000001</v>
      </c>
      <c r="N46" s="117">
        <v>6.2789999999999999</v>
      </c>
      <c r="O46" s="117">
        <v>6.1059999999999999</v>
      </c>
      <c r="P46" s="117">
        <v>0.879</v>
      </c>
      <c r="Q46" s="117">
        <v>0.875</v>
      </c>
      <c r="R46" s="117">
        <v>0.92400000000000004</v>
      </c>
      <c r="S46" s="117">
        <v>0.95499999999999996</v>
      </c>
      <c r="T46" s="117">
        <v>0.95399999999999996</v>
      </c>
      <c r="U46" s="117">
        <v>0.98899999999999999</v>
      </c>
      <c r="V46" s="117">
        <v>1.0189999999999999</v>
      </c>
      <c r="W46" s="117">
        <v>0.99399999999999999</v>
      </c>
      <c r="X46" s="117">
        <v>0.879</v>
      </c>
      <c r="Y46" s="120" t="s">
        <v>34</v>
      </c>
    </row>
    <row r="47" spans="1:25">
      <c r="A47" t="s">
        <v>73</v>
      </c>
      <c r="B47">
        <v>1.3280000000000001</v>
      </c>
      <c r="C47">
        <v>1.31</v>
      </c>
      <c r="D47">
        <v>1.1419999999999999</v>
      </c>
      <c r="E47">
        <v>1.173</v>
      </c>
      <c r="F47">
        <v>1.4850000000000001</v>
      </c>
      <c r="G47">
        <v>1.179</v>
      </c>
      <c r="H47">
        <v>1.145</v>
      </c>
      <c r="I47">
        <v>1.127</v>
      </c>
      <c r="J47">
        <v>1.198</v>
      </c>
      <c r="K47">
        <v>1.3080000000000001</v>
      </c>
      <c r="L47">
        <v>1.3440000000000001</v>
      </c>
      <c r="M47">
        <v>1.198</v>
      </c>
      <c r="N47">
        <v>1.1200000000000001</v>
      </c>
      <c r="O47">
        <v>0.89400000000000002</v>
      </c>
      <c r="P47">
        <v>0.69499999999999995</v>
      </c>
      <c r="Q47">
        <v>0.72299999999999998</v>
      </c>
      <c r="R47">
        <v>0.72199999999999998</v>
      </c>
      <c r="S47">
        <v>1.1000000000000001</v>
      </c>
      <c r="T47">
        <v>1.0069999999999999</v>
      </c>
      <c r="U47">
        <v>0.91100000000000003</v>
      </c>
      <c r="V47">
        <v>0.92300000000000004</v>
      </c>
      <c r="W47" t="s">
        <v>74</v>
      </c>
      <c r="X47" t="s">
        <v>74</v>
      </c>
    </row>
    <row r="48" spans="1:25">
      <c r="A48" t="s">
        <v>83</v>
      </c>
    </row>
    <row r="49" spans="1:1">
      <c r="A49" t="s">
        <v>76</v>
      </c>
    </row>
    <row r="50" spans="1:1">
      <c r="A50" t="s">
        <v>77</v>
      </c>
    </row>
    <row r="51" spans="1:1">
      <c r="A51" t="s">
        <v>79</v>
      </c>
    </row>
    <row r="52" spans="1:1">
      <c r="A52" t="s">
        <v>80</v>
      </c>
    </row>
    <row r="53" spans="1:1">
      <c r="A53" t="s">
        <v>78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FE107-9CA5-4542-B943-FAA1EBEB5E76}">
  <dimension ref="A1:Y51"/>
  <sheetViews>
    <sheetView topLeftCell="O24" workbookViewId="0">
      <selection activeCell="A46" sqref="A46:XFD46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2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>
        <v>2023</v>
      </c>
    </row>
    <row r="8" spans="1:25" ht="15" customHeight="1">
      <c r="A8" s="1" t="s">
        <v>72</v>
      </c>
      <c r="B8" s="1">
        <v>12.49</v>
      </c>
      <c r="C8" s="1">
        <v>13.167999999999999</v>
      </c>
      <c r="D8" s="1">
        <v>13.994999999999999</v>
      </c>
      <c r="E8" s="1">
        <v>14.506</v>
      </c>
      <c r="F8" s="1">
        <v>14.551</v>
      </c>
      <c r="G8" s="1">
        <v>14.579000000000001</v>
      </c>
      <c r="H8" s="1">
        <v>14.709</v>
      </c>
      <c r="I8" s="1">
        <v>14.917999999999999</v>
      </c>
      <c r="J8" s="1">
        <v>15.207000000000001</v>
      </c>
      <c r="K8" s="1">
        <v>16.201000000000001</v>
      </c>
      <c r="L8" s="1">
        <v>16.196999999999999</v>
      </c>
      <c r="M8" s="1">
        <v>16.14</v>
      </c>
      <c r="N8" s="1">
        <v>16.12</v>
      </c>
      <c r="O8" s="1">
        <v>15.992000000000001</v>
      </c>
      <c r="P8" s="1">
        <v>16.199000000000002</v>
      </c>
      <c r="Q8" s="1">
        <v>16.491</v>
      </c>
      <c r="R8" s="1">
        <v>16.802</v>
      </c>
      <c r="S8" s="1">
        <v>16.768000000000001</v>
      </c>
      <c r="T8" s="1">
        <v>16.63</v>
      </c>
      <c r="U8" s="1">
        <v>16.666</v>
      </c>
      <c r="V8" s="1">
        <v>18.756</v>
      </c>
      <c r="W8" s="1">
        <v>17.363</v>
      </c>
      <c r="X8" s="112">
        <v>16.495999999999999</v>
      </c>
      <c r="Y8" s="112">
        <v>16.683</v>
      </c>
    </row>
    <row r="9" spans="1:25" ht="15">
      <c r="A9" s="1" t="s">
        <v>47</v>
      </c>
      <c r="B9" s="1">
        <v>9.8879999999999999</v>
      </c>
      <c r="C9" s="1">
        <v>9.9209999999999994</v>
      </c>
      <c r="D9" s="1">
        <v>10.183999999999999</v>
      </c>
      <c r="E9" s="1">
        <v>10.401999999999999</v>
      </c>
      <c r="F9" s="1">
        <v>10.146000000000001</v>
      </c>
      <c r="G9" s="1">
        <v>10.311999999999999</v>
      </c>
      <c r="H9" s="1">
        <v>10.18</v>
      </c>
      <c r="I9" s="1">
        <v>10.051</v>
      </c>
      <c r="J9" s="1">
        <v>10.250999999999999</v>
      </c>
      <c r="K9" s="1">
        <v>11.238</v>
      </c>
      <c r="L9" s="1">
        <v>11.096</v>
      </c>
      <c r="M9" s="1">
        <v>10.778</v>
      </c>
      <c r="N9" s="1">
        <v>10.853</v>
      </c>
      <c r="O9" s="1">
        <v>10.999000000000001</v>
      </c>
      <c r="P9" s="1">
        <v>11.026</v>
      </c>
      <c r="Q9" s="1">
        <v>11.19</v>
      </c>
      <c r="R9" s="1">
        <v>11.242000000000001</v>
      </c>
      <c r="S9" s="1">
        <v>11.336</v>
      </c>
      <c r="T9" s="1">
        <v>11.481</v>
      </c>
      <c r="U9" s="1">
        <v>11.715999999999999</v>
      </c>
      <c r="V9" s="1">
        <v>12.693</v>
      </c>
      <c r="W9" s="1">
        <v>12.933999999999999</v>
      </c>
      <c r="X9" s="105">
        <v>12.605</v>
      </c>
      <c r="Y9" s="103">
        <v>11.798999999999999</v>
      </c>
    </row>
    <row r="10" spans="1:25" ht="15">
      <c r="A10" s="1" t="s">
        <v>46</v>
      </c>
      <c r="B10" s="1">
        <v>9.5839999999999996</v>
      </c>
      <c r="C10" s="1">
        <v>9.7059999999999995</v>
      </c>
      <c r="D10" s="1">
        <v>10.022</v>
      </c>
      <c r="E10" s="1">
        <v>10.083</v>
      </c>
      <c r="F10" s="1">
        <v>10.164</v>
      </c>
      <c r="G10" s="1">
        <v>10.215</v>
      </c>
      <c r="H10" s="1">
        <v>10.385999999999999</v>
      </c>
      <c r="I10" s="1">
        <v>10.316000000000001</v>
      </c>
      <c r="J10" s="1">
        <v>10.500999999999999</v>
      </c>
      <c r="K10" s="1">
        <v>11.288</v>
      </c>
      <c r="L10" s="1">
        <v>11.226000000000001</v>
      </c>
      <c r="M10" s="1">
        <v>11.185</v>
      </c>
      <c r="N10" s="1">
        <v>11.297000000000001</v>
      </c>
      <c r="O10" s="1">
        <v>11.396000000000001</v>
      </c>
      <c r="P10" s="1">
        <v>11.539</v>
      </c>
      <c r="Q10" s="1">
        <v>11.448</v>
      </c>
      <c r="R10" s="1">
        <v>11.471</v>
      </c>
      <c r="S10" s="1">
        <v>11.355</v>
      </c>
      <c r="T10" s="1">
        <v>11.208</v>
      </c>
      <c r="U10" s="1">
        <v>11.089</v>
      </c>
      <c r="V10" s="1">
        <v>12.131</v>
      </c>
      <c r="W10" s="1">
        <v>12.308</v>
      </c>
      <c r="X10" s="105">
        <v>11.882</v>
      </c>
      <c r="Y10" s="103">
        <v>11.592000000000001</v>
      </c>
    </row>
    <row r="11" spans="1:25" ht="15">
      <c r="A11" t="s">
        <v>69</v>
      </c>
      <c r="B11">
        <v>9.1340000000000003</v>
      </c>
      <c r="C11">
        <v>9.4600000000000009</v>
      </c>
      <c r="D11">
        <v>9.8800000000000008</v>
      </c>
      <c r="E11">
        <v>10.137</v>
      </c>
      <c r="F11">
        <v>10.226000000000001</v>
      </c>
      <c r="G11">
        <v>10.058</v>
      </c>
      <c r="H11">
        <v>9.58</v>
      </c>
      <c r="I11">
        <v>9.4169999999999998</v>
      </c>
      <c r="J11">
        <v>9.532</v>
      </c>
      <c r="K11">
        <v>10.141999999999999</v>
      </c>
      <c r="L11">
        <v>9.9339999999999993</v>
      </c>
      <c r="M11">
        <v>10.045999999999999</v>
      </c>
      <c r="N11">
        <v>10.144</v>
      </c>
      <c r="O11">
        <v>10.379</v>
      </c>
      <c r="P11">
        <v>10.428000000000001</v>
      </c>
      <c r="Q11">
        <v>10.779</v>
      </c>
      <c r="R11">
        <v>10.99</v>
      </c>
      <c r="S11">
        <v>11.045</v>
      </c>
      <c r="T11">
        <v>10.772</v>
      </c>
      <c r="U11">
        <v>11.064</v>
      </c>
      <c r="V11">
        <v>11.731999999999999</v>
      </c>
      <c r="W11">
        <v>11.801</v>
      </c>
      <c r="X11" s="105">
        <v>11.707000000000001</v>
      </c>
      <c r="Y11" s="104">
        <v>11.972</v>
      </c>
    </row>
    <row r="12" spans="1:25" ht="15">
      <c r="A12" s="1" t="s">
        <v>54</v>
      </c>
      <c r="B12" s="1">
        <v>7.0350000000000001</v>
      </c>
      <c r="C12" s="1">
        <v>7.2389999999999999</v>
      </c>
      <c r="D12" s="1">
        <v>7.3520000000000003</v>
      </c>
      <c r="E12" s="1">
        <v>7.4870000000000001</v>
      </c>
      <c r="F12" s="1">
        <v>7.5350000000000001</v>
      </c>
      <c r="G12" s="1">
        <v>7.6580000000000004</v>
      </c>
      <c r="H12" s="1">
        <v>7.6870000000000003</v>
      </c>
      <c r="I12" s="1">
        <v>7.7789999999999999</v>
      </c>
      <c r="J12" s="1">
        <v>8.0890000000000004</v>
      </c>
      <c r="K12" s="1">
        <v>8.9589999999999996</v>
      </c>
      <c r="L12" s="1">
        <v>9.0630000000000006</v>
      </c>
      <c r="M12" s="1">
        <v>10.488</v>
      </c>
      <c r="N12" s="1">
        <v>10.672000000000001</v>
      </c>
      <c r="O12" s="1">
        <v>10.673999999999999</v>
      </c>
      <c r="P12" s="1">
        <v>10.728999999999999</v>
      </c>
      <c r="Q12" s="1">
        <v>10.75</v>
      </c>
      <c r="R12" s="1">
        <v>10.659000000000001</v>
      </c>
      <c r="S12" s="1">
        <v>10.656000000000001</v>
      </c>
      <c r="T12" s="1">
        <v>10.74</v>
      </c>
      <c r="U12" s="1">
        <v>10.97</v>
      </c>
      <c r="V12" s="1">
        <v>11.005000000000001</v>
      </c>
      <c r="W12" s="1">
        <v>11.298999999999999</v>
      </c>
      <c r="X12" s="107">
        <v>11.422000000000001</v>
      </c>
      <c r="Y12" s="108">
        <v>11.087</v>
      </c>
    </row>
    <row r="13" spans="1:25" ht="15">
      <c r="A13" t="s">
        <v>61</v>
      </c>
      <c r="B13">
        <v>7.47</v>
      </c>
      <c r="C13">
        <v>7.5789999999999997</v>
      </c>
      <c r="D13">
        <v>7.9</v>
      </c>
      <c r="E13">
        <v>7.7220000000000004</v>
      </c>
      <c r="F13">
        <v>7.9009999999999998</v>
      </c>
      <c r="G13">
        <v>8.2729999999999997</v>
      </c>
      <c r="H13">
        <v>8.6379999999999999</v>
      </c>
      <c r="I13">
        <v>8.3290000000000006</v>
      </c>
      <c r="J13">
        <v>9.1240000000000006</v>
      </c>
      <c r="K13">
        <v>9.6210000000000004</v>
      </c>
      <c r="L13">
        <v>9.593</v>
      </c>
      <c r="M13">
        <v>9.52</v>
      </c>
      <c r="N13">
        <v>9.6519999999999992</v>
      </c>
      <c r="O13">
        <v>9.36</v>
      </c>
      <c r="P13">
        <v>9.4019999999999992</v>
      </c>
      <c r="Q13">
        <v>9.2829999999999995</v>
      </c>
      <c r="R13">
        <v>9.2439999999999998</v>
      </c>
      <c r="S13">
        <v>8.9700000000000006</v>
      </c>
      <c r="T13">
        <v>9.0380000000000003</v>
      </c>
      <c r="U13">
        <v>9.0690000000000008</v>
      </c>
      <c r="V13">
        <v>9.6890000000000001</v>
      </c>
      <c r="W13">
        <v>10.125</v>
      </c>
      <c r="X13" s="104">
        <v>11.321999999999999</v>
      </c>
      <c r="Y13" s="104">
        <v>10.99</v>
      </c>
    </row>
    <row r="14" spans="1:25" ht="15">
      <c r="A14" t="s">
        <v>38</v>
      </c>
      <c r="B14">
        <v>8.2479999999999993</v>
      </c>
      <c r="C14">
        <v>8.625</v>
      </c>
      <c r="D14">
        <v>8.8569999999999993</v>
      </c>
      <c r="E14">
        <v>9.0109999999999992</v>
      </c>
      <c r="F14">
        <v>9.0660000000000007</v>
      </c>
      <c r="G14">
        <v>9.0350000000000001</v>
      </c>
      <c r="H14">
        <v>9.3420000000000005</v>
      </c>
      <c r="I14">
        <v>9.4450000000000003</v>
      </c>
      <c r="J14">
        <v>9.6080000000000005</v>
      </c>
      <c r="K14">
        <v>10.662000000000001</v>
      </c>
      <c r="L14">
        <v>10.676</v>
      </c>
      <c r="M14">
        <v>10.38</v>
      </c>
      <c r="N14">
        <v>10.51</v>
      </c>
      <c r="O14">
        <v>10.412000000000001</v>
      </c>
      <c r="P14">
        <v>10.257999999999999</v>
      </c>
      <c r="Q14">
        <v>10.739000000000001</v>
      </c>
      <c r="R14">
        <v>11.032</v>
      </c>
      <c r="S14">
        <v>10.906000000000001</v>
      </c>
      <c r="T14">
        <v>10.904999999999999</v>
      </c>
      <c r="U14">
        <v>11.009</v>
      </c>
      <c r="V14">
        <v>13.035</v>
      </c>
      <c r="W14">
        <v>12.334</v>
      </c>
      <c r="X14" s="106">
        <v>11.234</v>
      </c>
      <c r="Y14" s="103">
        <v>11.224</v>
      </c>
    </row>
    <row r="15" spans="1:25" ht="15">
      <c r="A15" t="s">
        <v>36</v>
      </c>
      <c r="B15">
        <v>9.2040000000000006</v>
      </c>
      <c r="C15">
        <v>9.2690000000000001</v>
      </c>
      <c r="D15">
        <v>9.3949999999999996</v>
      </c>
      <c r="E15">
        <v>9.5470000000000006</v>
      </c>
      <c r="F15">
        <v>9.7089999999999996</v>
      </c>
      <c r="G15">
        <v>9.6270000000000007</v>
      </c>
      <c r="H15">
        <v>9.5310000000000006</v>
      </c>
      <c r="I15">
        <v>9.532</v>
      </c>
      <c r="J15">
        <v>9.7260000000000009</v>
      </c>
      <c r="K15">
        <v>10.226000000000001</v>
      </c>
      <c r="L15">
        <v>10.221</v>
      </c>
      <c r="M15">
        <v>10.026</v>
      </c>
      <c r="N15">
        <v>10.199</v>
      </c>
      <c r="O15">
        <v>10.286</v>
      </c>
      <c r="P15">
        <v>10.368</v>
      </c>
      <c r="Q15">
        <v>10.368</v>
      </c>
      <c r="R15">
        <v>10.352</v>
      </c>
      <c r="S15">
        <v>10.384</v>
      </c>
      <c r="T15">
        <v>10.349</v>
      </c>
      <c r="U15">
        <v>10.487</v>
      </c>
      <c r="V15">
        <v>11.385</v>
      </c>
      <c r="W15">
        <v>12.096</v>
      </c>
      <c r="X15" s="105">
        <v>11.157</v>
      </c>
      <c r="Y15" s="103">
        <v>10.954000000000001</v>
      </c>
    </row>
    <row r="16" spans="1:25" ht="15">
      <c r="A16" t="s">
        <v>71</v>
      </c>
      <c r="B16">
        <v>7.093</v>
      </c>
      <c r="C16">
        <v>7.4130000000000003</v>
      </c>
      <c r="D16">
        <v>7.8209999999999997</v>
      </c>
      <c r="E16">
        <v>7.9880000000000004</v>
      </c>
      <c r="F16">
        <v>8.2530000000000001</v>
      </c>
      <c r="G16">
        <v>8.3149999999999995</v>
      </c>
      <c r="H16">
        <v>8.4749999999999996</v>
      </c>
      <c r="I16">
        <v>8.67</v>
      </c>
      <c r="J16">
        <v>8.968</v>
      </c>
      <c r="K16">
        <v>9.77</v>
      </c>
      <c r="L16">
        <v>9.7050000000000001</v>
      </c>
      <c r="M16">
        <v>9.7240000000000002</v>
      </c>
      <c r="N16">
        <v>9.8140000000000001</v>
      </c>
      <c r="O16">
        <v>9.8729999999999993</v>
      </c>
      <c r="P16">
        <v>9.8620000000000001</v>
      </c>
      <c r="Q16">
        <v>9.798</v>
      </c>
      <c r="R16">
        <v>9.7289999999999992</v>
      </c>
      <c r="S16">
        <v>9.5960000000000001</v>
      </c>
      <c r="T16">
        <v>9.7309999999999999</v>
      </c>
      <c r="U16">
        <v>9.9580000000000002</v>
      </c>
      <c r="V16">
        <v>12.159000000000001</v>
      </c>
      <c r="W16">
        <v>12.365</v>
      </c>
      <c r="X16" s="105">
        <v>11.052</v>
      </c>
      <c r="Y16" s="103">
        <v>10.884</v>
      </c>
    </row>
    <row r="17" spans="1:25" ht="15">
      <c r="A17" t="s">
        <v>37</v>
      </c>
      <c r="B17">
        <v>7.9989999999999997</v>
      </c>
      <c r="C17">
        <v>8.15</v>
      </c>
      <c r="D17">
        <v>8.3179999999999996</v>
      </c>
      <c r="E17">
        <v>9.1639999999999997</v>
      </c>
      <c r="F17">
        <v>9.3279999999999994</v>
      </c>
      <c r="G17">
        <v>9.2240000000000002</v>
      </c>
      <c r="H17">
        <v>9.1300000000000008</v>
      </c>
      <c r="I17">
        <v>9.1359999999999992</v>
      </c>
      <c r="J17">
        <v>9.5950000000000006</v>
      </c>
      <c r="K17">
        <v>10.321</v>
      </c>
      <c r="L17">
        <v>10.202</v>
      </c>
      <c r="M17">
        <v>10.363</v>
      </c>
      <c r="N17">
        <v>10.502000000000001</v>
      </c>
      <c r="O17">
        <v>10.577</v>
      </c>
      <c r="P17">
        <v>10.609</v>
      </c>
      <c r="Q17">
        <v>10.797000000000001</v>
      </c>
      <c r="R17">
        <v>10.794</v>
      </c>
      <c r="S17">
        <v>10.798999999999999</v>
      </c>
      <c r="T17">
        <v>10.861000000000001</v>
      </c>
      <c r="U17">
        <v>10.795</v>
      </c>
      <c r="V17">
        <v>11.198</v>
      </c>
      <c r="W17">
        <v>11.042999999999999</v>
      </c>
      <c r="X17" s="105">
        <v>10.759</v>
      </c>
      <c r="Y17" s="104">
        <v>10.914999999999999</v>
      </c>
    </row>
    <row r="18" spans="1:25" ht="15">
      <c r="A18" t="s">
        <v>68</v>
      </c>
      <c r="B18">
        <v>7.327</v>
      </c>
      <c r="C18">
        <v>7.9</v>
      </c>
      <c r="D18">
        <v>8.2100000000000009</v>
      </c>
      <c r="E18">
        <v>8.3170000000000002</v>
      </c>
      <c r="F18">
        <v>8.1300000000000008</v>
      </c>
      <c r="G18">
        <v>8.1509999999999998</v>
      </c>
      <c r="H18">
        <v>8.0519999999999996</v>
      </c>
      <c r="I18">
        <v>7.9960000000000004</v>
      </c>
      <c r="J18">
        <v>8.2080000000000002</v>
      </c>
      <c r="K18">
        <v>8.77</v>
      </c>
      <c r="L18">
        <v>8.32</v>
      </c>
      <c r="M18">
        <v>10.416</v>
      </c>
      <c r="N18">
        <v>10.734999999999999</v>
      </c>
      <c r="O18">
        <v>10.904999999999999</v>
      </c>
      <c r="P18">
        <v>10.948</v>
      </c>
      <c r="Q18">
        <v>10.804</v>
      </c>
      <c r="R18">
        <v>10.852</v>
      </c>
      <c r="S18">
        <v>10.785</v>
      </c>
      <c r="T18">
        <v>10.941000000000001</v>
      </c>
      <c r="U18">
        <v>10.832000000000001</v>
      </c>
      <c r="V18">
        <v>11.333</v>
      </c>
      <c r="W18">
        <v>11.247</v>
      </c>
      <c r="X18" s="105">
        <v>10.522</v>
      </c>
      <c r="Y18" s="103">
        <v>10.911</v>
      </c>
    </row>
    <row r="19" spans="1:25" s="1" customFormat="1" ht="15">
      <c r="A19" t="s">
        <v>64</v>
      </c>
      <c r="B19">
        <v>8.6010000000000009</v>
      </c>
      <c r="C19">
        <v>8.6280000000000001</v>
      </c>
      <c r="D19">
        <v>8.7859999999999996</v>
      </c>
      <c r="E19">
        <v>9.1240000000000006</v>
      </c>
      <c r="F19">
        <v>9.5329999999999995</v>
      </c>
      <c r="G19">
        <v>9.6530000000000005</v>
      </c>
      <c r="H19">
        <v>9.3539999999999992</v>
      </c>
      <c r="I19">
        <v>9.2520000000000007</v>
      </c>
      <c r="J19">
        <v>9.5830000000000002</v>
      </c>
      <c r="K19">
        <v>10.131</v>
      </c>
      <c r="L19">
        <v>10.032999999999999</v>
      </c>
      <c r="M19">
        <v>9.7309999999999999</v>
      </c>
      <c r="N19">
        <v>9.6539999999999999</v>
      </c>
      <c r="O19">
        <v>9.4049999999999994</v>
      </c>
      <c r="P19">
        <v>9.343</v>
      </c>
      <c r="Q19">
        <v>9.3160000000000007</v>
      </c>
      <c r="R19">
        <v>9.3940000000000001</v>
      </c>
      <c r="S19">
        <v>9.3059999999999992</v>
      </c>
      <c r="T19">
        <v>9.4130000000000003</v>
      </c>
      <c r="U19">
        <v>9.5139999999999993</v>
      </c>
      <c r="V19">
        <v>10.548</v>
      </c>
      <c r="W19">
        <v>11.137</v>
      </c>
      <c r="X19" s="105">
        <v>10.468999999999999</v>
      </c>
      <c r="Y19" s="103">
        <v>10.003</v>
      </c>
    </row>
    <row r="20" spans="1:25" s="1" customFormat="1" ht="15">
      <c r="A20" t="s">
        <v>60</v>
      </c>
      <c r="B20">
        <v>7.7069999999999999</v>
      </c>
      <c r="C20">
        <v>8.0589999999999993</v>
      </c>
      <c r="D20">
        <v>8.6489999999999991</v>
      </c>
      <c r="E20">
        <v>9.0570000000000004</v>
      </c>
      <c r="F20">
        <v>9.1110000000000007</v>
      </c>
      <c r="G20">
        <v>9.0969999999999995</v>
      </c>
      <c r="H20">
        <v>9.0809999999999995</v>
      </c>
      <c r="I20">
        <v>9.0530000000000008</v>
      </c>
      <c r="J20">
        <v>9.2769999999999992</v>
      </c>
      <c r="K20">
        <v>9.9930000000000003</v>
      </c>
      <c r="L20">
        <v>10.154999999999999</v>
      </c>
      <c r="M20">
        <v>10.234</v>
      </c>
      <c r="N20">
        <v>10.539</v>
      </c>
      <c r="O20">
        <v>10.584</v>
      </c>
      <c r="P20">
        <v>10.567</v>
      </c>
      <c r="Q20">
        <v>10.324</v>
      </c>
      <c r="R20">
        <v>10.294</v>
      </c>
      <c r="S20">
        <v>10.108000000000001</v>
      </c>
      <c r="T20">
        <v>10.02</v>
      </c>
      <c r="U20">
        <v>10.14</v>
      </c>
      <c r="V20">
        <v>11.209</v>
      </c>
      <c r="W20">
        <v>11.294</v>
      </c>
      <c r="X20" s="105">
        <v>10.101000000000001</v>
      </c>
      <c r="Y20" s="104">
        <v>10.132</v>
      </c>
    </row>
    <row r="21" spans="1:25" ht="15">
      <c r="A21" t="s">
        <v>39</v>
      </c>
      <c r="B21">
        <v>7</v>
      </c>
      <c r="C21">
        <v>7.0970000000000004</v>
      </c>
      <c r="D21">
        <v>7.2080000000000002</v>
      </c>
      <c r="E21">
        <v>7.25</v>
      </c>
      <c r="F21">
        <v>6.91</v>
      </c>
      <c r="G21">
        <v>6.6239999999999997</v>
      </c>
      <c r="H21">
        <v>6.0720000000000001</v>
      </c>
      <c r="I21">
        <v>6.2130000000000001</v>
      </c>
      <c r="J21">
        <v>6.74</v>
      </c>
      <c r="K21">
        <v>7.8579999999999997</v>
      </c>
      <c r="L21">
        <v>6.82</v>
      </c>
      <c r="M21">
        <v>6.7990000000000004</v>
      </c>
      <c r="N21">
        <v>7.02</v>
      </c>
      <c r="O21">
        <v>7.476</v>
      </c>
      <c r="P21">
        <v>7.8419999999999996</v>
      </c>
      <c r="Q21">
        <v>8.3510000000000009</v>
      </c>
      <c r="R21">
        <v>8.5579999999999998</v>
      </c>
      <c r="S21">
        <v>9.0909999999999993</v>
      </c>
      <c r="T21">
        <v>9.2260000000000009</v>
      </c>
      <c r="U21">
        <v>9.3629999999999995</v>
      </c>
      <c r="V21">
        <v>9.7270000000000003</v>
      </c>
      <c r="W21">
        <v>9.343</v>
      </c>
      <c r="X21" s="105">
        <v>10.013999999999999</v>
      </c>
      <c r="Y21" s="103">
        <v>10.048</v>
      </c>
    </row>
    <row r="22" spans="1:25" ht="15">
      <c r="A22" t="s">
        <v>35</v>
      </c>
      <c r="B22">
        <v>7.5940000000000003</v>
      </c>
      <c r="C22">
        <v>7.6779999999999999</v>
      </c>
      <c r="D22">
        <v>7.8760000000000003</v>
      </c>
      <c r="E22">
        <v>7.8810000000000002</v>
      </c>
      <c r="F22">
        <v>8.0869999999999997</v>
      </c>
      <c r="G22">
        <v>7.97</v>
      </c>
      <c r="H22">
        <v>7.9770000000000003</v>
      </c>
      <c r="I22">
        <v>8.0549999999999997</v>
      </c>
      <c r="J22">
        <v>8.2490000000000006</v>
      </c>
      <c r="K22">
        <v>8.5449999999999999</v>
      </c>
      <c r="L22">
        <v>8.42</v>
      </c>
      <c r="M22">
        <v>8.5370000000000008</v>
      </c>
      <c r="N22">
        <v>8.6750000000000007</v>
      </c>
      <c r="O22">
        <v>8.7509999999999994</v>
      </c>
      <c r="P22">
        <v>9.8339999999999996</v>
      </c>
      <c r="Q22">
        <v>10.182</v>
      </c>
      <c r="R22">
        <v>10.093</v>
      </c>
      <c r="S22">
        <v>10.122999999999999</v>
      </c>
      <c r="T22">
        <v>10.06</v>
      </c>
      <c r="U22">
        <v>10.220000000000001</v>
      </c>
      <c r="V22">
        <v>10.683999999999999</v>
      </c>
      <c r="W22">
        <v>10.59</v>
      </c>
      <c r="X22" s="103">
        <v>9.9269999999999996</v>
      </c>
      <c r="Y22" s="104">
        <v>9.7479999999999993</v>
      </c>
    </row>
    <row r="23" spans="1:25" ht="15">
      <c r="A23" t="s">
        <v>67</v>
      </c>
      <c r="B23">
        <v>6.7990000000000004</v>
      </c>
      <c r="C23">
        <v>6.7690000000000001</v>
      </c>
      <c r="D23">
        <v>6.8010000000000002</v>
      </c>
      <c r="E23">
        <v>7.5629999999999997</v>
      </c>
      <c r="F23">
        <v>7.6580000000000004</v>
      </c>
      <c r="G23">
        <v>7.7320000000000002</v>
      </c>
      <c r="H23">
        <v>7.8289999999999997</v>
      </c>
      <c r="I23">
        <v>7.9189999999999996</v>
      </c>
      <c r="J23">
        <v>8.3819999999999997</v>
      </c>
      <c r="K23">
        <v>9.1080000000000005</v>
      </c>
      <c r="L23">
        <v>9.1189999999999998</v>
      </c>
      <c r="M23">
        <v>9.1679999999999993</v>
      </c>
      <c r="N23">
        <v>9.1539999999999999</v>
      </c>
      <c r="O23">
        <v>9.0640000000000001</v>
      </c>
      <c r="P23">
        <v>9.0850000000000009</v>
      </c>
      <c r="Q23">
        <v>9.1219999999999999</v>
      </c>
      <c r="R23">
        <v>8.9469999999999992</v>
      </c>
      <c r="S23">
        <v>8.9450000000000003</v>
      </c>
      <c r="T23">
        <v>8.9969999999999999</v>
      </c>
      <c r="U23">
        <v>9.1460000000000008</v>
      </c>
      <c r="V23">
        <v>10.746</v>
      </c>
      <c r="W23">
        <v>10.74</v>
      </c>
      <c r="X23" s="105">
        <v>9.7379999999999995</v>
      </c>
      <c r="Y23" s="104">
        <v>9.6210000000000004</v>
      </c>
    </row>
    <row r="24" spans="1:25" ht="15">
      <c r="A24" t="s">
        <v>45</v>
      </c>
      <c r="B24">
        <v>7.093</v>
      </c>
      <c r="C24">
        <v>7.2510000000000003</v>
      </c>
      <c r="D24">
        <v>7.6280000000000001</v>
      </c>
      <c r="E24">
        <v>7.9379999999999997</v>
      </c>
      <c r="F24">
        <v>8.0589999999999993</v>
      </c>
      <c r="G24">
        <v>8.2880000000000003</v>
      </c>
      <c r="H24">
        <v>8.2840000000000007</v>
      </c>
      <c r="I24">
        <v>8.0839999999999996</v>
      </c>
      <c r="J24">
        <v>8.343</v>
      </c>
      <c r="K24">
        <v>9.1609999999999996</v>
      </c>
      <c r="L24">
        <v>9.1419999999999995</v>
      </c>
      <c r="M24">
        <v>9.2230000000000008</v>
      </c>
      <c r="N24">
        <v>9.5860000000000003</v>
      </c>
      <c r="O24">
        <v>9.8049999999999997</v>
      </c>
      <c r="P24">
        <v>9.7810000000000006</v>
      </c>
      <c r="Q24">
        <v>9.6449999999999996</v>
      </c>
      <c r="R24">
        <v>9.3780000000000001</v>
      </c>
      <c r="S24">
        <v>9.1270000000000007</v>
      </c>
      <c r="T24">
        <v>9.0429999999999993</v>
      </c>
      <c r="U24">
        <v>9.1709999999999994</v>
      </c>
      <c r="V24">
        <v>9.6319999999999997</v>
      </c>
      <c r="W24">
        <v>10.25</v>
      </c>
      <c r="X24" s="105">
        <v>9.6850000000000005</v>
      </c>
      <c r="Y24" s="104">
        <v>10.109</v>
      </c>
    </row>
    <row r="25" spans="1:25" ht="15">
      <c r="A25" t="s">
        <v>66</v>
      </c>
      <c r="B25">
        <v>7.8040000000000003</v>
      </c>
      <c r="C25">
        <v>7.8760000000000003</v>
      </c>
      <c r="D25">
        <v>8.0210000000000008</v>
      </c>
      <c r="E25">
        <v>8.0990000000000002</v>
      </c>
      <c r="F25">
        <v>7.94</v>
      </c>
      <c r="G25">
        <v>7.9960000000000004</v>
      </c>
      <c r="H25">
        <v>7.8230000000000004</v>
      </c>
      <c r="I25">
        <v>7.5110000000000001</v>
      </c>
      <c r="J25">
        <v>7.8550000000000004</v>
      </c>
      <c r="K25">
        <v>8.5410000000000004</v>
      </c>
      <c r="L25">
        <v>8.5649999999999995</v>
      </c>
      <c r="M25">
        <v>8.5359999999999996</v>
      </c>
      <c r="N25">
        <v>8.7149999999999999</v>
      </c>
      <c r="O25">
        <v>8.74</v>
      </c>
      <c r="P25">
        <v>8.5020000000000007</v>
      </c>
      <c r="Q25">
        <v>8.5169999999999995</v>
      </c>
      <c r="R25">
        <v>8.4779999999999998</v>
      </c>
      <c r="S25">
        <v>8.1850000000000005</v>
      </c>
      <c r="T25">
        <v>8.2769999999999992</v>
      </c>
      <c r="U25">
        <v>8.4990000000000006</v>
      </c>
      <c r="V25">
        <v>9.4329999999999998</v>
      </c>
      <c r="W25">
        <v>9.4779999999999998</v>
      </c>
      <c r="X25" s="105">
        <v>9.6050000000000004</v>
      </c>
      <c r="Y25" s="103">
        <v>9.4130000000000003</v>
      </c>
    </row>
    <row r="26" spans="1:25" ht="15">
      <c r="A26" t="s">
        <v>43</v>
      </c>
      <c r="B26">
        <v>8.1039999999999992</v>
      </c>
      <c r="C26">
        <v>8.4480000000000004</v>
      </c>
      <c r="D26">
        <v>8.7029999999999994</v>
      </c>
      <c r="E26">
        <v>8.9039999999999999</v>
      </c>
      <c r="F26">
        <v>9.0069999999999997</v>
      </c>
      <c r="G26">
        <v>9.0909999999999993</v>
      </c>
      <c r="H26">
        <v>9.1690000000000005</v>
      </c>
      <c r="I26">
        <v>9.3249999999999993</v>
      </c>
      <c r="J26">
        <v>9.5109999999999992</v>
      </c>
      <c r="K26">
        <v>10.673999999999999</v>
      </c>
      <c r="L26">
        <v>10.590999999999999</v>
      </c>
      <c r="M26">
        <v>10.388</v>
      </c>
      <c r="N26">
        <v>10.506</v>
      </c>
      <c r="O26">
        <v>10.31</v>
      </c>
      <c r="P26">
        <v>10.292</v>
      </c>
      <c r="Q26">
        <v>10.327999999999999</v>
      </c>
      <c r="R26">
        <v>10.237</v>
      </c>
      <c r="S26">
        <v>10.098000000000001</v>
      </c>
      <c r="T26">
        <v>10.098000000000001</v>
      </c>
      <c r="U26">
        <v>10.151999999999999</v>
      </c>
      <c r="V26">
        <v>10.56</v>
      </c>
      <c r="W26">
        <v>10.824</v>
      </c>
      <c r="X26" s="105">
        <v>9.4760000000000009</v>
      </c>
      <c r="Y26" s="103">
        <v>9.4410000000000007</v>
      </c>
    </row>
    <row r="27" spans="1:25" s="1" customFormat="1" ht="15">
      <c r="A27" s="1" t="s">
        <v>55</v>
      </c>
      <c r="B27" s="1">
        <v>3.855</v>
      </c>
      <c r="C27" s="1">
        <v>4.2969999999999997</v>
      </c>
      <c r="D27" s="1">
        <v>4.0140000000000002</v>
      </c>
      <c r="E27" s="1">
        <v>4.2830000000000004</v>
      </c>
      <c r="F27" s="1">
        <v>4.2670000000000003</v>
      </c>
      <c r="G27" s="1">
        <v>4.548</v>
      </c>
      <c r="H27" s="1">
        <v>4.8490000000000002</v>
      </c>
      <c r="I27" s="1">
        <v>4.9550000000000001</v>
      </c>
      <c r="J27" s="1">
        <v>5.2460000000000004</v>
      </c>
      <c r="K27" s="1">
        <v>5.6589999999999998</v>
      </c>
      <c r="L27" s="1">
        <v>5.82</v>
      </c>
      <c r="M27" s="1">
        <v>5.915</v>
      </c>
      <c r="N27" s="1">
        <v>6.0330000000000004</v>
      </c>
      <c r="O27" s="1">
        <v>6.1509999999999998</v>
      </c>
      <c r="P27" s="1">
        <v>6.4039999999999999</v>
      </c>
      <c r="Q27" s="1">
        <v>6.5890000000000004</v>
      </c>
      <c r="R27" s="1">
        <v>6.87</v>
      </c>
      <c r="S27" s="1">
        <v>7.0469999999999997</v>
      </c>
      <c r="T27" s="1">
        <v>7.4909999999999997</v>
      </c>
      <c r="U27" s="1">
        <v>8.1750000000000007</v>
      </c>
      <c r="V27" s="1">
        <v>8.35</v>
      </c>
      <c r="W27" s="1">
        <v>9.3309999999999995</v>
      </c>
      <c r="X27" s="109">
        <v>9.4339999999999993</v>
      </c>
      <c r="Y27" s="107">
        <v>9.8800000000000008</v>
      </c>
    </row>
    <row r="28" spans="1:25" s="1" customFormat="1" ht="15">
      <c r="A28" t="s">
        <v>50</v>
      </c>
      <c r="B28">
        <v>8.8989999999999991</v>
      </c>
      <c r="C28">
        <v>8.7530000000000001</v>
      </c>
      <c r="D28">
        <v>9.4039999999999999</v>
      </c>
      <c r="E28">
        <v>9.7289999999999992</v>
      </c>
      <c r="F28">
        <v>9.3290000000000006</v>
      </c>
      <c r="G28">
        <v>8.9469999999999992</v>
      </c>
      <c r="H28">
        <v>8.5570000000000004</v>
      </c>
      <c r="I28">
        <v>8.3539999999999992</v>
      </c>
      <c r="J28">
        <v>8.3439999999999994</v>
      </c>
      <c r="K28">
        <v>8.7750000000000004</v>
      </c>
      <c r="L28">
        <v>8.3620000000000001</v>
      </c>
      <c r="M28">
        <v>8.2029999999999994</v>
      </c>
      <c r="N28">
        <v>8.1809999999999992</v>
      </c>
      <c r="O28">
        <v>8.1760000000000002</v>
      </c>
      <c r="P28">
        <v>8.2289999999999992</v>
      </c>
      <c r="Q28">
        <v>8.07</v>
      </c>
      <c r="R28">
        <v>8.0969999999999995</v>
      </c>
      <c r="S28">
        <v>8.2609999999999992</v>
      </c>
      <c r="T28">
        <v>8.3780000000000001</v>
      </c>
      <c r="U28">
        <v>8.58</v>
      </c>
      <c r="V28">
        <v>9.6150000000000002</v>
      </c>
      <c r="W28">
        <v>9.734</v>
      </c>
      <c r="X28" s="105">
        <v>9.08</v>
      </c>
      <c r="Y28" s="103">
        <v>8.9920000000000009</v>
      </c>
    </row>
    <row r="29" spans="1:25" ht="15">
      <c r="A29" t="s">
        <v>53</v>
      </c>
      <c r="B29">
        <v>7.5670000000000002</v>
      </c>
      <c r="C29">
        <v>7.7380000000000004</v>
      </c>
      <c r="D29">
        <v>7.867</v>
      </c>
      <c r="E29">
        <v>7.8330000000000002</v>
      </c>
      <c r="F29">
        <v>8.1649999999999991</v>
      </c>
      <c r="G29">
        <v>8.3390000000000004</v>
      </c>
      <c r="H29">
        <v>8.4369999999999994</v>
      </c>
      <c r="I29">
        <v>8.1359999999999992</v>
      </c>
      <c r="J29">
        <v>8.5329999999999995</v>
      </c>
      <c r="K29">
        <v>8.952</v>
      </c>
      <c r="L29">
        <v>8.9160000000000004</v>
      </c>
      <c r="M29">
        <v>8.7739999999999991</v>
      </c>
      <c r="N29">
        <v>8.7840000000000007</v>
      </c>
      <c r="O29">
        <v>8.7750000000000004</v>
      </c>
      <c r="P29">
        <v>8.8680000000000003</v>
      </c>
      <c r="Q29">
        <v>8.8569999999999993</v>
      </c>
      <c r="R29">
        <v>8.7249999999999996</v>
      </c>
      <c r="S29">
        <v>8.6780000000000008</v>
      </c>
      <c r="T29">
        <v>8.6820000000000004</v>
      </c>
      <c r="U29">
        <v>8.6560000000000006</v>
      </c>
      <c r="V29">
        <v>9.625</v>
      </c>
      <c r="W29">
        <v>9.3840000000000003</v>
      </c>
      <c r="X29" s="105">
        <v>8.952</v>
      </c>
      <c r="Y29" s="103">
        <v>8.4469999999999992</v>
      </c>
    </row>
    <row r="30" spans="1:25" ht="15">
      <c r="A30" t="s">
        <v>42</v>
      </c>
      <c r="B30">
        <v>5.7009999999999996</v>
      </c>
      <c r="C30">
        <v>5.8630000000000004</v>
      </c>
      <c r="D30">
        <v>6.1769999999999996</v>
      </c>
      <c r="E30">
        <v>6.524</v>
      </c>
      <c r="F30">
        <v>6.351</v>
      </c>
      <c r="G30">
        <v>6.3410000000000002</v>
      </c>
      <c r="H30">
        <v>6.1639999999999997</v>
      </c>
      <c r="I30">
        <v>5.9859999999999998</v>
      </c>
      <c r="J30">
        <v>6.33</v>
      </c>
      <c r="K30">
        <v>7.2489999999999997</v>
      </c>
      <c r="L30">
        <v>7.5860000000000003</v>
      </c>
      <c r="M30">
        <v>7.5579999999999998</v>
      </c>
      <c r="N30">
        <v>7.6239999999999997</v>
      </c>
      <c r="O30">
        <v>7.5209999999999999</v>
      </c>
      <c r="P30">
        <v>7.6120000000000001</v>
      </c>
      <c r="Q30">
        <v>7.3689999999999998</v>
      </c>
      <c r="R30">
        <v>7.4459999999999997</v>
      </c>
      <c r="S30">
        <v>7.3810000000000002</v>
      </c>
      <c r="T30">
        <v>7.47</v>
      </c>
      <c r="U30">
        <v>7.6029999999999998</v>
      </c>
      <c r="V30">
        <v>9.2140000000000004</v>
      </c>
      <c r="W30">
        <v>9.4890000000000008</v>
      </c>
      <c r="X30" s="105">
        <v>8.7989999999999995</v>
      </c>
      <c r="Y30" s="103">
        <v>8.5399999999999991</v>
      </c>
    </row>
    <row r="31" spans="1:25" ht="15">
      <c r="A31" t="s">
        <v>48</v>
      </c>
      <c r="B31">
        <v>7.2430000000000003</v>
      </c>
      <c r="C31">
        <v>7.9880000000000004</v>
      </c>
      <c r="D31">
        <v>8.234</v>
      </c>
      <c r="E31">
        <v>8.4489999999999998</v>
      </c>
      <c r="F31">
        <v>8.0939999999999994</v>
      </c>
      <c r="G31">
        <v>8.5649999999999995</v>
      </c>
      <c r="H31">
        <v>8.2590000000000003</v>
      </c>
      <c r="I31">
        <v>8.3979999999999997</v>
      </c>
      <c r="J31">
        <v>8.8279999999999994</v>
      </c>
      <c r="K31">
        <v>9.407</v>
      </c>
      <c r="L31">
        <v>9.5969999999999995</v>
      </c>
      <c r="M31">
        <v>9.1929999999999996</v>
      </c>
      <c r="N31">
        <v>8.9239999999999995</v>
      </c>
      <c r="O31">
        <v>8.4380000000000006</v>
      </c>
      <c r="P31">
        <v>7.891</v>
      </c>
      <c r="Q31">
        <v>8.2200000000000006</v>
      </c>
      <c r="R31">
        <v>8.4489999999999998</v>
      </c>
      <c r="S31">
        <v>8.1349999999999998</v>
      </c>
      <c r="T31">
        <v>8.1199999999999992</v>
      </c>
      <c r="U31">
        <v>8.1980000000000004</v>
      </c>
      <c r="V31">
        <v>9.5039999999999996</v>
      </c>
      <c r="W31">
        <v>9.173</v>
      </c>
      <c r="X31" s="105">
        <v>8.5</v>
      </c>
      <c r="Y31" s="104">
        <v>8.3759999999999994</v>
      </c>
    </row>
    <row r="32" spans="1:25" ht="15">
      <c r="A32" t="s">
        <v>62</v>
      </c>
      <c r="B32">
        <v>7.7030000000000003</v>
      </c>
      <c r="C32">
        <v>8.01</v>
      </c>
      <c r="D32">
        <v>8.9830000000000005</v>
      </c>
      <c r="E32">
        <v>9.1940000000000008</v>
      </c>
      <c r="F32">
        <v>8.7959999999999994</v>
      </c>
      <c r="G32">
        <v>8.2989999999999995</v>
      </c>
      <c r="H32">
        <v>7.8819999999999997</v>
      </c>
      <c r="I32">
        <v>8.0169999999999995</v>
      </c>
      <c r="J32">
        <v>7.915</v>
      </c>
      <c r="K32">
        <v>9.0329999999999995</v>
      </c>
      <c r="L32">
        <v>8.8580000000000005</v>
      </c>
      <c r="M32">
        <v>8.7349999999999994</v>
      </c>
      <c r="N32">
        <v>8.7219999999999995</v>
      </c>
      <c r="O32">
        <v>8.8740000000000006</v>
      </c>
      <c r="P32">
        <v>9.2829999999999995</v>
      </c>
      <c r="Q32">
        <v>10.07</v>
      </c>
      <c r="R32">
        <v>10.53</v>
      </c>
      <c r="S32">
        <v>10.23</v>
      </c>
      <c r="T32">
        <v>9.9600000000000009</v>
      </c>
      <c r="U32">
        <v>10.438000000000001</v>
      </c>
      <c r="V32">
        <v>11.249000000000001</v>
      </c>
      <c r="W32">
        <v>9.9190000000000005</v>
      </c>
      <c r="X32" s="105">
        <v>7.9429999999999996</v>
      </c>
      <c r="Y32" s="104">
        <v>9.2590000000000003</v>
      </c>
    </row>
    <row r="33" spans="1:25" ht="15">
      <c r="A33" t="s">
        <v>65</v>
      </c>
      <c r="B33">
        <v>5.3029999999999999</v>
      </c>
      <c r="C33">
        <v>5.3319999999999999</v>
      </c>
      <c r="D33">
        <v>5.5090000000000003</v>
      </c>
      <c r="E33">
        <v>5.4480000000000004</v>
      </c>
      <c r="F33">
        <v>6.4690000000000003</v>
      </c>
      <c r="G33">
        <v>6.5890000000000004</v>
      </c>
      <c r="H33">
        <v>6.851</v>
      </c>
      <c r="I33">
        <v>7.1769999999999996</v>
      </c>
      <c r="J33">
        <v>6.9560000000000004</v>
      </c>
      <c r="K33">
        <v>7.9480000000000004</v>
      </c>
      <c r="L33">
        <v>7.6660000000000004</v>
      </c>
      <c r="M33">
        <v>7.2990000000000004</v>
      </c>
      <c r="N33">
        <v>7.5359999999999996</v>
      </c>
      <c r="O33">
        <v>7.4950000000000001</v>
      </c>
      <c r="P33">
        <v>6.8840000000000003</v>
      </c>
      <c r="Q33">
        <v>6.7619999999999996</v>
      </c>
      <c r="R33">
        <v>6.9729999999999999</v>
      </c>
      <c r="S33">
        <v>6.7569999999999997</v>
      </c>
      <c r="T33">
        <v>6.6660000000000004</v>
      </c>
      <c r="U33">
        <v>6.92</v>
      </c>
      <c r="V33">
        <v>7.1269999999999998</v>
      </c>
      <c r="W33">
        <v>7.7510000000000003</v>
      </c>
      <c r="X33" s="105">
        <v>7.7220000000000004</v>
      </c>
      <c r="Y33" s="104">
        <v>8.6340000000000003</v>
      </c>
    </row>
    <row r="34" spans="1:25" ht="15">
      <c r="A34" t="s">
        <v>56</v>
      </c>
      <c r="B34">
        <v>5.4329999999999998</v>
      </c>
      <c r="C34">
        <v>5.77</v>
      </c>
      <c r="D34">
        <v>5.7629999999999999</v>
      </c>
      <c r="E34">
        <v>5.4790000000000001</v>
      </c>
      <c r="F34">
        <v>6.202</v>
      </c>
      <c r="G34">
        <v>5.8319999999999999</v>
      </c>
      <c r="H34">
        <v>5.7039999999999997</v>
      </c>
      <c r="I34">
        <v>5.5119999999999996</v>
      </c>
      <c r="J34">
        <v>5.585</v>
      </c>
      <c r="K34">
        <v>6.0979999999999999</v>
      </c>
      <c r="L34">
        <v>6.0970000000000004</v>
      </c>
      <c r="M34">
        <v>5.7240000000000002</v>
      </c>
      <c r="N34">
        <v>5.41</v>
      </c>
      <c r="O34">
        <v>5.4089999999999998</v>
      </c>
      <c r="P34">
        <v>5.4630000000000001</v>
      </c>
      <c r="Q34">
        <v>5.6520000000000001</v>
      </c>
      <c r="R34">
        <v>6.133</v>
      </c>
      <c r="S34">
        <v>5.9649999999999999</v>
      </c>
      <c r="T34">
        <v>6.1890000000000001</v>
      </c>
      <c r="U34">
        <v>6.6139999999999999</v>
      </c>
      <c r="V34">
        <v>7.2409999999999997</v>
      </c>
      <c r="W34">
        <v>9.0449999999999999</v>
      </c>
      <c r="X34" s="105">
        <v>7.6219999999999999</v>
      </c>
      <c r="Y34" s="104">
        <v>7.7759999999999998</v>
      </c>
    </row>
    <row r="35" spans="1:25" ht="15">
      <c r="A35" t="s">
        <v>40</v>
      </c>
      <c r="B35">
        <v>5.6349999999999998</v>
      </c>
      <c r="C35">
        <v>5.9420000000000002</v>
      </c>
      <c r="D35">
        <v>5.7329999999999997</v>
      </c>
      <c r="E35">
        <v>5.7750000000000004</v>
      </c>
      <c r="F35">
        <v>5.7990000000000004</v>
      </c>
      <c r="G35">
        <v>6.0670000000000002</v>
      </c>
      <c r="H35">
        <v>6.3360000000000003</v>
      </c>
      <c r="I35">
        <v>6.4909999999999997</v>
      </c>
      <c r="J35">
        <v>6.8419999999999996</v>
      </c>
      <c r="K35">
        <v>7.3109999999999999</v>
      </c>
      <c r="L35">
        <v>7.0709999999999997</v>
      </c>
      <c r="M35">
        <v>6.7809999999999997</v>
      </c>
      <c r="N35">
        <v>6.7460000000000004</v>
      </c>
      <c r="O35">
        <v>7.0170000000000003</v>
      </c>
      <c r="P35">
        <v>7.1859999999999999</v>
      </c>
      <c r="Q35">
        <v>7.5229999999999997</v>
      </c>
      <c r="R35">
        <v>7.5309999999999997</v>
      </c>
      <c r="S35">
        <v>7.6790000000000003</v>
      </c>
      <c r="T35">
        <v>7.625</v>
      </c>
      <c r="U35">
        <v>7.78</v>
      </c>
      <c r="V35">
        <v>8.7140000000000004</v>
      </c>
      <c r="W35">
        <v>9.0180000000000007</v>
      </c>
      <c r="X35" s="105">
        <v>7.5739999999999998</v>
      </c>
      <c r="Y35" s="103">
        <v>7.6920000000000002</v>
      </c>
    </row>
    <row r="36" spans="1:25" ht="15">
      <c r="A36" t="s">
        <v>52</v>
      </c>
      <c r="B36">
        <v>6.617</v>
      </c>
      <c r="C36">
        <v>7.0179999999999998</v>
      </c>
      <c r="D36">
        <v>6.923</v>
      </c>
      <c r="E36">
        <v>6.8550000000000004</v>
      </c>
      <c r="F36">
        <v>6.8010000000000002</v>
      </c>
      <c r="G36">
        <v>6.9029999999999996</v>
      </c>
      <c r="H36">
        <v>6.71</v>
      </c>
      <c r="I36">
        <v>6.6950000000000003</v>
      </c>
      <c r="J36">
        <v>6.8280000000000003</v>
      </c>
      <c r="K36">
        <v>6.9160000000000004</v>
      </c>
      <c r="L36">
        <v>6.8879999999999999</v>
      </c>
      <c r="M36">
        <v>6.8390000000000004</v>
      </c>
      <c r="N36">
        <v>6.976</v>
      </c>
      <c r="O36">
        <v>6.9580000000000002</v>
      </c>
      <c r="P36">
        <v>7.0449999999999999</v>
      </c>
      <c r="Q36">
        <v>7.0220000000000002</v>
      </c>
      <c r="R36">
        <v>7.0960000000000001</v>
      </c>
      <c r="S36">
        <v>7.1760000000000002</v>
      </c>
      <c r="T36">
        <v>7.2279999999999998</v>
      </c>
      <c r="U36">
        <v>7.1740000000000004</v>
      </c>
      <c r="V36">
        <v>7.7069999999999999</v>
      </c>
      <c r="W36">
        <v>7.9050000000000002</v>
      </c>
      <c r="X36" s="106">
        <v>7.3239999999999998</v>
      </c>
      <c r="Y36" s="104">
        <v>7.6260000000000003</v>
      </c>
    </row>
    <row r="37" spans="1:25" ht="15">
      <c r="A37" t="s">
        <v>57</v>
      </c>
      <c r="B37">
        <v>6.2</v>
      </c>
      <c r="C37">
        <v>6.0129999999999999</v>
      </c>
      <c r="D37">
        <v>6.1440000000000001</v>
      </c>
      <c r="E37">
        <v>6.1859999999999999</v>
      </c>
      <c r="F37">
        <v>5.5110000000000001</v>
      </c>
      <c r="G37">
        <v>5.6479999999999997</v>
      </c>
      <c r="H37">
        <v>5.8440000000000003</v>
      </c>
      <c r="I37">
        <v>5.7640000000000002</v>
      </c>
      <c r="J37">
        <v>6.2939999999999996</v>
      </c>
      <c r="K37">
        <v>7.3659999999999997</v>
      </c>
      <c r="L37">
        <v>6.8150000000000004</v>
      </c>
      <c r="M37">
        <v>6.4880000000000004</v>
      </c>
      <c r="N37">
        <v>6.2759999999999998</v>
      </c>
      <c r="O37">
        <v>6.1260000000000003</v>
      </c>
      <c r="P37">
        <v>6.1929999999999996</v>
      </c>
      <c r="Q37">
        <v>6.49</v>
      </c>
      <c r="R37">
        <v>6.6379999999999999</v>
      </c>
      <c r="S37">
        <v>6.4640000000000004</v>
      </c>
      <c r="T37">
        <v>6.53</v>
      </c>
      <c r="U37">
        <v>6.9909999999999997</v>
      </c>
      <c r="V37">
        <v>7.4809999999999999</v>
      </c>
      <c r="W37">
        <v>7.8230000000000004</v>
      </c>
      <c r="X37" s="105">
        <v>7.2389999999999999</v>
      </c>
      <c r="Y37" s="103">
        <v>7.3</v>
      </c>
    </row>
    <row r="38" spans="1:25" ht="15">
      <c r="A38" t="s">
        <v>41</v>
      </c>
      <c r="B38">
        <v>6.5650000000000004</v>
      </c>
      <c r="C38">
        <v>6.4740000000000002</v>
      </c>
      <c r="D38">
        <v>6.8689999999999998</v>
      </c>
      <c r="E38">
        <v>6.9690000000000003</v>
      </c>
      <c r="F38">
        <v>6.63</v>
      </c>
      <c r="G38">
        <v>6.6639999999999997</v>
      </c>
      <c r="H38">
        <v>6.9349999999999996</v>
      </c>
      <c r="I38">
        <v>6.9960000000000004</v>
      </c>
      <c r="J38">
        <v>7.4690000000000003</v>
      </c>
      <c r="K38">
        <v>7.86</v>
      </c>
      <c r="L38">
        <v>8.0289999999999999</v>
      </c>
      <c r="M38">
        <v>8.1120000000000001</v>
      </c>
      <c r="N38">
        <v>7.782</v>
      </c>
      <c r="O38">
        <v>7.6790000000000003</v>
      </c>
      <c r="P38">
        <v>7.6619999999999999</v>
      </c>
      <c r="Q38">
        <v>7.5919999999999996</v>
      </c>
      <c r="R38">
        <v>7.3150000000000004</v>
      </c>
      <c r="S38">
        <v>7.0449999999999999</v>
      </c>
      <c r="T38">
        <v>7.2859999999999996</v>
      </c>
      <c r="U38">
        <v>7.2210000000000001</v>
      </c>
      <c r="V38">
        <v>7.8250000000000002</v>
      </c>
      <c r="W38">
        <v>7.569</v>
      </c>
      <c r="X38" s="105">
        <v>7.1840000000000002</v>
      </c>
      <c r="Y38" s="104">
        <v>7.024</v>
      </c>
    </row>
    <row r="39" spans="1:25" ht="15">
      <c r="A39" t="s">
        <v>44</v>
      </c>
      <c r="B39">
        <v>5.1639999999999997</v>
      </c>
      <c r="C39">
        <v>4.7809999999999997</v>
      </c>
      <c r="D39">
        <v>4.7030000000000003</v>
      </c>
      <c r="E39">
        <v>5.1390000000000002</v>
      </c>
      <c r="F39">
        <v>5.3380000000000001</v>
      </c>
      <c r="G39">
        <v>5.2949999999999999</v>
      </c>
      <c r="H39">
        <v>4.9740000000000002</v>
      </c>
      <c r="I39">
        <v>5.1849999999999996</v>
      </c>
      <c r="J39">
        <v>5.9569999999999999</v>
      </c>
      <c r="K39">
        <v>6.8449999999999998</v>
      </c>
      <c r="L39">
        <v>6.5940000000000003</v>
      </c>
      <c r="M39">
        <v>6.0780000000000003</v>
      </c>
      <c r="N39">
        <v>6.0949999999999998</v>
      </c>
      <c r="O39">
        <v>6.2809999999999997</v>
      </c>
      <c r="P39">
        <v>6.3620000000000001</v>
      </c>
      <c r="Q39">
        <v>6.641</v>
      </c>
      <c r="R39">
        <v>6.702</v>
      </c>
      <c r="S39">
        <v>6.5970000000000004</v>
      </c>
      <c r="T39">
        <v>6.6909999999999998</v>
      </c>
      <c r="U39">
        <v>6.8170000000000002</v>
      </c>
      <c r="V39">
        <v>7.5789999999999997</v>
      </c>
      <c r="W39">
        <v>7.4909999999999997</v>
      </c>
      <c r="X39" s="105">
        <v>7.02</v>
      </c>
      <c r="Y39" s="103">
        <v>7.5590000000000002</v>
      </c>
    </row>
    <row r="40" spans="1:25" ht="15">
      <c r="A40" t="s">
        <v>49</v>
      </c>
      <c r="B40">
        <v>6.7779999999999996</v>
      </c>
      <c r="C40">
        <v>6.8259999999999996</v>
      </c>
      <c r="D40">
        <v>7.1210000000000004</v>
      </c>
      <c r="E40">
        <v>8.1210000000000004</v>
      </c>
      <c r="F40">
        <v>7.758</v>
      </c>
      <c r="G40">
        <v>7.9850000000000003</v>
      </c>
      <c r="H40">
        <v>7.7779999999999996</v>
      </c>
      <c r="I40">
        <v>7.2039999999999997</v>
      </c>
      <c r="J40">
        <v>7.0880000000000001</v>
      </c>
      <c r="K40">
        <v>7.2220000000000004</v>
      </c>
      <c r="L40">
        <v>7.4489999999999998</v>
      </c>
      <c r="M40">
        <v>7.4809999999999999</v>
      </c>
      <c r="N40">
        <v>7.4109999999999996</v>
      </c>
      <c r="O40">
        <v>7.234</v>
      </c>
      <c r="P40">
        <v>7.0469999999999997</v>
      </c>
      <c r="Q40">
        <v>6.8540000000000001</v>
      </c>
      <c r="R40">
        <v>6.9880000000000004</v>
      </c>
      <c r="S40">
        <v>6.7439999999999998</v>
      </c>
      <c r="T40">
        <v>6.58</v>
      </c>
      <c r="U40">
        <v>6.282</v>
      </c>
      <c r="V40">
        <v>7.2880000000000003</v>
      </c>
      <c r="W40">
        <v>7.3760000000000003</v>
      </c>
      <c r="X40" s="105">
        <v>6.702</v>
      </c>
      <c r="Y40" s="103">
        <v>6.3620000000000001</v>
      </c>
    </row>
    <row r="41" spans="1:25" ht="15">
      <c r="A41" t="s">
        <v>63</v>
      </c>
      <c r="B41">
        <v>5.2880000000000003</v>
      </c>
      <c r="C41">
        <v>5.6669999999999998</v>
      </c>
      <c r="D41">
        <v>6.0670000000000002</v>
      </c>
      <c r="E41">
        <v>5.9539999999999997</v>
      </c>
      <c r="F41">
        <v>5.8680000000000003</v>
      </c>
      <c r="G41">
        <v>5.8070000000000004</v>
      </c>
      <c r="H41">
        <v>5.8029999999999999</v>
      </c>
      <c r="I41">
        <v>5.8730000000000002</v>
      </c>
      <c r="J41">
        <v>6.3760000000000003</v>
      </c>
      <c r="K41">
        <v>6.5880000000000001</v>
      </c>
      <c r="L41">
        <v>6.468</v>
      </c>
      <c r="M41">
        <v>6.2869999999999999</v>
      </c>
      <c r="N41">
        <v>6.2649999999999997</v>
      </c>
      <c r="O41">
        <v>6.48</v>
      </c>
      <c r="P41">
        <v>6.319</v>
      </c>
      <c r="Q41">
        <v>6.4039999999999999</v>
      </c>
      <c r="R41">
        <v>6.5709999999999997</v>
      </c>
      <c r="S41">
        <v>6.5830000000000002</v>
      </c>
      <c r="T41">
        <v>6.3129999999999997</v>
      </c>
      <c r="U41">
        <v>6.46</v>
      </c>
      <c r="V41">
        <v>6.4969999999999999</v>
      </c>
      <c r="W41">
        <v>6.4390000000000001</v>
      </c>
      <c r="X41" s="105">
        <v>6.3810000000000002</v>
      </c>
      <c r="Y41" s="103">
        <v>6.9880000000000004</v>
      </c>
    </row>
    <row r="42" spans="1:25" ht="15">
      <c r="A42" t="s">
        <v>51</v>
      </c>
      <c r="B42">
        <v>5.899</v>
      </c>
      <c r="C42">
        <v>6.3920000000000003</v>
      </c>
      <c r="D42">
        <v>6.673</v>
      </c>
      <c r="E42">
        <v>7.008</v>
      </c>
      <c r="F42">
        <v>7.22</v>
      </c>
      <c r="G42">
        <v>7.6420000000000003</v>
      </c>
      <c r="H42">
        <v>7.516</v>
      </c>
      <c r="I42">
        <v>7.8079999999999998</v>
      </c>
      <c r="J42">
        <v>9.1259999999999994</v>
      </c>
      <c r="K42">
        <v>10.523</v>
      </c>
      <c r="L42">
        <v>10.523999999999999</v>
      </c>
      <c r="M42">
        <v>10.606</v>
      </c>
      <c r="N42">
        <v>10.598000000000001</v>
      </c>
      <c r="O42">
        <v>10.276999999999999</v>
      </c>
      <c r="P42">
        <v>9.5129999999999999</v>
      </c>
      <c r="Q42">
        <v>7.3360000000000003</v>
      </c>
      <c r="R42">
        <v>7.4690000000000003</v>
      </c>
      <c r="S42">
        <v>7.125</v>
      </c>
      <c r="T42">
        <v>6.8760000000000003</v>
      </c>
      <c r="U42">
        <v>6.7089999999999996</v>
      </c>
      <c r="V42">
        <v>7.109</v>
      </c>
      <c r="W42">
        <v>6.7169999999999996</v>
      </c>
      <c r="X42" s="105">
        <v>6.12</v>
      </c>
      <c r="Y42" s="103">
        <v>6.5650000000000004</v>
      </c>
    </row>
    <row r="43" spans="1:25" ht="15">
      <c r="A43" t="s">
        <v>59</v>
      </c>
      <c r="B43">
        <v>4.4489999999999998</v>
      </c>
      <c r="C43">
        <v>4.82</v>
      </c>
      <c r="D43">
        <v>5.0720000000000001</v>
      </c>
      <c r="E43">
        <v>5.8150000000000004</v>
      </c>
      <c r="F43">
        <v>5.9539999999999997</v>
      </c>
      <c r="G43">
        <v>5.8360000000000003</v>
      </c>
      <c r="H43">
        <v>5.6550000000000002</v>
      </c>
      <c r="I43">
        <v>5.766</v>
      </c>
      <c r="J43">
        <v>5.6989999999999998</v>
      </c>
      <c r="K43">
        <v>6.13</v>
      </c>
      <c r="L43">
        <v>5.7370000000000001</v>
      </c>
      <c r="M43">
        <v>5.5190000000000001</v>
      </c>
      <c r="N43">
        <v>5.665</v>
      </c>
      <c r="O43">
        <v>5.8090000000000002</v>
      </c>
      <c r="P43">
        <v>5.5529999999999999</v>
      </c>
      <c r="Q43">
        <v>5.7229999999999999</v>
      </c>
      <c r="R43">
        <v>5.5529999999999999</v>
      </c>
      <c r="S43">
        <v>5.4580000000000002</v>
      </c>
      <c r="T43">
        <v>5.383</v>
      </c>
      <c r="U43">
        <v>5.4480000000000004</v>
      </c>
      <c r="V43">
        <v>6.2220000000000004</v>
      </c>
      <c r="W43">
        <v>6.0789999999999997</v>
      </c>
      <c r="X43" s="104">
        <v>5.7210000000000001</v>
      </c>
      <c r="Y43" s="104">
        <v>5.7210000000000001</v>
      </c>
    </row>
    <row r="44" spans="1:25" ht="15">
      <c r="A44" t="s">
        <v>58</v>
      </c>
      <c r="B44">
        <v>5.9249999999999998</v>
      </c>
      <c r="C44">
        <v>6.3810000000000002</v>
      </c>
      <c r="D44">
        <v>6.76</v>
      </c>
      <c r="E44">
        <v>6.9610000000000003</v>
      </c>
      <c r="F44">
        <v>7.28</v>
      </c>
      <c r="G44">
        <v>7.125</v>
      </c>
      <c r="H44">
        <v>6.6379999999999999</v>
      </c>
      <c r="I44">
        <v>6.1580000000000004</v>
      </c>
      <c r="J44">
        <v>6.2309999999999999</v>
      </c>
      <c r="K44">
        <v>6.95</v>
      </c>
      <c r="L44">
        <v>6.6619999999999999</v>
      </c>
      <c r="M44">
        <v>5.952</v>
      </c>
      <c r="N44">
        <v>5.2939999999999996</v>
      </c>
      <c r="O44">
        <v>5.2359999999999998</v>
      </c>
      <c r="P44">
        <v>5.23</v>
      </c>
      <c r="Q44">
        <v>5.0810000000000004</v>
      </c>
      <c r="R44">
        <v>5.0709999999999997</v>
      </c>
      <c r="S44">
        <v>5.1349999999999998</v>
      </c>
      <c r="T44">
        <v>5.28</v>
      </c>
      <c r="U44">
        <v>5.47</v>
      </c>
      <c r="V44">
        <v>5.742</v>
      </c>
      <c r="W44">
        <v>5.6680000000000001</v>
      </c>
      <c r="X44" s="105">
        <v>5.5519999999999996</v>
      </c>
      <c r="Y44" s="103">
        <v>5.7830000000000004</v>
      </c>
    </row>
    <row r="45" spans="1:25" s="1" customFormat="1" ht="12.75" customHeight="1">
      <c r="A45" t="s">
        <v>70</v>
      </c>
      <c r="B45">
        <v>4.5999999999999996</v>
      </c>
      <c r="C45">
        <v>4.8879999999999999</v>
      </c>
      <c r="D45">
        <v>5.0620000000000003</v>
      </c>
      <c r="E45">
        <v>5.0140000000000002</v>
      </c>
      <c r="F45">
        <v>4.91</v>
      </c>
      <c r="G45">
        <v>4.8940000000000001</v>
      </c>
      <c r="H45">
        <v>5.1459999999999999</v>
      </c>
      <c r="I45">
        <v>5.2380000000000004</v>
      </c>
      <c r="J45">
        <v>5.218</v>
      </c>
      <c r="K45">
        <v>5.4939999999999998</v>
      </c>
      <c r="L45">
        <v>5.0209999999999999</v>
      </c>
      <c r="M45">
        <v>4.6529999999999996</v>
      </c>
      <c r="N45">
        <v>4.444</v>
      </c>
      <c r="O45">
        <v>4.3710000000000004</v>
      </c>
      <c r="P45">
        <v>4.3250000000000002</v>
      </c>
      <c r="Q45">
        <v>4.117</v>
      </c>
      <c r="R45">
        <v>4.2850000000000001</v>
      </c>
      <c r="S45">
        <v>4.18</v>
      </c>
      <c r="T45">
        <v>4.1239999999999997</v>
      </c>
      <c r="U45">
        <v>4.3659999999999997</v>
      </c>
      <c r="V45">
        <v>4.617</v>
      </c>
      <c r="W45">
        <v>4.5650000000000004</v>
      </c>
      <c r="X45" s="111">
        <v>3.7029999999999998</v>
      </c>
      <c r="Y45" s="110">
        <v>4.2060000000000004</v>
      </c>
    </row>
    <row r="46" spans="1:25">
      <c r="A46" t="s">
        <v>75</v>
      </c>
    </row>
    <row r="47" spans="1:25">
      <c r="A47" t="s">
        <v>76</v>
      </c>
    </row>
    <row r="48" spans="1:25">
      <c r="A48" t="s">
        <v>77</v>
      </c>
    </row>
    <row r="49" spans="1:1">
      <c r="A49" t="s">
        <v>78</v>
      </c>
    </row>
    <row r="50" spans="1:1">
      <c r="A50" t="s">
        <v>79</v>
      </c>
    </row>
    <row r="51" spans="1:1">
      <c r="A51" t="s">
        <v>80</v>
      </c>
    </row>
  </sheetData>
  <sortState ref="A8:Y45">
    <sortCondition descending="1" ref="X8:X45"/>
  </sortState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EBBB-A40A-4500-86BA-8AA0CD283ED8}">
  <dimension ref="A1:Y52"/>
  <sheetViews>
    <sheetView topLeftCell="I20" workbookViewId="0">
      <selection activeCell="X8" sqref="X8:Y46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87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 t="s">
        <v>109</v>
      </c>
    </row>
    <row r="8" spans="1:25">
      <c r="A8" t="s">
        <v>35</v>
      </c>
      <c r="B8">
        <f>'contribution volontaire'!B9/total!B8</f>
        <v>0.10613642349223071</v>
      </c>
      <c r="C8">
        <f>'contribution volontaire'!C9/total!C8</f>
        <v>0.11799947903099767</v>
      </c>
      <c r="D8">
        <f>'contribution volontaire'!D9/total!D8</f>
        <v>0.11452513966480447</v>
      </c>
      <c r="E8">
        <f>'contribution volontaire'!E9/total!E8</f>
        <v>0.12790255043776169</v>
      </c>
      <c r="F8">
        <f>'contribution volontaire'!F9/total!F8</f>
        <v>0.12427352541115369</v>
      </c>
      <c r="G8">
        <f>'contribution volontaire'!G9/total!G8</f>
        <v>0.11944792973651192</v>
      </c>
      <c r="H8">
        <f>'contribution volontaire'!H9/total!H8</f>
        <v>0.11934311144540553</v>
      </c>
      <c r="I8">
        <f>'contribution volontaire'!I9/total!I8</f>
        <v>0.11682184978274364</v>
      </c>
      <c r="J8">
        <f>'contribution volontaire'!J9/total!J8</f>
        <v>0.11952963995635833</v>
      </c>
      <c r="K8">
        <f>'contribution volontaire'!K9/total!K8</f>
        <v>0.11644236395552955</v>
      </c>
      <c r="L8">
        <f>'contribution volontaire'!L9/total!L8</f>
        <v>0.11615201900237529</v>
      </c>
      <c r="M8">
        <f>'contribution volontaire'!M9/total!M8</f>
        <v>0.11608293311467728</v>
      </c>
      <c r="N8">
        <f>'contribution volontaire'!N9/total!N8</f>
        <v>0.12518731988472623</v>
      </c>
      <c r="O8">
        <f>'contribution volontaire'!O9/total!O8</f>
        <v>0.15495371957490575</v>
      </c>
      <c r="P8">
        <f>'contribution volontaire'!P9/total!P8</f>
        <v>0.14582062233068943</v>
      </c>
      <c r="Q8">
        <f>'contribution volontaire'!Q9/total!Q8</f>
        <v>0.14201532115497936</v>
      </c>
      <c r="R8">
        <f>'contribution volontaire'!R9/total!R8</f>
        <v>0.14257406123055583</v>
      </c>
      <c r="S8">
        <f>'contribution volontaire'!S9/total!S8</f>
        <v>0.14353452533833846</v>
      </c>
      <c r="T8">
        <f>'contribution volontaire'!T9/total!T8</f>
        <v>0.14194831013916501</v>
      </c>
      <c r="U8">
        <f>'contribution volontaire'!U9/total!U8</f>
        <v>0.13346379647749512</v>
      </c>
      <c r="V8">
        <f>'contribution volontaire'!V9/total!V8</f>
        <v>0.13122426057656308</v>
      </c>
      <c r="W8">
        <f>'contribution volontaire'!W9/total!W8</f>
        <v>0.11491973559962229</v>
      </c>
      <c r="X8">
        <f>'contribution volontaire'!X9/total!X8</f>
        <v>0.12068097108894933</v>
      </c>
      <c r="Y8" t="e">
        <f>'contribution volontaire'!Y9/total!Y8</f>
        <v>#VALUE!</v>
      </c>
    </row>
    <row r="9" spans="1:25">
      <c r="A9" t="s">
        <v>36</v>
      </c>
      <c r="B9">
        <f>'contribution volontaire'!B10/total!B9</f>
        <v>6.6384180790960451E-2</v>
      </c>
      <c r="C9">
        <f>'contribution volontaire'!C10/total!C9</f>
        <v>6.5271334556047042E-2</v>
      </c>
      <c r="D9">
        <f>'contribution volontaire'!D10/total!D9</f>
        <v>6.5886109632783393E-2</v>
      </c>
      <c r="E9">
        <f>'contribution volontaire'!E10/total!E9</f>
        <v>6.6094060961558607E-2</v>
      </c>
      <c r="F9">
        <f>'contribution volontaire'!F10/total!F9</f>
        <v>7.3231022762385412E-2</v>
      </c>
      <c r="G9">
        <f>'contribution volontaire'!G10/total!G9</f>
        <v>6.8453308403448626E-2</v>
      </c>
      <c r="H9">
        <f>'contribution volontaire'!H10/total!H9</f>
        <v>6.7883747770433323E-2</v>
      </c>
      <c r="I9">
        <f>'contribution volontaire'!I10/total!I9</f>
        <v>6.8296265211917756E-2</v>
      </c>
      <c r="J9">
        <f>'contribution volontaire'!J10/total!J9</f>
        <v>6.7962163273699361E-2</v>
      </c>
      <c r="K9">
        <f>'contribution volontaire'!K10/total!K9</f>
        <v>6.8452963035399952E-2</v>
      </c>
      <c r="L9">
        <f>'contribution volontaire'!L10/total!L9</f>
        <v>6.750807161725858E-2</v>
      </c>
      <c r="M9">
        <f>'contribution volontaire'!M10/total!M9</f>
        <v>6.6427289048473975E-2</v>
      </c>
      <c r="N9">
        <f>'contribution volontaire'!N10/total!N9</f>
        <v>6.6477105598588104E-2</v>
      </c>
      <c r="O9">
        <f>'contribution volontaire'!O10/total!O9</f>
        <v>6.8248104219327241E-2</v>
      </c>
      <c r="P9">
        <f>'contribution volontaire'!P10/total!P9</f>
        <v>6.8865740740740741E-2</v>
      </c>
      <c r="Q9">
        <f>'contribution volontaire'!Q10/total!Q9</f>
        <v>6.8479938271604937E-2</v>
      </c>
      <c r="R9">
        <f>'contribution volontaire'!R10/total!R9</f>
        <v>6.790958268933539E-2</v>
      </c>
      <c r="S9">
        <f>'contribution volontaire'!S10/total!S9</f>
        <v>6.8278120184899843E-2</v>
      </c>
      <c r="T9">
        <f>'contribution volontaire'!T10/total!T9</f>
        <v>6.9088800850323692E-2</v>
      </c>
      <c r="U9">
        <f>'contribution volontaire'!U10/total!U9</f>
        <v>7.018213025650806E-2</v>
      </c>
      <c r="V9">
        <f>'contribution volontaire'!V10/total!V9</f>
        <v>6.552481335090031E-2</v>
      </c>
      <c r="W9">
        <f>'contribution volontaire'!W10/total!W9</f>
        <v>6.0846560846560843E-2</v>
      </c>
      <c r="X9">
        <f>'contribution volontaire'!X10/total!X9</f>
        <v>6.4533476741059428E-2</v>
      </c>
      <c r="Y9">
        <f>'contribution volontaire'!Y10/total!Y9</f>
        <v>6.7190067555230965E-2</v>
      </c>
    </row>
    <row r="10" spans="1:25">
      <c r="A10" t="s">
        <v>37</v>
      </c>
      <c r="B10" t="e">
        <f>'contribution volontaire'!B11/total!B10</f>
        <v>#VALUE!</v>
      </c>
      <c r="C10" t="e">
        <f>'contribution volontaire'!C11/total!C10</f>
        <v>#VALUE!</v>
      </c>
      <c r="D10" t="e">
        <f>'contribution volontaire'!D11/total!D10</f>
        <v>#VALUE!</v>
      </c>
      <c r="E10">
        <f>'contribution volontaire'!E11/total!E10</f>
        <v>5.2378873854212131E-2</v>
      </c>
      <c r="F10">
        <f>'contribution volontaire'!F11/total!F10</f>
        <v>5.1672384219554029E-2</v>
      </c>
      <c r="G10">
        <f>'contribution volontaire'!G11/total!G10</f>
        <v>5.2905464006938421E-2</v>
      </c>
      <c r="H10">
        <f>'contribution volontaire'!H11/total!H10</f>
        <v>5.2792990142387725E-2</v>
      </c>
      <c r="I10">
        <f>'contribution volontaire'!I11/total!I10</f>
        <v>5.3305604203152369E-2</v>
      </c>
      <c r="J10">
        <f>'contribution volontaire'!J11/total!J10</f>
        <v>4.4293903074517971E-2</v>
      </c>
      <c r="K10">
        <f>'contribution volontaire'!K11/total!K10</f>
        <v>4.1178180408875109E-2</v>
      </c>
      <c r="L10">
        <f>'contribution volontaire'!L11/total!L10</f>
        <v>4.1168398353264066E-2</v>
      </c>
      <c r="M10">
        <f>'contribution volontaire'!M11/total!M10</f>
        <v>4.3327221846955519E-2</v>
      </c>
      <c r="N10">
        <f>'contribution volontaire'!N11/total!N10</f>
        <v>4.1896781565416111E-2</v>
      </c>
      <c r="O10">
        <f>'contribution volontaire'!O11/total!O10</f>
        <v>4.367968232958306E-2</v>
      </c>
      <c r="P10">
        <f>'contribution volontaire'!P11/total!P10</f>
        <v>4.4302007729286455E-2</v>
      </c>
      <c r="Q10">
        <f>'contribution volontaire'!Q11/total!Q10</f>
        <v>4.6864869871260532E-2</v>
      </c>
      <c r="R10">
        <f>'contribution volontaire'!R11/total!R10</f>
        <v>4.8638132295719845E-2</v>
      </c>
      <c r="S10">
        <f>'contribution volontaire'!S11/total!S10</f>
        <v>4.9634225391239933E-2</v>
      </c>
      <c r="T10">
        <f>'contribution volontaire'!T11/total!T10</f>
        <v>4.9903323819169509E-2</v>
      </c>
      <c r="U10">
        <f>'contribution volontaire'!U11/total!U10</f>
        <v>5.0671607225567399E-2</v>
      </c>
      <c r="V10">
        <f>'contribution volontaire'!V11/total!V10</f>
        <v>4.795499196285051E-2</v>
      </c>
      <c r="W10">
        <f>'contribution volontaire'!W11/total!W10</f>
        <v>4.6001992212261165E-2</v>
      </c>
      <c r="X10">
        <f>'contribution volontaire'!X11/total!X10</f>
        <v>4.8331629333581191E-2</v>
      </c>
      <c r="Y10" t="e">
        <f>'contribution volontaire'!Y11/total!Y10</f>
        <v>#VALUE!</v>
      </c>
    </row>
    <row r="11" spans="1:25">
      <c r="A11" t="s">
        <v>38</v>
      </c>
      <c r="B11">
        <f>'contribution volontaire'!B12/total!B11</f>
        <v>0.13421435499515036</v>
      </c>
      <c r="C11">
        <f>'contribution volontaire'!C12/total!C11</f>
        <v>0.1436521739130435</v>
      </c>
      <c r="D11">
        <f>'contribution volontaire'!D12/total!D11</f>
        <v>0.14824432652139552</v>
      </c>
      <c r="E11">
        <f>'contribution volontaire'!E12/total!E11</f>
        <v>0.14804128287648433</v>
      </c>
      <c r="F11">
        <f>'contribution volontaire'!F12/total!F11</f>
        <v>0.14835649680123536</v>
      </c>
      <c r="G11">
        <f>'contribution volontaire'!G12/total!G11</f>
        <v>0.14775871610403984</v>
      </c>
      <c r="H11">
        <f>'contribution volontaire'!H12/total!H11</f>
        <v>0.14568614857632198</v>
      </c>
      <c r="I11">
        <f>'contribution volontaire'!I12/total!I11</f>
        <v>0.14685018528321864</v>
      </c>
      <c r="J11">
        <f>'contribution volontaire'!J12/total!J11</f>
        <v>0.1462323064113239</v>
      </c>
      <c r="K11">
        <f>'contribution volontaire'!K12/total!K11</f>
        <v>0.14603263927968485</v>
      </c>
      <c r="L11">
        <f>'contribution volontaire'!L12/total!L11</f>
        <v>0.14490445859872611</v>
      </c>
      <c r="M11">
        <f>'contribution volontaire'!M12/total!M11</f>
        <v>0.14595375722543349</v>
      </c>
      <c r="N11">
        <f>'contribution volontaire'!N12/total!N11</f>
        <v>0.14490960989533777</v>
      </c>
      <c r="O11">
        <f>'contribution volontaire'!O12/total!O11</f>
        <v>0.14512101421436802</v>
      </c>
      <c r="P11">
        <f>'contribution volontaire'!P12/total!P11</f>
        <v>0.14525248586469097</v>
      </c>
      <c r="Q11">
        <f>'contribution volontaire'!Q12/total!Q11</f>
        <v>0.14442685538690753</v>
      </c>
      <c r="R11">
        <f>'contribution volontaire'!R12/total!R11</f>
        <v>0.1453952139231327</v>
      </c>
      <c r="S11">
        <f>'contribution volontaire'!S12/total!S11</f>
        <v>0.1455162295983862</v>
      </c>
      <c r="T11">
        <f>'contribution volontaire'!T12/total!T11</f>
        <v>0.14846400733608436</v>
      </c>
      <c r="U11">
        <f>'contribution volontaire'!U12/total!U11</f>
        <v>0.15096739031701334</v>
      </c>
      <c r="V11">
        <f>'contribution volontaire'!V12/total!V11</f>
        <v>0.12481779823551975</v>
      </c>
      <c r="W11">
        <f>'contribution volontaire'!W12/total!W11</f>
        <v>0.13183071185341333</v>
      </c>
      <c r="X11">
        <f>'contribution volontaire'!X12/total!X11</f>
        <v>0.13930923980772655</v>
      </c>
      <c r="Y11">
        <f>'contribution volontaire'!Y12/total!Y11</f>
        <v>0.14201710620099786</v>
      </c>
    </row>
    <row r="12" spans="1:25">
      <c r="A12" t="s">
        <v>39</v>
      </c>
      <c r="B12">
        <f>'contribution volontaire'!B13/total!B12</f>
        <v>3.8571428571428576E-2</v>
      </c>
      <c r="C12">
        <f>'contribution volontaire'!C13/total!C12</f>
        <v>4.663942510920107E-2</v>
      </c>
      <c r="D12">
        <f>'contribution volontaire'!D13/total!D12</f>
        <v>4.7031076581576028E-2</v>
      </c>
      <c r="E12">
        <f>'contribution volontaire'!E13/total!E12</f>
        <v>5.0206896551724139E-2</v>
      </c>
      <c r="F12">
        <f>'contribution volontaire'!F13/total!F12</f>
        <v>5.1519536903039072E-2</v>
      </c>
      <c r="G12">
        <f>'contribution volontaire'!G13/total!G12</f>
        <v>4.6044685990338168E-2</v>
      </c>
      <c r="H12">
        <f>'contribution volontaire'!H13/total!H12</f>
        <v>5.1548089591567849E-2</v>
      </c>
      <c r="I12">
        <f>'contribution volontaire'!I13/total!I12</f>
        <v>5.8264928375985833E-2</v>
      </c>
      <c r="J12">
        <f>'contribution volontaire'!J13/total!J12</f>
        <v>6.1721068249258153E-2</v>
      </c>
      <c r="K12">
        <f>'contribution volontaire'!K13/total!K12</f>
        <v>6.5029269534232631E-2</v>
      </c>
      <c r="L12">
        <f>'contribution volontaire'!L13/total!L12</f>
        <v>6.5102639296187675E-2</v>
      </c>
      <c r="M12">
        <f>'contribution volontaire'!M13/total!M12</f>
        <v>6.0450066186203848E-2</v>
      </c>
      <c r="N12">
        <f>'contribution volontaire'!N13/total!N12</f>
        <v>6.5954415954415965E-2</v>
      </c>
      <c r="O12">
        <f>'contribution volontaire'!O13/total!O12</f>
        <v>7.0090957731407166E-2</v>
      </c>
      <c r="P12">
        <f>'contribution volontaire'!P13/total!P12</f>
        <v>6.7839836776332568E-2</v>
      </c>
      <c r="Q12">
        <f>'contribution volontaire'!Q13/total!Q12</f>
        <v>6.7417075799305462E-2</v>
      </c>
      <c r="R12">
        <f>'contribution volontaire'!R13/total!R12</f>
        <v>6.7539144659967285E-2</v>
      </c>
      <c r="S12">
        <f>'contribution volontaire'!S13/total!S12</f>
        <v>6.5449345506544937E-2</v>
      </c>
      <c r="T12">
        <f>'contribution volontaire'!T13/total!T12</f>
        <v>6.4383264686754815E-2</v>
      </c>
      <c r="U12">
        <f>'contribution volontaire'!U13/total!U12</f>
        <v>6.6004485741749441E-2</v>
      </c>
      <c r="V12">
        <f>'contribution volontaire'!V13/total!V12</f>
        <v>5.6646448031253217E-2</v>
      </c>
      <c r="W12">
        <f>'contribution volontaire'!W13/total!W12</f>
        <v>7.1283313710799531E-2</v>
      </c>
      <c r="X12">
        <f>'contribution volontaire'!X13/total!X12</f>
        <v>7.0401437986818458E-2</v>
      </c>
      <c r="Y12">
        <f>'contribution volontaire'!Y13/total!Y12</f>
        <v>6.9068471337579609E-2</v>
      </c>
    </row>
    <row r="13" spans="1:25">
      <c r="A13" t="s">
        <v>40</v>
      </c>
      <c r="B13">
        <f>'contribution volontaire'!B14/total!B13</f>
        <v>9.7959183673469397E-2</v>
      </c>
      <c r="C13">
        <f>'contribution volontaire'!C14/total!C13</f>
        <v>9.5759003702457074E-2</v>
      </c>
      <c r="D13">
        <f>'contribution volontaire'!D14/total!D13</f>
        <v>0.10099424385138671</v>
      </c>
      <c r="E13">
        <f>'contribution volontaire'!E14/total!E13</f>
        <v>0.11601731601731602</v>
      </c>
      <c r="F13">
        <f>'contribution volontaire'!F14/total!F13</f>
        <v>0.1024314536989136</v>
      </c>
      <c r="G13">
        <f>'contribution volontaire'!G14/total!G13</f>
        <v>9.4280534036591382E-2</v>
      </c>
      <c r="H13">
        <f>'contribution volontaire'!H14/total!H13</f>
        <v>7.6862373737373729E-2</v>
      </c>
      <c r="I13">
        <f>'contribution volontaire'!I14/total!I13</f>
        <v>7.5951317208442462E-2</v>
      </c>
      <c r="J13">
        <f>'contribution volontaire'!J14/total!J13</f>
        <v>7.3808827828120441E-2</v>
      </c>
      <c r="K13">
        <f>'contribution volontaire'!K14/total!K13</f>
        <v>7.6049787990698961E-2</v>
      </c>
      <c r="L13">
        <f>'contribution volontaire'!L14/total!L13</f>
        <v>8.188375053033517E-2</v>
      </c>
      <c r="M13">
        <f>'contribution volontaire'!M14/total!M13</f>
        <v>8.7302757705353187E-2</v>
      </c>
      <c r="N13">
        <f>'contribution volontaire'!N14/total!N13</f>
        <v>8.2715683367921733E-2</v>
      </c>
      <c r="O13">
        <f>'contribution volontaire'!O14/total!O13</f>
        <v>7.2538121704432093E-2</v>
      </c>
      <c r="P13">
        <f>'contribution volontaire'!P14/total!P13</f>
        <v>7.5424436404119125E-2</v>
      </c>
      <c r="Q13">
        <f>'contribution volontaire'!Q14/total!Q13</f>
        <v>8.294563339093447E-2</v>
      </c>
      <c r="R13">
        <f>'contribution volontaire'!R14/total!R13</f>
        <v>8.2990306732173683E-2</v>
      </c>
      <c r="S13">
        <f>'contribution volontaire'!S14/total!S13</f>
        <v>8.0218778486782133E-2</v>
      </c>
      <c r="T13">
        <f>'contribution volontaire'!T14/total!T13</f>
        <v>7.6065573770491793E-2</v>
      </c>
      <c r="U13">
        <f>'contribution volontaire'!U14/total!U13</f>
        <v>8.8174807197943447E-2</v>
      </c>
      <c r="V13">
        <f>'contribution volontaire'!V14/total!V13</f>
        <v>8.0445260500344271E-2</v>
      </c>
      <c r="W13">
        <f>'contribution volontaire'!W14/total!W13</f>
        <v>7.9507651363938781E-2</v>
      </c>
      <c r="X13">
        <f>'contribution volontaire'!X14/total!X13</f>
        <v>8.7008185899128607E-2</v>
      </c>
      <c r="Y13">
        <f>'contribution volontaire'!Y14/total!Y13</f>
        <v>8.6713468538741553E-2</v>
      </c>
    </row>
    <row r="14" spans="1:25">
      <c r="A14" t="s">
        <v>41</v>
      </c>
      <c r="B14">
        <f>'contribution volontaire'!B15/total!B14</f>
        <v>2.3914699162223912E-2</v>
      </c>
      <c r="C14">
        <f>'contribution volontaire'!C15/total!C14</f>
        <v>1.9925857275254866E-2</v>
      </c>
      <c r="D14">
        <f>'contribution volontaire'!D15/total!D14</f>
        <v>1.6159557431940603E-2</v>
      </c>
      <c r="E14">
        <f>'contribution volontaire'!E15/total!E14</f>
        <v>1.9514994977758646E-2</v>
      </c>
      <c r="F14">
        <f>'contribution volontaire'!F15/total!F14</f>
        <v>1.1161387631975868E-2</v>
      </c>
      <c r="G14">
        <f>'contribution volontaire'!G15/total!G14</f>
        <v>2.3859543817527012E-2</v>
      </c>
      <c r="H14">
        <f>'contribution volontaire'!H15/total!H14</f>
        <v>2.0043258832011537E-2</v>
      </c>
      <c r="I14">
        <f>'contribution volontaire'!I15/total!I14</f>
        <v>2.1154945683247568E-2</v>
      </c>
      <c r="J14">
        <f>'contribution volontaire'!J15/total!J14</f>
        <v>1.9279689382782163E-2</v>
      </c>
      <c r="K14">
        <f>'contribution volontaire'!K15/total!K14</f>
        <v>1.8702290076335875E-2</v>
      </c>
      <c r="L14">
        <f>'contribution volontaire'!L15/total!L14</f>
        <v>1.4945821397434301E-2</v>
      </c>
      <c r="M14">
        <f>'contribution volontaire'!M15/total!M14</f>
        <v>1.4423076923076924E-2</v>
      </c>
      <c r="N14">
        <f>'contribution volontaire'!N15/total!N14</f>
        <v>1.5934207144692882E-2</v>
      </c>
      <c r="O14">
        <f>'contribution volontaire'!O15/total!O14</f>
        <v>2.0836046360203152E-2</v>
      </c>
      <c r="P14">
        <f>'contribution volontaire'!P15/total!P14</f>
        <v>2.8321587052988775E-2</v>
      </c>
      <c r="Q14">
        <f>'contribution volontaire'!Q15/total!Q14</f>
        <v>2.7528977871443625E-2</v>
      </c>
      <c r="R14">
        <f>'contribution volontaire'!R15/total!R14</f>
        <v>2.8844839371155159E-2</v>
      </c>
      <c r="S14">
        <f>'contribution volontaire'!S15/total!S14</f>
        <v>3.7757274662881479E-2</v>
      </c>
      <c r="T14">
        <f>'contribution volontaire'!T15/total!T14</f>
        <v>3.7606368377710683E-2</v>
      </c>
      <c r="U14">
        <f>'contribution volontaire'!U15/total!U14</f>
        <v>3.7390943082675529E-2</v>
      </c>
      <c r="V14">
        <f>'contribution volontaire'!V15/total!V14</f>
        <v>3.9233226837060702E-2</v>
      </c>
      <c r="W14">
        <f>'contribution volontaire'!W15/total!W14</f>
        <v>4.7562425683709865E-2</v>
      </c>
      <c r="X14">
        <f>'contribution volontaire'!X15/total!X14</f>
        <v>5.0528953229398661E-2</v>
      </c>
      <c r="Y14" t="e">
        <f>'contribution volontaire'!Y15/total!Y14</f>
        <v>#VALUE!</v>
      </c>
    </row>
    <row r="15" spans="1:25">
      <c r="A15" t="s">
        <v>42</v>
      </c>
      <c r="B15" t="e">
        <f>'contribution volontaire'!B16/total!B15</f>
        <v>#VALUE!</v>
      </c>
      <c r="C15" t="e">
        <f>'contribution volontaire'!C16/total!C15</f>
        <v>#VALUE!</v>
      </c>
      <c r="D15" t="e">
        <f>'contribution volontaire'!D16/total!D15</f>
        <v>#VALUE!</v>
      </c>
      <c r="E15">
        <f>'contribution volontaire'!E16/total!E15</f>
        <v>2.452483139178418E-3</v>
      </c>
      <c r="F15">
        <f>'contribution volontaire'!F16/total!F15</f>
        <v>5.1960321209258385E-3</v>
      </c>
      <c r="G15">
        <f>'contribution volontaire'!G16/total!G15</f>
        <v>2.0659202018609053E-2</v>
      </c>
      <c r="H15">
        <f>'contribution volontaire'!H16/total!H15</f>
        <v>2.0441271901362752E-2</v>
      </c>
      <c r="I15">
        <f>'contribution volontaire'!I16/total!I15</f>
        <v>1.6872702973605082E-2</v>
      </c>
      <c r="J15">
        <f>'contribution volontaire'!J16/total!J15</f>
        <v>1.769352290679305E-2</v>
      </c>
      <c r="K15">
        <f>'contribution volontaire'!K16/total!K15</f>
        <v>1.6829907573458407E-2</v>
      </c>
      <c r="L15">
        <f>'contribution volontaire'!L16/total!L15</f>
        <v>8.8320590561560778E-3</v>
      </c>
      <c r="M15">
        <f>'contribution volontaire'!M16/total!M15</f>
        <v>8.9970891770309609E-3</v>
      </c>
      <c r="N15">
        <f>'contribution volontaire'!N16/total!N15</f>
        <v>8.1322140608604404E-3</v>
      </c>
      <c r="O15">
        <f>'contribution volontaire'!O16/total!O15</f>
        <v>8.6424677569472141E-3</v>
      </c>
      <c r="P15">
        <f>'contribution volontaire'!P16/total!P15</f>
        <v>1.2217551234892276E-2</v>
      </c>
      <c r="Q15">
        <f>'contribution volontaire'!Q16/total!Q15</f>
        <v>7.7351065273442805E-3</v>
      </c>
      <c r="R15">
        <f>'contribution volontaire'!R16/total!R15</f>
        <v>8.5952189094816011E-3</v>
      </c>
      <c r="S15">
        <f>'contribution volontaire'!S16/total!S15</f>
        <v>9.8902587725240472E-3</v>
      </c>
      <c r="T15">
        <f>'contribution volontaire'!T16/total!T15</f>
        <v>8.4337349397590362E-3</v>
      </c>
      <c r="U15">
        <f>'contribution volontaire'!U16/total!U15</f>
        <v>8.1546757858739979E-3</v>
      </c>
      <c r="V15">
        <f>'contribution volontaire'!V16/total!V15</f>
        <v>6.7288908183199478E-3</v>
      </c>
      <c r="W15">
        <f>'contribution volontaire'!W16/total!W15</f>
        <v>7.6931183475603317E-3</v>
      </c>
      <c r="X15">
        <f>'contribution volontaire'!X16/total!X15</f>
        <v>7.387203091260371E-3</v>
      </c>
      <c r="Y15">
        <f>'contribution volontaire'!Y16/total!Y15</f>
        <v>9.250585480093677E-3</v>
      </c>
    </row>
    <row r="16" spans="1:25">
      <c r="A16" t="s">
        <v>43</v>
      </c>
      <c r="B16">
        <f>'contribution volontaire'!B17/total!B16</f>
        <v>1.5301085883514315E-2</v>
      </c>
      <c r="C16">
        <f>'contribution volontaire'!C17/total!C16</f>
        <v>1.4796401515151514E-2</v>
      </c>
      <c r="D16">
        <f>'contribution volontaire'!D17/total!D16</f>
        <v>1.4707572101574171E-2</v>
      </c>
      <c r="E16">
        <f>'contribution volontaire'!E17/total!E16</f>
        <v>1.5274034141958671E-2</v>
      </c>
      <c r="F16">
        <f>'contribution volontaire'!F17/total!F16</f>
        <v>1.5765515710003331E-2</v>
      </c>
      <c r="G16">
        <f>'contribution volontaire'!G17/total!G16</f>
        <v>1.5509844901550985E-2</v>
      </c>
      <c r="H16">
        <f>'contribution volontaire'!H17/total!H16</f>
        <v>1.603228269167848E-2</v>
      </c>
      <c r="I16">
        <f>'contribution volontaire'!I17/total!I16</f>
        <v>1.7265415549597856E-2</v>
      </c>
      <c r="J16">
        <f>'contribution volontaire'!J17/total!J16</f>
        <v>1.8610030491010409E-2</v>
      </c>
      <c r="K16">
        <f>'contribution volontaire'!K17/total!K16</f>
        <v>1.8549747048903879E-2</v>
      </c>
      <c r="L16">
        <f>'contribution volontaire'!L17/total!L16</f>
        <v>2.0300254933434049E-2</v>
      </c>
      <c r="M16">
        <f>'contribution volontaire'!M17/total!M16</f>
        <v>2.1659607239122063E-2</v>
      </c>
      <c r="N16">
        <f>'contribution volontaire'!N17/total!N16</f>
        <v>2.1225966114601182E-2</v>
      </c>
      <c r="O16">
        <f>'contribution volontaire'!O17/total!O16</f>
        <v>2.1920465567410282E-2</v>
      </c>
      <c r="P16">
        <f>'contribution volontaire'!P17/total!P16</f>
        <v>2.2250291488534784E-2</v>
      </c>
      <c r="Q16">
        <f>'contribution volontaire'!Q17/total!Q16</f>
        <v>2.2850503485670023E-2</v>
      </c>
      <c r="R16">
        <f>'contribution volontaire'!R17/total!R16</f>
        <v>2.295594412425515E-2</v>
      </c>
      <c r="S16">
        <f>'contribution volontaire'!S17/total!S16</f>
        <v>2.3469994058229349E-2</v>
      </c>
      <c r="T16">
        <f>'contribution volontaire'!T17/total!T16</f>
        <v>2.4262230144583084E-2</v>
      </c>
      <c r="U16">
        <f>'contribution volontaire'!U17/total!U16</f>
        <v>2.492119779353822E-2</v>
      </c>
      <c r="V16">
        <f>'contribution volontaire'!V17/total!V16</f>
        <v>2.3106060606060606E-2</v>
      </c>
      <c r="W16">
        <f>'contribution volontaire'!W17/total!W16</f>
        <v>2.17110125646711E-2</v>
      </c>
      <c r="X16">
        <f>'contribution volontaire'!X17/total!X16</f>
        <v>2.3955255382017728E-2</v>
      </c>
      <c r="Y16">
        <f>'contribution volontaire'!Y17/total!Y16</f>
        <v>2.6374324753733712E-2</v>
      </c>
    </row>
    <row r="17" spans="1:25">
      <c r="A17" t="s">
        <v>44</v>
      </c>
      <c r="B17">
        <f>'contribution volontaire'!B18/total!B17</f>
        <v>2.6529821843532149E-2</v>
      </c>
      <c r="C17">
        <f>'contribution volontaire'!C18/total!C17</f>
        <v>2.3844384020079483E-2</v>
      </c>
      <c r="D17">
        <f>'contribution volontaire'!D18/total!D17</f>
        <v>2.8705081862640869E-2</v>
      </c>
      <c r="E17">
        <f>'contribution volontaire'!E18/total!E17</f>
        <v>2.7242654212881884E-2</v>
      </c>
      <c r="F17">
        <f>'contribution volontaire'!F18/total!F17</f>
        <v>2.6227051330086178E-2</v>
      </c>
      <c r="G17">
        <f>'contribution volontaire'!G18/total!G17</f>
        <v>2.5118035882908406E-2</v>
      </c>
      <c r="H17">
        <f>'contribution volontaire'!H18/total!H17</f>
        <v>1.1258544431041415E-2</v>
      </c>
      <c r="I17">
        <f>'contribution volontaire'!I18/total!I17</f>
        <v>1.4271938283510126E-2</v>
      </c>
      <c r="J17">
        <f>'contribution volontaire'!J18/total!J17</f>
        <v>2.2326674500587545E-2</v>
      </c>
      <c r="K17">
        <f>'contribution volontaire'!K18/total!K17</f>
        <v>1.7531044558071585E-2</v>
      </c>
      <c r="L17">
        <f>'contribution volontaire'!L18/total!L17</f>
        <v>1.7440097057931453E-2</v>
      </c>
      <c r="M17">
        <f>'contribution volontaire'!M18/total!M17</f>
        <v>1.6781836130306021E-2</v>
      </c>
      <c r="N17">
        <f>'contribution volontaire'!N18/total!N17</f>
        <v>1.7883511074651356E-2</v>
      </c>
      <c r="O17">
        <f>'contribution volontaire'!O18/total!O17</f>
        <v>1.7353924534309825E-2</v>
      </c>
      <c r="P17">
        <f>'contribution volontaire'!P18/total!P17</f>
        <v>1.6189877397044954E-2</v>
      </c>
      <c r="Q17">
        <f>'contribution volontaire'!Q18/total!Q17</f>
        <v>1.5810871856648093E-2</v>
      </c>
      <c r="R17">
        <f>'contribution volontaire'!R18/total!R17</f>
        <v>1.611459265890779E-2</v>
      </c>
      <c r="S17">
        <f>'contribution volontaire'!S18/total!S17</f>
        <v>1.6219493709261783E-2</v>
      </c>
      <c r="T17">
        <f>'contribution volontaire'!T18/total!T17</f>
        <v>1.8083993424002392E-2</v>
      </c>
      <c r="U17">
        <f>'contribution volontaire'!U18/total!U17</f>
        <v>1.6136130262578846E-2</v>
      </c>
      <c r="V17">
        <f>'contribution volontaire'!V18/total!V17</f>
        <v>1.4645731626863704E-2</v>
      </c>
      <c r="W17">
        <f>'contribution volontaire'!W18/total!W17</f>
        <v>1.7354158323321319E-2</v>
      </c>
      <c r="X17">
        <f>'contribution volontaire'!X18/total!X17</f>
        <v>2.0227920227920228E-2</v>
      </c>
      <c r="Y17">
        <f>'contribution volontaire'!Y18/total!Y17</f>
        <v>1.9182431538563301E-2</v>
      </c>
    </row>
    <row r="18" spans="1:25">
      <c r="A18" t="s">
        <v>45</v>
      </c>
      <c r="B18">
        <f>'contribution volontaire'!B19/total!B18</f>
        <v>4.24362047088679E-2</v>
      </c>
      <c r="C18">
        <f>'contribution volontaire'!C19/total!C18</f>
        <v>4.2063163701558402E-2</v>
      </c>
      <c r="D18">
        <f>'contribution volontaire'!D19/total!D18</f>
        <v>4.1426324069218666E-2</v>
      </c>
      <c r="E18">
        <f>'contribution volontaire'!E19/total!E18</f>
        <v>4.195011337868481E-2</v>
      </c>
      <c r="F18">
        <f>'contribution volontaire'!F19/total!F18</f>
        <v>4.1320263059932999E-2</v>
      </c>
      <c r="G18">
        <f>'contribution volontaire'!G19/total!G18</f>
        <v>4.259169884169884E-2</v>
      </c>
      <c r="H18">
        <f>'contribution volontaire'!H19/total!H18</f>
        <v>3.899082568807339E-2</v>
      </c>
      <c r="I18">
        <f>'contribution volontaire'!I19/total!I18</f>
        <v>3.8223651657595253E-2</v>
      </c>
      <c r="J18">
        <f>'contribution volontaire'!J19/total!J18</f>
        <v>4.0513004914299412E-2</v>
      </c>
      <c r="K18">
        <f>'contribution volontaire'!K19/total!K18</f>
        <v>4.1698504530073136E-2</v>
      </c>
      <c r="L18">
        <f>'contribution volontaire'!L19/total!L18</f>
        <v>4.1128855830234089E-2</v>
      </c>
      <c r="M18">
        <f>'contribution volontaire'!M19/total!M18</f>
        <v>4.2394014962593513E-2</v>
      </c>
      <c r="N18">
        <f>'contribution volontaire'!N19/total!N18</f>
        <v>4.3500938869184221E-2</v>
      </c>
      <c r="O18">
        <f>'contribution volontaire'!O19/total!O18</f>
        <v>4.2529321774604792E-2</v>
      </c>
      <c r="P18">
        <f>'contribution volontaire'!P19/total!P18</f>
        <v>4.3451589816992126E-2</v>
      </c>
      <c r="Q18">
        <f>'contribution volontaire'!Q19/total!Q18</f>
        <v>4.4271643338517366E-2</v>
      </c>
      <c r="R18">
        <f>'contribution volontaire'!R19/total!R18</f>
        <v>4.499893367455747E-2</v>
      </c>
      <c r="S18">
        <f>'contribution volontaire'!S19/total!S18</f>
        <v>4.5359921113180664E-2</v>
      </c>
      <c r="T18">
        <f>'contribution volontaire'!T19/total!T18</f>
        <v>4.6776512219396223E-2</v>
      </c>
      <c r="U18">
        <f>'contribution volontaire'!U19/total!U18</f>
        <v>4.6995965543561231E-2</v>
      </c>
      <c r="V18">
        <f>'contribution volontaire'!V19/total!V18</f>
        <v>4.4746677740863786E-2</v>
      </c>
      <c r="W18">
        <f>'contribution volontaire'!W19/total!W18</f>
        <v>4.0097560975609757E-2</v>
      </c>
      <c r="X18">
        <f>'contribution volontaire'!X19/total!X18</f>
        <v>4.3056272586473925E-2</v>
      </c>
      <c r="Y18" t="e">
        <f>'contribution volontaire'!Y19/total!Y18</f>
        <v>#VALUE!</v>
      </c>
    </row>
    <row r="19" spans="1:25" s="1" customFormat="1">
      <c r="A19" s="1" t="s">
        <v>46</v>
      </c>
      <c r="B19" s="1">
        <f>'contribution volontaire'!B20/total!B19</f>
        <v>0.13845993322203673</v>
      </c>
      <c r="C19" s="1">
        <f>'contribution volontaire'!C20/total!C19</f>
        <v>0.13754378734803216</v>
      </c>
      <c r="D19" s="1">
        <f>'contribution volontaire'!D20/total!D19</f>
        <v>0.13689882259030134</v>
      </c>
      <c r="E19" s="1">
        <f>'contribution volontaire'!E20/total!E19</f>
        <v>0.13845085787959932</v>
      </c>
      <c r="F19" s="1">
        <f>'contribution volontaire'!F20/total!F19</f>
        <v>0.13970877607241244</v>
      </c>
      <c r="G19" s="1">
        <f>'contribution volontaire'!G20/total!G19</f>
        <v>0.1395007342143906</v>
      </c>
      <c r="H19" s="1">
        <f>'contribution volontaire'!H20/total!H19</f>
        <v>0.13412285769304835</v>
      </c>
      <c r="I19" s="1">
        <f>'contribution volontaire'!I20/total!I19</f>
        <v>0.13445133772780146</v>
      </c>
      <c r="J19" s="1">
        <f>'contribution volontaire'!J20/total!J19</f>
        <v>0.13474907151699839</v>
      </c>
      <c r="K19" s="1">
        <f>'contribution volontaire'!K20/total!K19</f>
        <v>0.13323883770375619</v>
      </c>
      <c r="L19" s="1">
        <f>'contribution volontaire'!L20/total!L19</f>
        <v>0.13504364867272403</v>
      </c>
      <c r="M19" s="1">
        <f>'contribution volontaire'!M20/total!M19</f>
        <v>0.13759499329459096</v>
      </c>
      <c r="N19" s="1">
        <f>'contribution volontaire'!N20/total!N19</f>
        <v>0.13791272019120121</v>
      </c>
      <c r="O19" s="1">
        <f>'contribution volontaire'!O20/total!O19</f>
        <v>0.13829413829413828</v>
      </c>
      <c r="P19" s="1">
        <f>'contribution volontaire'!P20/total!P19</f>
        <v>0.13675361816448567</v>
      </c>
      <c r="Q19" s="1">
        <f>'contribution volontaire'!Q20/total!Q19</f>
        <v>0.13687980433263452</v>
      </c>
      <c r="R19" s="1">
        <f>'contribution volontaire'!R20/total!R19</f>
        <v>7.4012727748234683E-2</v>
      </c>
      <c r="S19" s="1">
        <f>'contribution volontaire'!S20/total!S19</f>
        <v>7.2214883311316591E-2</v>
      </c>
      <c r="T19" s="1">
        <f>'contribution volontaire'!T20/total!T19</f>
        <v>7.1556031406138476E-2</v>
      </c>
      <c r="U19" s="1">
        <f>'contribution volontaire'!U20/total!U19</f>
        <v>7.0069438181982149E-2</v>
      </c>
      <c r="V19" s="1">
        <f>'contribution volontaire'!V20/total!V19</f>
        <v>6.363861182095458E-2</v>
      </c>
      <c r="W19" s="1">
        <f>'contribution volontaire'!W20/total!W19</f>
        <v>6.2479688007799808E-2</v>
      </c>
      <c r="X19" s="1">
        <f>'contribution volontaire'!X20/total!X19</f>
        <v>6.3457330415754923E-2</v>
      </c>
      <c r="Y19" s="1" t="e">
        <f>'contribution volontaire'!Y20/total!Y19</f>
        <v>#VALUE!</v>
      </c>
    </row>
    <row r="20" spans="1:25" s="1" customFormat="1">
      <c r="A20" s="1" t="s">
        <v>47</v>
      </c>
      <c r="B20" s="1">
        <f>'contribution volontaire'!B21/total!B20</f>
        <v>9.7390776699029125E-2</v>
      </c>
      <c r="C20" s="1">
        <f>'contribution volontaire'!C21/total!C20</f>
        <v>9.7873198266303807E-2</v>
      </c>
      <c r="D20" s="1">
        <f>'contribution volontaire'!D21/total!D20</f>
        <v>9.9371563236449342E-2</v>
      </c>
      <c r="E20" s="1">
        <f>'contribution volontaire'!E21/total!E20</f>
        <v>0.10171120938281102</v>
      </c>
      <c r="F20" s="1">
        <f>'contribution volontaire'!F21/total!F20</f>
        <v>0.10565740193179578</v>
      </c>
      <c r="G20" s="1">
        <f>'contribution volontaire'!G21/total!G20</f>
        <v>0.10676881303335919</v>
      </c>
      <c r="H20" s="1">
        <f>'contribution volontaire'!H21/total!H20</f>
        <v>0.10707269155206288</v>
      </c>
      <c r="I20" s="1">
        <f>'contribution volontaire'!I21/total!I20</f>
        <v>0.10814844294100089</v>
      </c>
      <c r="J20" s="1">
        <f>'contribution volontaire'!J21/total!J20</f>
        <v>0.10974539069359088</v>
      </c>
      <c r="K20" s="1">
        <f>'contribution volontaire'!K21/total!K20</f>
        <v>2.9186688022779857E-2</v>
      </c>
      <c r="L20" s="1">
        <f>'contribution volontaire'!L21/total!L20</f>
        <v>2.9560201874549389E-2</v>
      </c>
      <c r="M20" s="1">
        <f>'contribution volontaire'!M21/total!M20</f>
        <v>3.0432362219335683E-2</v>
      </c>
      <c r="N20" s="1">
        <f>'contribution volontaire'!N21/total!N20</f>
        <v>3.0037777573021285E-2</v>
      </c>
      <c r="O20" s="1">
        <f>'contribution volontaire'!O21/total!O20</f>
        <v>2.9820892808437131E-2</v>
      </c>
      <c r="P20" s="1">
        <f>'contribution volontaire'!P21/total!P20</f>
        <v>2.9203700344639944E-2</v>
      </c>
      <c r="Q20" s="1">
        <f>'contribution volontaire'!Q21/total!Q20</f>
        <v>2.8596961572832889E-2</v>
      </c>
      <c r="R20" s="1">
        <f>'contribution volontaire'!R21/total!R20</f>
        <v>2.8197829567692581E-2</v>
      </c>
      <c r="S20" s="1">
        <f>'contribution volontaire'!S21/total!S20</f>
        <v>2.8493295695130559E-2</v>
      </c>
      <c r="T20" s="1">
        <f>'contribution volontaire'!T21/total!T20</f>
        <v>2.8830241268182216E-2</v>
      </c>
      <c r="U20" s="1">
        <f>'contribution volontaire'!U21/total!U20</f>
        <v>2.7739842949812226E-2</v>
      </c>
      <c r="V20" s="1">
        <f>'contribution volontaire'!V21/total!V20</f>
        <v>2.7101552036555579E-2</v>
      </c>
      <c r="W20" s="1">
        <f>'contribution volontaire'!W21/total!W20</f>
        <v>2.5668779959795891E-2</v>
      </c>
      <c r="X20" s="1">
        <f>'contribution volontaire'!X21/total!X20</f>
        <v>2.5942086473621579E-2</v>
      </c>
      <c r="Y20" s="1">
        <f>'contribution volontaire'!Y21/total!Y20</f>
        <v>2.7883718959233837E-2</v>
      </c>
    </row>
    <row r="21" spans="1:25">
      <c r="A21" t="s">
        <v>48</v>
      </c>
      <c r="B21" t="e">
        <f>'contribution volontaire'!B22/total!B21</f>
        <v>#VALUE!</v>
      </c>
      <c r="C21" t="e">
        <f>'contribution volontaire'!C22/total!C21</f>
        <v>#VALUE!</v>
      </c>
      <c r="D21" t="e">
        <f>'contribution volontaire'!D22/total!D21</f>
        <v>#VALUE!</v>
      </c>
      <c r="E21">
        <f>'contribution volontaire'!E22/total!E21</f>
        <v>2.2369511184755594E-2</v>
      </c>
      <c r="F21">
        <f>'contribution volontaire'!F22/total!F21</f>
        <v>2.4091919940696815E-2</v>
      </c>
      <c r="G21">
        <f>'contribution volontaire'!G22/total!G21</f>
        <v>2.2883829538820784E-2</v>
      </c>
      <c r="H21">
        <f>'contribution volontaire'!H22/total!H21</f>
        <v>2.3489526577067443E-2</v>
      </c>
      <c r="I21">
        <f>'contribution volontaire'!I22/total!I21</f>
        <v>2.4410573946177662E-2</v>
      </c>
      <c r="J21">
        <f>'contribution volontaire'!J22/total!J21</f>
        <v>2.4580879021295878E-2</v>
      </c>
      <c r="K21">
        <f>'contribution volontaire'!K22/total!K21</f>
        <v>2.1685978526629103E-2</v>
      </c>
      <c r="L21">
        <f>'contribution volontaire'!L22/total!L21</f>
        <v>2.8133791809940609E-2</v>
      </c>
      <c r="M21">
        <f>'contribution volontaire'!M22/total!M21</f>
        <v>2.9478951376046995E-2</v>
      </c>
      <c r="N21">
        <f>'contribution volontaire'!N22/total!N21</f>
        <v>3.3056925145674584E-2</v>
      </c>
      <c r="O21">
        <f>'contribution volontaire'!O22/total!O21</f>
        <v>3.3538753259066127E-2</v>
      </c>
      <c r="P21">
        <f>'contribution volontaire'!P22/total!P21</f>
        <v>3.9411988341148146E-2</v>
      </c>
      <c r="Q21">
        <f>'contribution volontaire'!Q22/total!Q21</f>
        <v>3.9294403892944037E-2</v>
      </c>
      <c r="R21">
        <f>'contribution volontaire'!R22/total!R21</f>
        <v>4.0478163096224408E-2</v>
      </c>
      <c r="S21">
        <f>'contribution volontaire'!S22/total!S21</f>
        <v>4.2655193607867237E-2</v>
      </c>
      <c r="T21">
        <f>'contribution volontaire'!T22/total!T21</f>
        <v>4.5689655172413794E-2</v>
      </c>
      <c r="U21">
        <f>'contribution volontaire'!U22/total!U21</f>
        <v>4.7084654793852161E-2</v>
      </c>
      <c r="V21">
        <f>'contribution volontaire'!V22/total!V21</f>
        <v>4.5875420875420875E-2</v>
      </c>
      <c r="W21">
        <f>'contribution volontaire'!W22/total!W21</f>
        <v>4.4151313637850215E-2</v>
      </c>
      <c r="X21">
        <f>'contribution volontaire'!X22/total!X21</f>
        <v>4.2941176470588233E-2</v>
      </c>
      <c r="Y21" t="e">
        <f>'contribution volontaire'!Y22/total!Y21</f>
        <v>#VALUE!</v>
      </c>
    </row>
    <row r="22" spans="1:25">
      <c r="A22" t="s">
        <v>49</v>
      </c>
      <c r="B22">
        <f>'contribution volontaire'!B23/total!B22</f>
        <v>3.0244910002950723E-2</v>
      </c>
      <c r="C22">
        <f>'contribution volontaire'!C23/total!C22</f>
        <v>3.0178728391444476E-2</v>
      </c>
      <c r="D22">
        <f>'contribution volontaire'!D23/total!D22</f>
        <v>2.9209380704957166E-2</v>
      </c>
      <c r="E22">
        <f>'contribution volontaire'!E23/total!E22</f>
        <v>3.1030661248614703E-2</v>
      </c>
      <c r="F22">
        <f>'contribution volontaire'!F23/total!F22</f>
        <v>3.7767465841711777E-2</v>
      </c>
      <c r="G22">
        <f>'contribution volontaire'!G23/total!G22</f>
        <v>3.5441452723857229E-2</v>
      </c>
      <c r="H22">
        <f>'contribution volontaire'!H23/total!H22</f>
        <v>4.2041655952687072E-2</v>
      </c>
      <c r="I22">
        <f>'contribution volontaire'!I23/total!I22</f>
        <v>4.8306496390893947E-2</v>
      </c>
      <c r="J22">
        <f>'contribution volontaire'!J23/total!J22</f>
        <v>4.7545146726862303E-2</v>
      </c>
      <c r="K22">
        <f>'contribution volontaire'!K23/total!K22</f>
        <v>5.4278593187482689E-2</v>
      </c>
      <c r="L22">
        <f>'contribution volontaire'!L23/total!L22</f>
        <v>5.477245267821184E-2</v>
      </c>
      <c r="M22">
        <f>'contribution volontaire'!M23/total!M22</f>
        <v>5.2533083812324556E-2</v>
      </c>
      <c r="N22">
        <f>'contribution volontaire'!N23/total!N22</f>
        <v>5.1005262447712862E-2</v>
      </c>
      <c r="O22">
        <f>'contribution volontaire'!O23/total!O22</f>
        <v>4.9903234724910144E-2</v>
      </c>
      <c r="P22">
        <f>'contribution volontaire'!P23/total!P22</f>
        <v>4.5693202781325389E-2</v>
      </c>
      <c r="Q22">
        <f>'contribution volontaire'!Q23/total!Q22</f>
        <v>4.3478260869565216E-2</v>
      </c>
      <c r="R22">
        <f>'contribution volontaire'!R23/total!R22</f>
        <v>4.2358328563251287E-2</v>
      </c>
      <c r="S22">
        <f>'contribution volontaire'!S23/total!S22</f>
        <v>3.8552787663107949E-2</v>
      </c>
      <c r="T22">
        <f>'contribution volontaire'!T23/total!T22</f>
        <v>3.6626139817629175E-2</v>
      </c>
      <c r="U22">
        <f>'contribution volontaire'!U23/total!U22</f>
        <v>3.5339063992359122E-2</v>
      </c>
      <c r="V22">
        <f>'contribution volontaire'!V23/total!V22</f>
        <v>3.0598243688254666E-2</v>
      </c>
      <c r="W22">
        <f>'contribution volontaire'!W23/total!W22</f>
        <v>2.9148590021691973E-2</v>
      </c>
      <c r="X22">
        <f>'contribution volontaire'!X23/total!X22</f>
        <v>3.133393017009848E-2</v>
      </c>
      <c r="Y22" t="e">
        <f>'contribution volontaire'!Y23/total!Y22</f>
        <v>#VALUE!</v>
      </c>
    </row>
    <row r="23" spans="1:25">
      <c r="A23" t="s">
        <v>50</v>
      </c>
      <c r="B23">
        <f>'contribution volontaire'!B24/total!B23</f>
        <v>1.2023822901449602E-2</v>
      </c>
      <c r="C23">
        <f>'contribution volontaire'!C24/total!C23</f>
        <v>1.2795612932708785E-2</v>
      </c>
      <c r="D23">
        <f>'contribution volontaire'!D24/total!D23</f>
        <v>1.3185878349638452E-2</v>
      </c>
      <c r="E23">
        <f>'contribution volontaire'!E24/total!E23</f>
        <v>1.3362113269606334E-2</v>
      </c>
      <c r="F23">
        <f>'contribution volontaire'!F24/total!F23</f>
        <v>1.3506270768571121E-2</v>
      </c>
      <c r="G23">
        <f>'contribution volontaire'!G24/total!G23</f>
        <v>1.4082932826645805E-2</v>
      </c>
      <c r="H23">
        <f>'contribution volontaire'!H24/total!H23</f>
        <v>1.472478672431927E-2</v>
      </c>
      <c r="I23">
        <f>'contribution volontaire'!I24/total!I23</f>
        <v>1.5082595163993299E-2</v>
      </c>
      <c r="J23">
        <f>'contribution volontaire'!J24/total!J23</f>
        <v>1.5100671140939598E-2</v>
      </c>
      <c r="K23">
        <f>'contribution volontaire'!K24/total!K23</f>
        <v>1.4814814814814815E-2</v>
      </c>
      <c r="L23">
        <f>'contribution volontaire'!L24/total!L23</f>
        <v>1.4828988280315713E-2</v>
      </c>
      <c r="M23">
        <f>'contribution volontaire'!M24/total!M23</f>
        <v>1.4872607582591735E-2</v>
      </c>
      <c r="N23">
        <f>'contribution volontaire'!N24/total!N23</f>
        <v>1.5157071262681825E-2</v>
      </c>
      <c r="O23">
        <f>'contribution volontaire'!O24/total!O23</f>
        <v>1.5166340508806261E-2</v>
      </c>
      <c r="P23">
        <f>'contribution volontaire'!P24/total!P23</f>
        <v>1.5311702515493986E-2</v>
      </c>
      <c r="Q23">
        <f>'contribution volontaire'!Q24/total!Q23</f>
        <v>1.5489467162329615E-2</v>
      </c>
      <c r="R23">
        <f>'contribution volontaire'!R24/total!R23</f>
        <v>1.6178831666049154E-2</v>
      </c>
      <c r="S23">
        <f>'contribution volontaire'!S24/total!S23</f>
        <v>1.6826050114998187E-2</v>
      </c>
      <c r="T23">
        <f>'contribution volontaire'!T24/total!T23</f>
        <v>1.6829792313201239E-2</v>
      </c>
      <c r="U23">
        <f>'contribution volontaire'!U24/total!U23</f>
        <v>1.655011655011655E-2</v>
      </c>
      <c r="V23">
        <f>'contribution volontaire'!V24/total!V23</f>
        <v>1.6952678107124284E-2</v>
      </c>
      <c r="W23">
        <f>'contribution volontaire'!W24/total!W23</f>
        <v>1.6745428395315391E-2</v>
      </c>
      <c r="X23">
        <f>'contribution volontaire'!X24/total!X23</f>
        <v>1.6409691629955946E-2</v>
      </c>
      <c r="Y23">
        <f>'contribution volontaire'!Y24/total!Y23</f>
        <v>1.6570284697508895E-2</v>
      </c>
    </row>
    <row r="24" spans="1:25">
      <c r="A24" t="s">
        <v>51</v>
      </c>
      <c r="B24">
        <f>'contribution volontaire'!B25/total!B24</f>
        <v>0.1037463976945245</v>
      </c>
      <c r="C24">
        <f>'contribution volontaire'!C25/total!C24</f>
        <v>0.10919899874843553</v>
      </c>
      <c r="D24">
        <f>'contribution volontaire'!D25/total!D24</f>
        <v>0.1053499175783006</v>
      </c>
      <c r="E24">
        <f>'contribution volontaire'!E25/total!E24</f>
        <v>8.0907534246575333E-2</v>
      </c>
      <c r="F24">
        <f>'contribution volontaire'!F25/total!F24</f>
        <v>8.8642659279778394E-2</v>
      </c>
      <c r="G24">
        <f>'contribution volontaire'!G25/total!G24</f>
        <v>7.5765506411934039E-2</v>
      </c>
      <c r="H24">
        <f>'contribution volontaire'!H25/total!H24</f>
        <v>8.2490686535391169E-2</v>
      </c>
      <c r="I24">
        <f>'contribution volontaire'!I25/total!I24</f>
        <v>9.1956967213114749E-2</v>
      </c>
      <c r="J24">
        <f>'contribution volontaire'!J25/total!J24</f>
        <v>8.8099934253780418E-2</v>
      </c>
      <c r="K24">
        <f>'contribution volontaire'!K25/total!K24</f>
        <v>0.10225220944597549</v>
      </c>
      <c r="L24">
        <f>'contribution volontaire'!L25/total!L24</f>
        <v>0.10024705435195744</v>
      </c>
      <c r="M24">
        <f>'contribution volontaire'!M25/total!M24</f>
        <v>0.14246652838016216</v>
      </c>
      <c r="N24">
        <f>'contribution volontaire'!N25/total!N24</f>
        <v>0.14427250424608415</v>
      </c>
      <c r="O24">
        <f>'contribution volontaire'!O25/total!O24</f>
        <v>0.15179527099348061</v>
      </c>
      <c r="P24">
        <f>'contribution volontaire'!P25/total!P24</f>
        <v>0.1470619152738358</v>
      </c>
      <c r="Q24">
        <f>'contribution volontaire'!Q25/total!Q24</f>
        <v>0.14708287895310795</v>
      </c>
      <c r="R24">
        <f>'contribution volontaire'!R25/total!R24</f>
        <v>0.14459767037086624</v>
      </c>
      <c r="S24">
        <f>'contribution volontaire'!S25/total!S24</f>
        <v>0.14385964912280699</v>
      </c>
      <c r="T24">
        <f>'contribution volontaire'!T25/total!T24</f>
        <v>0.13801628853984874</v>
      </c>
      <c r="U24">
        <f>'contribution volontaire'!U25/total!U24</f>
        <v>0.13638396184230139</v>
      </c>
      <c r="V24">
        <f>'contribution volontaire'!V25/total!V24</f>
        <v>0.10957940638627092</v>
      </c>
      <c r="W24">
        <f>'contribution volontaire'!W25/total!W24</f>
        <v>0.1170165252344797</v>
      </c>
      <c r="X24">
        <f>'contribution volontaire'!X25/total!X24</f>
        <v>0.11977124183006535</v>
      </c>
      <c r="Y24">
        <f>'contribution volontaire'!Y25/total!Y24</f>
        <v>0.11972581873571972</v>
      </c>
    </row>
    <row r="25" spans="1:25">
      <c r="A25" t="s">
        <v>52</v>
      </c>
      <c r="B25">
        <f>'contribution volontaire'!B26/total!B25</f>
        <v>5.0778298322502649E-2</v>
      </c>
      <c r="C25">
        <f>'contribution volontaire'!C26/total!C25</f>
        <v>4.9871758335708179E-2</v>
      </c>
      <c r="D25">
        <f>'contribution volontaire'!D26/total!D25</f>
        <v>5.9222880254225042E-2</v>
      </c>
      <c r="E25">
        <f>'contribution volontaire'!E26/total!E25</f>
        <v>6.8417213712618524E-2</v>
      </c>
      <c r="F25">
        <f>'contribution volontaire'!F26/total!F25</f>
        <v>7.2342302602558445E-2</v>
      </c>
      <c r="G25">
        <f>'contribution volontaire'!G26/total!G25</f>
        <v>7.7792264232942207E-2</v>
      </c>
      <c r="H25">
        <f>'contribution volontaire'!H26/total!H25</f>
        <v>0.10506706408345752</v>
      </c>
      <c r="I25">
        <f>'contribution volontaire'!I26/total!I25</f>
        <v>0.11441374159820762</v>
      </c>
      <c r="J25">
        <f>'contribution volontaire'!J26/total!J25</f>
        <v>0.11980082015231398</v>
      </c>
      <c r="K25">
        <f>'contribution volontaire'!K26/total!K25</f>
        <v>0.12030075187969924</v>
      </c>
      <c r="L25">
        <f>'contribution volontaire'!L26/total!L25</f>
        <v>0.12064459930313588</v>
      </c>
      <c r="M25">
        <f>'contribution volontaire'!M26/total!M25</f>
        <v>0.12282497441146366</v>
      </c>
      <c r="N25">
        <f>'contribution volontaire'!N26/total!N25</f>
        <v>0.12543004587155962</v>
      </c>
      <c r="O25">
        <f>'contribution volontaire'!O26/total!O25</f>
        <v>0.12546708824374819</v>
      </c>
      <c r="P25">
        <f>'contribution volontaire'!P26/total!P25</f>
        <v>0.12533711852377574</v>
      </c>
      <c r="Q25">
        <f>'contribution volontaire'!Q26/total!Q25</f>
        <v>0.12702933637140415</v>
      </c>
      <c r="R25">
        <f>'contribution volontaire'!R26/total!R25</f>
        <v>0.12570462232243518</v>
      </c>
      <c r="S25">
        <f>'contribution volontaire'!S26/total!S25</f>
        <v>0.12346711259754738</v>
      </c>
      <c r="T25">
        <f>'contribution volontaire'!T26/total!T25</f>
        <v>0.12161040398450471</v>
      </c>
      <c r="U25">
        <f>'contribution volontaire'!U26/total!U25</f>
        <v>0.12503484806244772</v>
      </c>
      <c r="V25">
        <f>'contribution volontaire'!V26/total!V25</f>
        <v>0.11054885169326586</v>
      </c>
      <c r="W25">
        <f>'contribution volontaire'!W26/total!W25</f>
        <v>0.10828589500316255</v>
      </c>
      <c r="X25">
        <f>'contribution volontaire'!X26/total!X25</f>
        <v>0.12411250682687057</v>
      </c>
      <c r="Y25" t="e">
        <f>'contribution volontaire'!Y26/total!Y25</f>
        <v>#VALUE!</v>
      </c>
    </row>
    <row r="26" spans="1:25">
      <c r="A26" t="s">
        <v>53</v>
      </c>
      <c r="B26">
        <f>'contribution volontaire'!B27/total!B26</f>
        <v>8.9863882648341491E-3</v>
      </c>
      <c r="C26">
        <f>'contribution volontaire'!C27/total!C26</f>
        <v>9.0462651848022754E-3</v>
      </c>
      <c r="D26">
        <f>'contribution volontaire'!D27/total!D26</f>
        <v>9.1521545697216215E-3</v>
      </c>
      <c r="E26">
        <f>'contribution volontaire'!E27/total!E26</f>
        <v>9.4472105195965786E-3</v>
      </c>
      <c r="F26">
        <f>'contribution volontaire'!F27/total!F26</f>
        <v>9.1855480710349054E-3</v>
      </c>
      <c r="G26">
        <f>'contribution volontaire'!G27/total!G26</f>
        <v>9.1138026142223282E-3</v>
      </c>
      <c r="H26">
        <f>'contribution volontaire'!H27/total!H26</f>
        <v>9.3635178380941098E-3</v>
      </c>
      <c r="I26">
        <f>'contribution volontaire'!I27/total!I26</f>
        <v>9.9557522123893821E-3</v>
      </c>
      <c r="J26">
        <f>'contribution volontaire'!J27/total!J26</f>
        <v>9.8441345365053341E-3</v>
      </c>
      <c r="K26">
        <f>'contribution volontaire'!K27/total!K26</f>
        <v>1.0277033065236819E-2</v>
      </c>
      <c r="L26">
        <f>'contribution volontaire'!L27/total!L26</f>
        <v>9.9820547330641534E-3</v>
      </c>
      <c r="M26">
        <f>'contribution volontaire'!M27/total!M26</f>
        <v>9.5737405972190579E-3</v>
      </c>
      <c r="N26">
        <f>'contribution volontaire'!N27/total!N26</f>
        <v>2.0377959927140251E-2</v>
      </c>
      <c r="O26">
        <f>'contribution volontaire'!O27/total!O26</f>
        <v>2.017094017094017E-2</v>
      </c>
      <c r="P26">
        <f>'contribution volontaire'!P27/total!P26</f>
        <v>2.0297699594046006E-2</v>
      </c>
      <c r="Q26">
        <f>'contribution volontaire'!Q27/total!Q26</f>
        <v>2.1000338715140569E-2</v>
      </c>
      <c r="R26">
        <f>'contribution volontaire'!R27/total!R26</f>
        <v>2.2808022922636104E-2</v>
      </c>
      <c r="S26">
        <f>'contribution volontaire'!S27/total!S26</f>
        <v>2.4544825996773448E-2</v>
      </c>
      <c r="T26">
        <f>'contribution volontaire'!T27/total!T26</f>
        <v>2.5915687629578438E-2</v>
      </c>
      <c r="U26">
        <f>'contribution volontaire'!U27/total!U26</f>
        <v>2.795748613678373E-2</v>
      </c>
      <c r="V26">
        <f>'contribution volontaire'!V27/total!V26</f>
        <v>2.6077922077922078E-2</v>
      </c>
      <c r="W26">
        <f>'contribution volontaire'!W27/total!W26</f>
        <v>2.8132992327365731E-2</v>
      </c>
      <c r="X26">
        <f>'contribution volontaire'!X27/total!X26</f>
        <v>2.826184092940125E-2</v>
      </c>
      <c r="Y26">
        <f>'contribution volontaire'!Y27/total!Y26</f>
        <v>2.9596306380963659E-2</v>
      </c>
    </row>
    <row r="27" spans="1:25">
      <c r="A27" t="s">
        <v>54</v>
      </c>
      <c r="B27">
        <f>'contribution volontaire'!B28/total!B27</f>
        <v>3.6531627576403693E-2</v>
      </c>
      <c r="C27">
        <f>'contribution volontaire'!C28/total!C27</f>
        <v>3.2463047382235113E-2</v>
      </c>
      <c r="D27">
        <f>'contribution volontaire'!D28/total!D27</f>
        <v>3.2644178454842215E-2</v>
      </c>
      <c r="E27">
        <f>'contribution volontaire'!E28/total!E27</f>
        <v>3.1521303592894345E-2</v>
      </c>
      <c r="F27">
        <f>'contribution volontaire'!F28/total!F27</f>
        <v>3.1320504313205044E-2</v>
      </c>
      <c r="G27">
        <f>'contribution volontaire'!G28/total!G27</f>
        <v>3.1600940193261949E-2</v>
      </c>
      <c r="H27">
        <f>'contribution volontaire'!H28/total!H27</f>
        <v>3.2522440483933913E-2</v>
      </c>
      <c r="I27">
        <f>'contribution volontaire'!I28/total!I27</f>
        <v>3.2394909371384499E-2</v>
      </c>
      <c r="J27">
        <f>'contribution volontaire'!J28/total!J27</f>
        <v>3.5851155890715782E-2</v>
      </c>
      <c r="K27">
        <f>'contribution volontaire'!K28/total!K27</f>
        <v>3.5495032927782118E-2</v>
      </c>
      <c r="L27">
        <f>'contribution volontaire'!L28/total!L27</f>
        <v>3.4977380558314022E-2</v>
      </c>
      <c r="M27">
        <f>'contribution volontaire'!M28/total!M27</f>
        <v>3.1369183829138066E-2</v>
      </c>
      <c r="N27">
        <f>'contribution volontaire'!N28/total!N27</f>
        <v>3.0922038980509745E-2</v>
      </c>
      <c r="O27">
        <f>'contribution volontaire'!O28/total!O27</f>
        <v>3.0354131534569985E-2</v>
      </c>
      <c r="P27">
        <f>'contribution volontaire'!P28/total!P27</f>
        <v>3.01053220244198E-2</v>
      </c>
      <c r="Q27">
        <f>'contribution volontaire'!Q28/total!Q27</f>
        <v>2.9674418604651163E-2</v>
      </c>
      <c r="R27">
        <f>'contribution volontaire'!R28/total!R27</f>
        <v>3.1053569753260155E-2</v>
      </c>
      <c r="S27">
        <f>'contribution volontaire'!S28/total!S27</f>
        <v>3.1343843843843845E-2</v>
      </c>
      <c r="T27">
        <f>'contribution volontaire'!T28/total!T27</f>
        <v>3.230912476722532E-2</v>
      </c>
      <c r="U27">
        <f>'contribution volontaire'!U28/total!U27</f>
        <v>3.1358249772105738E-2</v>
      </c>
      <c r="V27">
        <f>'contribution volontaire'!V28/total!V27</f>
        <v>3.1985461154020893E-2</v>
      </c>
      <c r="W27">
        <f>'contribution volontaire'!W28/total!W27</f>
        <v>3.053367554650854E-2</v>
      </c>
      <c r="X27">
        <f>'contribution volontaire'!X28/total!X27</f>
        <v>3.0117317457538081E-2</v>
      </c>
      <c r="Y27" t="e">
        <f>'contribution volontaire'!Y28/total!Y27</f>
        <v>#VALUE!</v>
      </c>
    </row>
    <row r="28" spans="1:25">
      <c r="A28" t="s">
        <v>55</v>
      </c>
      <c r="B28">
        <f>'contribution volontaire'!B29/total!B28</f>
        <v>2.464332036316472E-2</v>
      </c>
      <c r="C28">
        <f>'contribution volontaire'!C29/total!C28</f>
        <v>1.7686758203397719E-2</v>
      </c>
      <c r="D28">
        <f>'contribution volontaire'!D29/total!D28</f>
        <v>1.8933731938216243E-2</v>
      </c>
      <c r="E28">
        <f>'contribution volontaire'!E29/total!E28</f>
        <v>2.1246789633434505E-2</v>
      </c>
      <c r="F28">
        <f>'contribution volontaire'!F29/total!F28</f>
        <v>2.2732599015701897E-2</v>
      </c>
      <c r="G28">
        <f>'contribution volontaire'!G29/total!G28</f>
        <v>2.242744063324538E-2</v>
      </c>
      <c r="H28">
        <f>'contribution volontaire'!H29/total!H28</f>
        <v>2.3097545885749637E-2</v>
      </c>
      <c r="I28">
        <f>'contribution volontaire'!I29/total!I28</f>
        <v>2.6639757820383452E-2</v>
      </c>
      <c r="J28">
        <f>'contribution volontaire'!J29/total!J28</f>
        <v>3.3358749523446432E-2</v>
      </c>
      <c r="K28">
        <f>'contribution volontaire'!K29/total!K28</f>
        <v>4.3470577840607885E-2</v>
      </c>
      <c r="L28">
        <f>'contribution volontaire'!L29/total!L28</f>
        <v>4.5532646048109963E-2</v>
      </c>
      <c r="M28">
        <f>'contribution volontaire'!M29/total!M28</f>
        <v>5.2916314454775994E-2</v>
      </c>
      <c r="N28">
        <f>'contribution volontaire'!N29/total!N28</f>
        <v>5.7185479860765782E-2</v>
      </c>
      <c r="O28">
        <f>'contribution volontaire'!O29/total!O28</f>
        <v>5.9827670297512597E-2</v>
      </c>
      <c r="P28">
        <f>'contribution volontaire'!P29/total!P28</f>
        <v>6.5427857589006863E-2</v>
      </c>
      <c r="Q28">
        <f>'contribution volontaire'!Q29/total!Q28</f>
        <v>6.6777963272120197E-2</v>
      </c>
      <c r="R28">
        <f>'contribution volontaire'!R29/total!R28</f>
        <v>7.1033478893740898E-2</v>
      </c>
      <c r="S28">
        <f>'contribution volontaire'!S29/total!S28</f>
        <v>7.1235986944799212E-2</v>
      </c>
      <c r="T28">
        <f>'contribution volontaire'!T29/total!T28</f>
        <v>7.3821919636897618E-2</v>
      </c>
      <c r="U28">
        <f>'contribution volontaire'!U29/total!U28</f>
        <v>8.0244648318042816E-2</v>
      </c>
      <c r="V28">
        <f>'contribution volontaire'!V29/total!V28</f>
        <v>8.6826347305389226E-2</v>
      </c>
      <c r="W28">
        <f>'contribution volontaire'!W29/total!W28</f>
        <v>7.6947808380666602E-2</v>
      </c>
      <c r="X28">
        <f>'contribution volontaire'!X29/total!X28</f>
        <v>7.1443714225143104E-2</v>
      </c>
      <c r="Y28">
        <f>'contribution volontaire'!Y29/total!Y28</f>
        <v>6.5283400809716591E-2</v>
      </c>
    </row>
    <row r="29" spans="1:25">
      <c r="A29" t="s">
        <v>56</v>
      </c>
      <c r="B29">
        <f>'contribution volontaire'!B30/total!B29</f>
        <v>1.582919197496779E-2</v>
      </c>
      <c r="C29">
        <f>'contribution volontaire'!C30/total!C29</f>
        <v>2.4263431542461009E-2</v>
      </c>
      <c r="D29">
        <f>'contribution volontaire'!D30/total!D29</f>
        <v>2.8457400659378799E-2</v>
      </c>
      <c r="E29">
        <f>'contribution volontaire'!E30/total!E29</f>
        <v>1.6061325059317393E-2</v>
      </c>
      <c r="F29">
        <f>'contribution volontaire'!F30/total!F29</f>
        <v>2.741051273782651E-2</v>
      </c>
      <c r="G29">
        <f>'contribution volontaire'!G30/total!G29</f>
        <v>2.2976680384087792E-2</v>
      </c>
      <c r="H29">
        <f>'contribution volontaire'!H30/total!H29</f>
        <v>2.8751753155680227E-2</v>
      </c>
      <c r="I29">
        <f>'contribution volontaire'!I30/total!I29</f>
        <v>2.2677793904209001E-2</v>
      </c>
      <c r="J29">
        <f>'contribution volontaire'!J30/total!J29</f>
        <v>2.2739480752014325E-2</v>
      </c>
      <c r="K29">
        <f>'contribution volontaire'!K30/total!K29</f>
        <v>1.0823220728107577E-2</v>
      </c>
      <c r="L29">
        <f>'contribution volontaire'!L30/total!L29</f>
        <v>2.6242414302115793E-2</v>
      </c>
      <c r="M29">
        <f>'contribution volontaire'!M30/total!M29</f>
        <v>2.20125786163522E-2</v>
      </c>
      <c r="N29">
        <f>'contribution volontaire'!N30/total!N29</f>
        <v>1.8299445471349353E-2</v>
      </c>
      <c r="O29">
        <f>'contribution volontaire'!O30/total!O29</f>
        <v>1.5159918654095028E-2</v>
      </c>
      <c r="P29">
        <f>'contribution volontaire'!P30/total!P29</f>
        <v>1.2264323631704193E-2</v>
      </c>
      <c r="Q29">
        <f>'contribution volontaire'!Q30/total!Q29</f>
        <v>8.8464260438782735E-3</v>
      </c>
      <c r="R29">
        <f>'contribution volontaire'!R30/total!R29</f>
        <v>8.1526169900538077E-3</v>
      </c>
      <c r="S29">
        <f>'contribution volontaire'!S30/total!S29</f>
        <v>8.8851634534786259E-3</v>
      </c>
      <c r="T29">
        <f>'contribution volontaire'!T30/total!T29</f>
        <v>9.3714655033123283E-3</v>
      </c>
      <c r="U29">
        <f>'contribution volontaire'!U30/total!U29</f>
        <v>4.7928636226186878E-2</v>
      </c>
      <c r="V29">
        <f>'contribution volontaire'!V30/total!V29</f>
        <v>4.5435713299268064E-2</v>
      </c>
      <c r="W29">
        <f>'contribution volontaire'!W30/total!W29</f>
        <v>3.5820895522388062E-2</v>
      </c>
      <c r="X29">
        <f>'contribution volontaire'!X30/total!X29</f>
        <v>4.342692206769877E-2</v>
      </c>
      <c r="Y29" t="e">
        <f>'contribution volontaire'!Y30/total!Y29</f>
        <v>#VALUE!</v>
      </c>
    </row>
    <row r="30" spans="1:25">
      <c r="A30" t="s">
        <v>57</v>
      </c>
      <c r="B30">
        <f>'contribution volontaire'!B31/total!B30</f>
        <v>4.338709677419355E-2</v>
      </c>
      <c r="C30">
        <f>'contribution volontaire'!C31/total!C30</f>
        <v>8.4816231498420092E-3</v>
      </c>
      <c r="D30">
        <f>'contribution volontaire'!D31/total!D30</f>
        <v>4.720052083333333E-3</v>
      </c>
      <c r="E30">
        <f>'contribution volontaire'!E31/total!E30</f>
        <v>4.3646944713870029E-3</v>
      </c>
      <c r="F30">
        <f>'contribution volontaire'!F31/total!F30</f>
        <v>5.2622028669932867E-3</v>
      </c>
      <c r="G30">
        <f>'contribution volontaire'!G31/total!G30</f>
        <v>4.7804532577903685E-3</v>
      </c>
      <c r="H30">
        <f>'contribution volontaire'!H31/total!H30</f>
        <v>5.3045859000684457E-3</v>
      </c>
      <c r="I30">
        <f>'contribution volontaire'!I31/total!I30</f>
        <v>4.8577376821651629E-3</v>
      </c>
      <c r="J30">
        <f>'contribution volontaire'!J31/total!J30</f>
        <v>5.8786145535430568E-3</v>
      </c>
      <c r="K30">
        <f>'contribution volontaire'!K31/total!K30</f>
        <v>7.195221286994298E-3</v>
      </c>
      <c r="L30">
        <f>'contribution volontaire'!L31/total!L30</f>
        <v>6.3096111518708723E-3</v>
      </c>
      <c r="M30">
        <f>'contribution volontaire'!M31/total!M30</f>
        <v>6.9358816276202211E-3</v>
      </c>
      <c r="N30">
        <f>'contribution volontaire'!N31/total!N30</f>
        <v>8.1261950286806873E-3</v>
      </c>
      <c r="O30">
        <f>'contribution volontaire'!O31/total!O30</f>
        <v>8.8148873653281085E-3</v>
      </c>
      <c r="P30">
        <f>'contribution volontaire'!P31/total!P30</f>
        <v>8.8809946714031984E-3</v>
      </c>
      <c r="Q30">
        <f>'contribution volontaire'!Q31/total!Q30</f>
        <v>9.5531587057010783E-3</v>
      </c>
      <c r="R30">
        <f>'contribution volontaire'!R31/total!R30</f>
        <v>1.0695992768906296E-2</v>
      </c>
      <c r="S30">
        <f>'contribution volontaire'!S31/total!S30</f>
        <v>1.1912128712871286E-2</v>
      </c>
      <c r="T30">
        <f>'contribution volontaire'!T31/total!T30</f>
        <v>1.2863705972434917E-2</v>
      </c>
      <c r="U30">
        <f>'contribution volontaire'!U31/total!U30</f>
        <v>1.315977685595766E-2</v>
      </c>
      <c r="V30">
        <f>'contribution volontaire'!V31/total!V30</f>
        <v>1.1495789332976875E-2</v>
      </c>
      <c r="W30">
        <f>'contribution volontaire'!W31/total!W30</f>
        <v>1.2527163492266393E-2</v>
      </c>
      <c r="X30">
        <f>'contribution volontaire'!X31/total!X30</f>
        <v>1.6300594004696779E-2</v>
      </c>
      <c r="Y30">
        <f>'contribution volontaire'!Y31/total!Y30</f>
        <v>1.6301369863013698E-2</v>
      </c>
    </row>
    <row r="31" spans="1:25">
      <c r="A31" t="s">
        <v>58</v>
      </c>
      <c r="B31">
        <f>'contribution volontaire'!B32/total!B31</f>
        <v>3.7805907172995784E-2</v>
      </c>
      <c r="C31">
        <f>'contribution volontaire'!C32/total!C31</f>
        <v>3.6044507130543801E-2</v>
      </c>
      <c r="D31">
        <f>'contribution volontaire'!D32/total!D31</f>
        <v>3.091715976331361E-2</v>
      </c>
      <c r="E31">
        <f>'contribution volontaire'!E32/total!E31</f>
        <v>3.8500215486280707E-2</v>
      </c>
      <c r="F31">
        <f>'contribution volontaire'!F32/total!F31</f>
        <v>3.8873626373626367E-2</v>
      </c>
      <c r="G31">
        <f>'contribution volontaire'!G32/total!G31</f>
        <v>3.8877192982456142E-2</v>
      </c>
      <c r="H31">
        <f>'contribution volontaire'!H32/total!H31</f>
        <v>3.8415185296776136E-2</v>
      </c>
      <c r="I31">
        <f>'contribution volontaire'!I32/total!I31</f>
        <v>5.5050341019811627E-2</v>
      </c>
      <c r="J31">
        <f>'contribution volontaire'!J32/total!J31</f>
        <v>2.6159524955865834E-2</v>
      </c>
      <c r="K31">
        <f>'contribution volontaire'!K32/total!K31</f>
        <v>4.3597122302158273E-2</v>
      </c>
      <c r="L31">
        <f>'contribution volontaire'!L32/total!L31</f>
        <v>4.8483938757129995E-2</v>
      </c>
      <c r="M31">
        <f>'contribution volontaire'!M32/total!M31</f>
        <v>5.9643817204301071E-2</v>
      </c>
      <c r="N31">
        <f>'contribution volontaire'!N32/total!N31</f>
        <v>4.1556479032867404E-2</v>
      </c>
      <c r="O31">
        <f>'contribution volontaire'!O32/total!O31</f>
        <v>4.2398777692895344E-2</v>
      </c>
      <c r="P31">
        <f>'contribution volontaire'!P32/total!P31</f>
        <v>4.053537284894837E-2</v>
      </c>
      <c r="Q31">
        <f>'contribution volontaire'!Q32/total!Q31</f>
        <v>4.2511316669946855E-2</v>
      </c>
      <c r="R31">
        <f>'contribution volontaire'!R32/total!R31</f>
        <v>4.3186748175902193E-2</v>
      </c>
      <c r="S31">
        <f>'contribution volontaire'!S32/total!S31</f>
        <v>4.0116845180136321E-2</v>
      </c>
      <c r="T31">
        <f>'contribution volontaire'!T32/total!T31</f>
        <v>4.0719696969696968E-2</v>
      </c>
      <c r="U31">
        <f>'contribution volontaire'!U32/total!U31</f>
        <v>4.113345521023766E-2</v>
      </c>
      <c r="V31">
        <f>'contribution volontaire'!V32/total!V31</f>
        <v>3.9010797631487286E-2</v>
      </c>
      <c r="W31">
        <f>'contribution volontaire'!W32/total!W31</f>
        <v>3.8990825688073397E-2</v>
      </c>
      <c r="X31">
        <f>'contribution volontaire'!X32/total!X31</f>
        <v>4.1066282420749285E-2</v>
      </c>
      <c r="Y31">
        <f>'contribution volontaire'!Y32/total!Y31</f>
        <v>4.2884316098910594E-2</v>
      </c>
    </row>
    <row r="32" spans="1:25">
      <c r="A32" t="s">
        <v>59</v>
      </c>
      <c r="B32">
        <f>'contribution volontaire'!B33/total!B32</f>
        <v>2.4499887615194428E-2</v>
      </c>
      <c r="C32">
        <f>'contribution volontaire'!C33/total!C32</f>
        <v>2.6763485477178422E-2</v>
      </c>
      <c r="D32">
        <f>'contribution volontaire'!D33/total!D32</f>
        <v>2.8194006309148263E-2</v>
      </c>
      <c r="E32">
        <f>'contribution volontaire'!E33/total!E32</f>
        <v>2.6999140154772141E-2</v>
      </c>
      <c r="F32">
        <f>'contribution volontaire'!F33/total!F32</f>
        <v>2.7208599261001009E-2</v>
      </c>
      <c r="G32">
        <f>'contribution volontaire'!G33/total!G32</f>
        <v>3.0328992460589441E-2</v>
      </c>
      <c r="H32">
        <f>'contribution volontaire'!H33/total!H32</f>
        <v>3.2537577365163571E-2</v>
      </c>
      <c r="I32">
        <f>'contribution volontaire'!I33/total!I32</f>
        <v>3.5206382240721472E-2</v>
      </c>
      <c r="J32">
        <f>'contribution volontaire'!J33/total!J32</f>
        <v>5.2465344797332863E-2</v>
      </c>
      <c r="K32">
        <f>'contribution volontaire'!K33/total!K32</f>
        <v>5.7096247960848286E-2</v>
      </c>
      <c r="L32">
        <f>'contribution volontaire'!L33/total!L32</f>
        <v>5.9961652431584446E-2</v>
      </c>
      <c r="M32">
        <f>'contribution volontaire'!M33/total!M32</f>
        <v>6.2148940025366917E-2</v>
      </c>
      <c r="N32">
        <f>'contribution volontaire'!N33/total!N32</f>
        <v>6.0017652250661961E-2</v>
      </c>
      <c r="O32">
        <f>'contribution volontaire'!O33/total!O32</f>
        <v>6.1112067481494226E-2</v>
      </c>
      <c r="P32">
        <f>'contribution volontaire'!P33/total!P32</f>
        <v>6.7891229965784256E-2</v>
      </c>
      <c r="Q32">
        <f>'contribution volontaire'!Q33/total!Q32</f>
        <v>6.517560719902149E-2</v>
      </c>
      <c r="R32">
        <f>'contribution volontaire'!R33/total!R32</f>
        <v>7.1312803889789306E-2</v>
      </c>
      <c r="S32">
        <f>'contribution volontaire'!S33/total!S32</f>
        <v>7.4752656650787827E-2</v>
      </c>
      <c r="T32">
        <f>'contribution volontaire'!T33/total!T32</f>
        <v>7.8394947055545228E-2</v>
      </c>
      <c r="U32">
        <f>'contribution volontaire'!U33/total!U32</f>
        <v>8.3149779735682813E-2</v>
      </c>
      <c r="V32">
        <f>'contribution volontaire'!V33/total!V32</f>
        <v>8.116361298617808E-2</v>
      </c>
      <c r="W32">
        <f>'contribution volontaire'!W33/total!W32</f>
        <v>8.1592367165652255E-2</v>
      </c>
      <c r="X32">
        <f>'contribution volontaire'!X33/total!X32</f>
        <v>9.0194022024121662E-2</v>
      </c>
      <c r="Y32" t="e">
        <f>'contribution volontaire'!Y33/total!Y32</f>
        <v>#VALUE!</v>
      </c>
    </row>
    <row r="33" spans="1:25">
      <c r="A33" t="s">
        <v>60</v>
      </c>
      <c r="B33">
        <f>'contribution volontaire'!B34/total!B33</f>
        <v>0.19929933826391594</v>
      </c>
      <c r="C33">
        <f>'contribution volontaire'!C34/total!C33</f>
        <v>0.19903213798237998</v>
      </c>
      <c r="D33">
        <f>'contribution volontaire'!D34/total!D33</f>
        <v>0.20210428951323856</v>
      </c>
      <c r="E33">
        <f>'contribution volontaire'!E34/total!E33</f>
        <v>0.20227448382466601</v>
      </c>
      <c r="F33">
        <f>'contribution volontaire'!F34/total!F33</f>
        <v>0.21435627263747117</v>
      </c>
      <c r="G33">
        <f>'contribution volontaire'!G34/total!G33</f>
        <v>0.21688468725953614</v>
      </c>
      <c r="H33">
        <f>'contribution volontaire'!H34/total!H33</f>
        <v>7.9286422200198214E-2</v>
      </c>
      <c r="I33">
        <f>'contribution volontaire'!I34/total!I33</f>
        <v>8.041533193416546E-2</v>
      </c>
      <c r="J33">
        <f>'contribution volontaire'!J34/total!J33</f>
        <v>7.4054112320793369E-2</v>
      </c>
      <c r="K33">
        <f>'contribution volontaire'!K34/total!K33</f>
        <v>7.7554288001601121E-2</v>
      </c>
      <c r="L33">
        <f>'contribution volontaire'!L34/total!L33</f>
        <v>7.5332348596750379E-2</v>
      </c>
      <c r="M33">
        <f>'contribution volontaire'!M34/total!M33</f>
        <v>7.8561657221027953E-2</v>
      </c>
      <c r="N33">
        <f>'contribution volontaire'!N34/total!N33</f>
        <v>7.7996014802163394E-2</v>
      </c>
      <c r="O33">
        <f>'contribution volontaire'!O34/total!O33</f>
        <v>7.3223733938019661E-2</v>
      </c>
      <c r="P33">
        <f>'contribution volontaire'!P34/total!P33</f>
        <v>7.3341534967351185E-2</v>
      </c>
      <c r="Q33">
        <f>'contribution volontaire'!Q34/total!Q33</f>
        <v>7.332429290972492E-2</v>
      </c>
      <c r="R33">
        <f>'contribution volontaire'!R34/total!R33</f>
        <v>7.5383718671070521E-2</v>
      </c>
      <c r="S33">
        <f>'contribution volontaire'!S34/total!S33</f>
        <v>7.2615749901068449E-2</v>
      </c>
      <c r="T33">
        <f>'contribution volontaire'!T34/total!T33</f>
        <v>7.105788423153693E-2</v>
      </c>
      <c r="U33">
        <f>'contribution volontaire'!U34/total!U33</f>
        <v>6.7751479289940825E-2</v>
      </c>
      <c r="V33">
        <f>'contribution volontaire'!V34/total!V33</f>
        <v>5.7632259791239183E-2</v>
      </c>
      <c r="W33">
        <f>'contribution volontaire'!W34/total!W33</f>
        <v>5.6224544005666725E-2</v>
      </c>
      <c r="X33">
        <f>'contribution volontaire'!X34/total!X33</f>
        <v>5.7420057420057409E-2</v>
      </c>
      <c r="Y33" t="e">
        <f>'contribution volontaire'!Y34/total!Y33</f>
        <v>#VALUE!</v>
      </c>
    </row>
    <row r="34" spans="1:25">
      <c r="A34" t="s">
        <v>61</v>
      </c>
      <c r="B34">
        <f>'contribution volontaire'!B35/total!B34</f>
        <v>6.6265060240963861E-2</v>
      </c>
      <c r="C34">
        <f>'contribution volontaire'!C35/total!C34</f>
        <v>6.5971764084971629E-2</v>
      </c>
      <c r="D34">
        <f>'contribution volontaire'!D35/total!D34</f>
        <v>6.0379746835443032E-2</v>
      </c>
      <c r="E34" t="e">
        <f>'contribution volontaire'!E35/total!E34</f>
        <v>#VALUE!</v>
      </c>
      <c r="F34">
        <f>'contribution volontaire'!F35/total!F34</f>
        <v>6.2650297430704979E-2</v>
      </c>
      <c r="G34">
        <f>'contribution volontaire'!G35/total!G34</f>
        <v>6.2492445304000971E-2</v>
      </c>
      <c r="H34">
        <f>'contribution volontaire'!H35/total!H34</f>
        <v>6.089372539939801E-2</v>
      </c>
      <c r="I34">
        <f>'contribution volontaire'!I35/total!I34</f>
        <v>6.1471965422019444E-2</v>
      </c>
      <c r="J34">
        <f>'contribution volontaire'!J35/total!J34</f>
        <v>5.9074967119684352E-2</v>
      </c>
      <c r="K34">
        <f>'contribution volontaire'!K35/total!K34</f>
        <v>6.5793576551294045E-2</v>
      </c>
      <c r="L34">
        <f>'contribution volontaire'!L35/total!L34</f>
        <v>6.8695924111331186E-2</v>
      </c>
      <c r="M34">
        <f>'contribution volontaire'!M35/total!M34</f>
        <v>7.0168067226890757E-2</v>
      </c>
      <c r="N34">
        <f>'contribution volontaire'!N35/total!N34</f>
        <v>7.2316618317447165E-2</v>
      </c>
      <c r="O34">
        <f>'contribution volontaire'!O35/total!O34</f>
        <v>7.5747863247863242E-2</v>
      </c>
      <c r="P34">
        <f>'contribution volontaire'!P35/total!P34</f>
        <v>7.583492873856626E-2</v>
      </c>
      <c r="Q34">
        <f>'contribution volontaire'!Q35/total!Q34</f>
        <v>7.6483895292470114E-2</v>
      </c>
      <c r="R34">
        <f>'contribution volontaire'!R35/total!R34</f>
        <v>7.7672003461704886E-2</v>
      </c>
      <c r="S34">
        <f>'contribution volontaire'!S35/total!S34</f>
        <v>7.8372352285395755E-2</v>
      </c>
      <c r="T34">
        <f>'contribution volontaire'!T35/total!T34</f>
        <v>7.8667846868776273E-2</v>
      </c>
      <c r="U34" t="e">
        <f>'contribution volontaire'!U35/total!U34</f>
        <v>#VALUE!</v>
      </c>
      <c r="V34" t="e">
        <f>'contribution volontaire'!V35/total!V34</f>
        <v>#VALUE!</v>
      </c>
      <c r="W34" t="e">
        <f>'contribution volontaire'!W35/total!W34</f>
        <v>#VALUE!</v>
      </c>
      <c r="X34" t="e">
        <f>'contribution volontaire'!X35/total!X34</f>
        <v>#VALUE!</v>
      </c>
      <c r="Y34" t="e">
        <f>'contribution volontaire'!Y35/total!Y34</f>
        <v>#VALUE!</v>
      </c>
    </row>
    <row r="35" spans="1:25">
      <c r="A35" t="s">
        <v>62</v>
      </c>
      <c r="B35">
        <f>'contribution volontaire'!B36/total!B35</f>
        <v>3.7647669739062704E-3</v>
      </c>
      <c r="C35">
        <f>'contribution volontaire'!C36/total!C35</f>
        <v>2.3720349563046191E-3</v>
      </c>
      <c r="D35">
        <f>'contribution volontaire'!D36/total!D35</f>
        <v>2.8943560057887118E-3</v>
      </c>
      <c r="E35">
        <f>'contribution volontaire'!E36/total!E35</f>
        <v>2.3928649118990643E-3</v>
      </c>
      <c r="F35">
        <f>'contribution volontaire'!F36/total!F35</f>
        <v>2.1600727603456119E-3</v>
      </c>
      <c r="G35">
        <f>'contribution volontaire'!G36/total!G35</f>
        <v>2.2894324617423788E-3</v>
      </c>
      <c r="H35">
        <f>'contribution volontaire'!H36/total!H35</f>
        <v>2.0299416391778738E-3</v>
      </c>
      <c r="I35">
        <f>'contribution volontaire'!I36/total!I35</f>
        <v>2.2452288886117E-3</v>
      </c>
      <c r="J35">
        <f>'contribution volontaire'!J36/total!J35</f>
        <v>1.5161086544535692E-3</v>
      </c>
      <c r="K35">
        <f>'contribution volontaire'!K36/total!K35</f>
        <v>2.5462194176906899E-3</v>
      </c>
      <c r="L35">
        <f>'contribution volontaire'!L36/total!L35</f>
        <v>2.2578460149017838E-3</v>
      </c>
      <c r="M35">
        <f>'contribution volontaire'!M36/total!M35</f>
        <v>3.6634230108757875E-3</v>
      </c>
      <c r="N35">
        <f>'contribution volontaire'!N36/total!N35</f>
        <v>4.4714515019490947E-3</v>
      </c>
      <c r="O35">
        <f>'contribution volontaire'!O36/total!O35</f>
        <v>3.831417624521073E-3</v>
      </c>
      <c r="P35">
        <f>'contribution volontaire'!P36/total!P35</f>
        <v>3.339437681783906E-3</v>
      </c>
      <c r="Q35">
        <f>'contribution volontaire'!Q36/total!Q35</f>
        <v>3.4756703078450846E-3</v>
      </c>
      <c r="R35">
        <f>'contribution volontaire'!R36/total!R35</f>
        <v>3.5137701804368471E-3</v>
      </c>
      <c r="S35">
        <f>'contribution volontaire'!S36/total!S35</f>
        <v>3.7145650048875851E-3</v>
      </c>
      <c r="T35">
        <f>'contribution volontaire'!T36/total!T35</f>
        <v>3.3132530120481927E-3</v>
      </c>
      <c r="U35">
        <f>'contribution volontaire'!U36/total!U35</f>
        <v>3.6405441655489555E-3</v>
      </c>
      <c r="V35">
        <f>'contribution volontaire'!V36/total!V35</f>
        <v>2.4891101431238332E-3</v>
      </c>
      <c r="W35">
        <f>'contribution volontaire'!W36/total!W35</f>
        <v>2.4195987498739791E-3</v>
      </c>
      <c r="X35">
        <f>'contribution volontaire'!X36/total!X35</f>
        <v>2.517940324814302E-3</v>
      </c>
      <c r="Y35" t="e">
        <f>'contribution volontaire'!Y36/total!Y35</f>
        <v>#VALUE!</v>
      </c>
    </row>
    <row r="36" spans="1:25">
      <c r="A36" t="s">
        <v>63</v>
      </c>
      <c r="B36" t="e">
        <f>'contribution volontaire'!B37/total!B36</f>
        <v>#VALUE!</v>
      </c>
      <c r="C36" t="e">
        <f>'contribution volontaire'!C37/total!C36</f>
        <v>#VALUE!</v>
      </c>
      <c r="D36">
        <f>'contribution volontaire'!D37/total!D36</f>
        <v>3.11521344981045E-2</v>
      </c>
      <c r="E36">
        <f>'contribution volontaire'!E37/total!E36</f>
        <v>3.2415183070204905E-2</v>
      </c>
      <c r="F36">
        <f>'contribution volontaire'!F37/total!F36</f>
        <v>2.8118609406952964E-2</v>
      </c>
      <c r="G36">
        <f>'contribution volontaire'!G37/total!G36</f>
        <v>3.5818839331840879E-2</v>
      </c>
      <c r="H36">
        <f>'contribution volontaire'!H37/total!H36</f>
        <v>3.6532827847664998E-2</v>
      </c>
      <c r="I36">
        <f>'contribution volontaire'!I37/total!I36</f>
        <v>3.6267665588285369E-2</v>
      </c>
      <c r="J36">
        <f>'contribution volontaire'!J37/total!J36</f>
        <v>3.9052697616060221E-2</v>
      </c>
      <c r="K36">
        <f>'contribution volontaire'!K37/total!K36</f>
        <v>3.9921068609593199E-2</v>
      </c>
      <c r="L36">
        <f>'contribution volontaire'!L37/total!L36</f>
        <v>4.6072974644403214E-2</v>
      </c>
      <c r="M36">
        <f>'contribution volontaire'!M37/total!M36</f>
        <v>5.1693971687609357E-2</v>
      </c>
      <c r="N36">
        <f>'contribution volontaire'!N37/total!N36</f>
        <v>5.6983240223463689E-2</v>
      </c>
      <c r="O36">
        <f>'contribution volontaire'!O37/total!O36</f>
        <v>5.6944444444444436E-2</v>
      </c>
      <c r="P36">
        <f>'contribution volontaire'!P37/total!P36</f>
        <v>6.2193385029276786E-2</v>
      </c>
      <c r="Q36">
        <f>'contribution volontaire'!Q37/total!Q36</f>
        <v>7.2142410993129305E-2</v>
      </c>
      <c r="R36">
        <f>'contribution volontaire'!R37/total!R36</f>
        <v>7.867904428549688E-2</v>
      </c>
      <c r="S36">
        <f>'contribution volontaire'!S37/total!S36</f>
        <v>7.9750873461947439E-2</v>
      </c>
      <c r="T36">
        <f>'contribution volontaire'!T37/total!T36</f>
        <v>8.0785680342151125E-2</v>
      </c>
      <c r="U36">
        <f>'contribution volontaire'!U37/total!U36</f>
        <v>8.1269349845201247E-2</v>
      </c>
      <c r="V36">
        <f>'contribution volontaire'!V37/total!V36</f>
        <v>8.2037863629367408E-2</v>
      </c>
      <c r="W36">
        <f>'contribution volontaire'!W37/total!W36</f>
        <v>7.6875291194284823E-2</v>
      </c>
      <c r="X36">
        <f>'contribution volontaire'!X37/total!X36</f>
        <v>7.443974298699263E-2</v>
      </c>
      <c r="Y36">
        <f>'contribution volontaire'!Y37/total!Y36</f>
        <v>2.1894676588437318E-2</v>
      </c>
    </row>
    <row r="37" spans="1:25">
      <c r="A37" t="s">
        <v>64</v>
      </c>
      <c r="B37">
        <f>'contribution volontaire'!B38/total!B37</f>
        <v>4.5111033600744095E-2</v>
      </c>
      <c r="C37">
        <f>'contribution volontaire'!C38/total!C37</f>
        <v>4.6824292999536395E-2</v>
      </c>
      <c r="D37">
        <f>'contribution volontaire'!D38/total!D37</f>
        <v>4.7803323469155473E-2</v>
      </c>
      <c r="E37">
        <f>'contribution volontaire'!E38/total!E37</f>
        <v>5.6663743971942127E-2</v>
      </c>
      <c r="F37">
        <f>'contribution volontaire'!F38/total!F37</f>
        <v>5.8848211475925741E-2</v>
      </c>
      <c r="G37">
        <f>'contribution volontaire'!G38/total!G37</f>
        <v>5.3765668704029837E-2</v>
      </c>
      <c r="H37">
        <f>'contribution volontaire'!H38/total!H37</f>
        <v>0.10989950823177251</v>
      </c>
      <c r="I37">
        <f>'contribution volontaire'!I38/total!I37</f>
        <v>0.11338089061824469</v>
      </c>
      <c r="J37">
        <f>'contribution volontaire'!J38/total!J37</f>
        <v>0.11061254304497548</v>
      </c>
      <c r="K37">
        <f>'contribution volontaire'!K38/total!K37</f>
        <v>0.11045306485045898</v>
      </c>
      <c r="L37">
        <f>'contribution volontaire'!L38/total!L37</f>
        <v>8.73118708262733E-2</v>
      </c>
      <c r="M37">
        <f>'contribution volontaire'!M38/total!M37</f>
        <v>8.7863528928167706E-2</v>
      </c>
      <c r="N37">
        <f>'contribution volontaire'!N38/total!N37</f>
        <v>9.0843173813963118E-2</v>
      </c>
      <c r="O37">
        <f>'contribution volontaire'!O38/total!O37</f>
        <v>8.8569909622541201E-2</v>
      </c>
      <c r="P37">
        <f>'contribution volontaire'!P38/total!P37</f>
        <v>8.8622498126939953E-2</v>
      </c>
      <c r="Q37">
        <f>'contribution volontaire'!Q38/total!Q37</f>
        <v>8.7376556462000848E-2</v>
      </c>
      <c r="R37">
        <f>'contribution volontaire'!R38/total!R37</f>
        <v>8.9099425164998927E-2</v>
      </c>
      <c r="S37">
        <f>'contribution volontaire'!S38/total!S37</f>
        <v>9.0801633354824843E-2</v>
      </c>
      <c r="T37">
        <f>'contribution volontaire'!T38/total!T37</f>
        <v>8.8494635079145859E-2</v>
      </c>
      <c r="U37">
        <f>'contribution volontaire'!U38/total!U37</f>
        <v>8.5453016607105317E-2</v>
      </c>
      <c r="V37">
        <f>'contribution volontaire'!V38/total!V37</f>
        <v>7.688661357603338E-2</v>
      </c>
      <c r="W37">
        <f>'contribution volontaire'!W38/total!W37</f>
        <v>7.7399658795007625E-2</v>
      </c>
      <c r="X37">
        <f>'contribution volontaire'!X38/total!X37</f>
        <v>7.8899608367561366E-2</v>
      </c>
      <c r="Y37">
        <f>'contribution volontaire'!Y38/total!Y37</f>
        <v>8.5474357692692196E-2</v>
      </c>
    </row>
    <row r="38" spans="1:25">
      <c r="A38" t="s">
        <v>65</v>
      </c>
      <c r="B38" t="e">
        <f>'contribution volontaire'!B39/total!B38</f>
        <v>#VALUE!</v>
      </c>
      <c r="C38" t="e">
        <f>'contribution volontaire'!C39/total!C38</f>
        <v>#VALUE!</v>
      </c>
      <c r="D38" t="e">
        <f>'contribution volontaire'!D39/total!D38</f>
        <v>#VALUE!</v>
      </c>
      <c r="E38" t="e">
        <f>'contribution volontaire'!E39/total!E38</f>
        <v>#VALUE!</v>
      </c>
      <c r="F38">
        <f>'contribution volontaire'!F39/total!F38</f>
        <v>1.4994589581078991E-2</v>
      </c>
      <c r="G38">
        <f>'contribution volontaire'!G39/total!G38</f>
        <v>1.1079071179238122E-2</v>
      </c>
      <c r="H38">
        <f>'contribution volontaire'!H39/total!H38</f>
        <v>3.4301561815793316E-2</v>
      </c>
      <c r="I38">
        <f>'contribution volontaire'!I39/total!I38</f>
        <v>3.3300822070502993E-2</v>
      </c>
      <c r="J38">
        <f>'contribution volontaire'!J39/total!J38</f>
        <v>3.6227717078780905E-2</v>
      </c>
      <c r="K38">
        <f>'contribution volontaire'!K39/total!K38</f>
        <v>4.0890790135883238E-2</v>
      </c>
      <c r="L38">
        <f>'contribution volontaire'!L39/total!L38</f>
        <v>5.2961127054526484E-2</v>
      </c>
      <c r="M38">
        <f>'contribution volontaire'!M39/total!M38</f>
        <v>2.6441978353199069E-2</v>
      </c>
      <c r="N38">
        <f>'contribution volontaire'!N39/total!N38</f>
        <v>4.5912951167728235E-2</v>
      </c>
      <c r="O38">
        <f>'contribution volontaire'!O39/total!O38</f>
        <v>2.4683122081387589E-2</v>
      </c>
      <c r="P38">
        <f>'contribution volontaire'!P39/total!P38</f>
        <v>1.7576990122022077E-2</v>
      </c>
      <c r="Q38">
        <f>'contribution volontaire'!Q39/total!Q38</f>
        <v>1.8337769890564924E-2</v>
      </c>
      <c r="R38">
        <f>'contribution volontaire'!R39/total!R38</f>
        <v>1.4484439982790765E-2</v>
      </c>
      <c r="S38">
        <f>'contribution volontaire'!S39/total!S38</f>
        <v>1.34675151694539E-2</v>
      </c>
      <c r="T38">
        <f>'contribution volontaire'!T39/total!T38</f>
        <v>9.6009600960096E-3</v>
      </c>
      <c r="U38">
        <f>'contribution volontaire'!U39/total!U38</f>
        <v>1.0404624277456647E-2</v>
      </c>
      <c r="V38">
        <f>'contribution volontaire'!V39/total!V38</f>
        <v>9.8218044057808342E-3</v>
      </c>
      <c r="W38">
        <f>'contribution volontaire'!W39/total!W38</f>
        <v>8.6440459295574774E-3</v>
      </c>
      <c r="X38">
        <f>'contribution volontaire'!X39/total!X38</f>
        <v>8.5470085470085461E-3</v>
      </c>
      <c r="Y38" t="e">
        <f>'contribution volontaire'!Y39/total!Y38</f>
        <v>#VALUE!</v>
      </c>
    </row>
    <row r="39" spans="1:25">
      <c r="A39" t="s">
        <v>66</v>
      </c>
      <c r="B39" t="e">
        <f>'contribution volontaire'!B40/total!B39</f>
        <v>#VALUE!</v>
      </c>
      <c r="C39" t="e">
        <f>'contribution volontaire'!C40/total!C39</f>
        <v>#VALUE!</v>
      </c>
      <c r="D39" t="e">
        <f>'contribution volontaire'!D40/total!D39</f>
        <v>#VALUE!</v>
      </c>
      <c r="E39">
        <f>'contribution volontaire'!E40/total!E39</f>
        <v>0.14705519199901224</v>
      </c>
      <c r="F39">
        <f>'contribution volontaire'!F40/total!F39</f>
        <v>0.1442065491183879</v>
      </c>
      <c r="G39">
        <f>'contribution volontaire'!G40/total!G39</f>
        <v>0.13494247123561778</v>
      </c>
      <c r="H39">
        <f>'contribution volontaire'!H40/total!H39</f>
        <v>0.14610763134347438</v>
      </c>
      <c r="I39">
        <f>'contribution volontaire'!I40/total!I39</f>
        <v>0.14844894155238983</v>
      </c>
      <c r="J39">
        <f>'contribution volontaire'!J40/total!J39</f>
        <v>0.13800127307447485</v>
      </c>
      <c r="K39">
        <f>'contribution volontaire'!K40/total!K39</f>
        <v>0.14143542910666199</v>
      </c>
      <c r="L39">
        <f>'contribution volontaire'!L40/total!L39</f>
        <v>0.13940455341506131</v>
      </c>
      <c r="M39">
        <f>'contribution volontaire'!M40/total!M39</f>
        <v>0.14386129334582942</v>
      </c>
      <c r="N39">
        <f>'contribution volontaire'!N40/total!N39</f>
        <v>0.15582329317269078</v>
      </c>
      <c r="O39">
        <f>'contribution volontaire'!O40/total!O39</f>
        <v>0.16167048054919908</v>
      </c>
      <c r="P39">
        <f>'contribution volontaire'!P40/total!P39</f>
        <v>0.15902140672782875</v>
      </c>
      <c r="Q39">
        <f>'contribution volontaire'!Q40/total!Q39</f>
        <v>0.15721498180110369</v>
      </c>
      <c r="R39">
        <f>'contribution volontaire'!R40/total!R39</f>
        <v>0.15286624203821658</v>
      </c>
      <c r="S39">
        <f>'contribution volontaire'!S40/total!S39</f>
        <v>0.15479535736102626</v>
      </c>
      <c r="T39">
        <f>'contribution volontaire'!T40/total!T39</f>
        <v>0.15198743506101245</v>
      </c>
      <c r="U39">
        <f>'contribution volontaire'!U40/total!U39</f>
        <v>0.15543005059418755</v>
      </c>
      <c r="V39">
        <f>'contribution volontaire'!V40/total!V39</f>
        <v>0.14353864094137603</v>
      </c>
      <c r="W39">
        <f>'contribution volontaire'!W40/total!W39</f>
        <v>0.13346697615530703</v>
      </c>
      <c r="X39">
        <f>'contribution volontaire'!X40/total!X39</f>
        <v>0.13597084851639771</v>
      </c>
      <c r="Y39">
        <f>'contribution volontaire'!Y40/total!Y39</f>
        <v>0.13247636247742484</v>
      </c>
    </row>
    <row r="40" spans="1:25">
      <c r="A40" t="s">
        <v>67</v>
      </c>
      <c r="B40">
        <f>'contribution volontaire'!B41/total!B40</f>
        <v>4.3241653184291802E-2</v>
      </c>
      <c r="C40">
        <f>'contribution volontaire'!C41/total!C40</f>
        <v>4.1217314226621365E-2</v>
      </c>
      <c r="D40">
        <f>'contribution volontaire'!D41/total!D40</f>
        <v>4.3670048522276135E-2</v>
      </c>
      <c r="E40">
        <f>'contribution volontaire'!E41/total!E40</f>
        <v>6.4392436863678432E-2</v>
      </c>
      <c r="F40">
        <f>'contribution volontaire'!F41/total!F40</f>
        <v>6.4899451553930523E-2</v>
      </c>
      <c r="G40">
        <f>'contribution volontaire'!G41/total!G40</f>
        <v>6.6864976720124161E-2</v>
      </c>
      <c r="H40">
        <f>'contribution volontaire'!H41/total!H40</f>
        <v>6.8718865755524342E-2</v>
      </c>
      <c r="I40">
        <f>'contribution volontaire'!I41/total!I40</f>
        <v>6.9579492360146489E-2</v>
      </c>
      <c r="J40">
        <f>'contribution volontaire'!J41/total!J40</f>
        <v>6.0725363874970177E-2</v>
      </c>
      <c r="K40">
        <f>'contribution volontaire'!K41/total!K40</f>
        <v>5.90689503732982E-2</v>
      </c>
      <c r="L40">
        <f>'contribution volontaire'!L41/total!L40</f>
        <v>5.2637350586687136E-2</v>
      </c>
      <c r="M40">
        <f>'contribution volontaire'!M41/total!M40</f>
        <v>6.1191099476439803E-2</v>
      </c>
      <c r="N40">
        <f>'contribution volontaire'!N41/total!N40</f>
        <v>6.0847716845095046E-2</v>
      </c>
      <c r="O40">
        <f>'contribution volontaire'!O41/total!O40</f>
        <v>6.2224183583406881E-2</v>
      </c>
      <c r="P40">
        <f>'contribution volontaire'!P41/total!P40</f>
        <v>6.6042927903137025E-2</v>
      </c>
      <c r="Q40">
        <f>'contribution volontaire'!Q41/total!Q40</f>
        <v>6.3911422933567191E-2</v>
      </c>
      <c r="R40">
        <f>'contribution volontaire'!R41/total!R40</f>
        <v>6.4826198725829884E-2</v>
      </c>
      <c r="S40">
        <f>'contribution volontaire'!S41/total!S40</f>
        <v>7.2442705422023482E-2</v>
      </c>
      <c r="T40">
        <f>'contribution volontaire'!T41/total!T40</f>
        <v>7.5358452817605878E-2</v>
      </c>
      <c r="U40">
        <f>'contribution volontaire'!U41/total!U40</f>
        <v>7.6208178438661692E-2</v>
      </c>
      <c r="V40">
        <f>'contribution volontaire'!V41/total!V40</f>
        <v>7.081704820398288E-2</v>
      </c>
      <c r="W40">
        <f>'contribution volontaire'!W41/total!W40</f>
        <v>6.6666666666666666E-2</v>
      </c>
      <c r="X40">
        <f>'contribution volontaire'!X41/total!X40</f>
        <v>6.7981104949681667E-2</v>
      </c>
      <c r="Y40" t="e">
        <f>'contribution volontaire'!Y41/total!Y40</f>
        <v>#VALUE!</v>
      </c>
    </row>
    <row r="41" spans="1:25">
      <c r="A41" t="s">
        <v>68</v>
      </c>
      <c r="B41" t="e">
        <f>'contribution volontaire'!B42/total!B41</f>
        <v>#VALUE!</v>
      </c>
      <c r="C41">
        <f>'contribution volontaire'!C42/total!C41</f>
        <v>9.6202531645569606E-3</v>
      </c>
      <c r="D41">
        <f>'contribution volontaire'!D42/total!D41</f>
        <v>9.1352009744214355E-3</v>
      </c>
      <c r="E41">
        <f>'contribution volontaire'!E42/total!E41</f>
        <v>9.8593242755801377E-3</v>
      </c>
      <c r="F41">
        <f>'contribution volontaire'!F42/total!F41</f>
        <v>1.0209102091020909E-2</v>
      </c>
      <c r="G41">
        <f>'contribution volontaire'!G42/total!G41</f>
        <v>1.0673536989326462E-2</v>
      </c>
      <c r="H41">
        <f>'contribution volontaire'!H42/total!H41</f>
        <v>1.1053154495777446E-2</v>
      </c>
      <c r="I41">
        <f>'contribution volontaire'!I42/total!I41</f>
        <v>1.1505752876438218E-2</v>
      </c>
      <c r="J41">
        <f>'contribution volontaire'!J42/total!J41</f>
        <v>1.1695906432748537E-2</v>
      </c>
      <c r="K41">
        <f>'contribution volontaire'!K42/total!K41</f>
        <v>1.0832383124287344E-2</v>
      </c>
      <c r="L41">
        <f>'contribution volontaire'!L42/total!L41</f>
        <v>1.1298076923076923E-2</v>
      </c>
      <c r="M41">
        <f>'contribution volontaire'!M42/total!M41</f>
        <v>9.6006144393241174E-3</v>
      </c>
      <c r="N41">
        <f>'contribution volontaire'!N42/total!N41</f>
        <v>9.7810898928737781E-3</v>
      </c>
      <c r="O41">
        <f>'contribution volontaire'!O42/total!O41</f>
        <v>1.0453920220082532E-2</v>
      </c>
      <c r="P41">
        <f>'contribution volontaire'!P42/total!P41</f>
        <v>1.050420168067227E-2</v>
      </c>
      <c r="Q41">
        <f>'contribution volontaire'!Q42/total!Q41</f>
        <v>1.1384672343576452E-2</v>
      </c>
      <c r="R41">
        <f>'contribution volontaire'!R42/total!R41</f>
        <v>1.244010320678216E-2</v>
      </c>
      <c r="S41">
        <f>'contribution volontaire'!S42/total!S41</f>
        <v>1.2053778395920259E-2</v>
      </c>
      <c r="T41">
        <f>'contribution volontaire'!T42/total!T41</f>
        <v>1.2521707339365688E-2</v>
      </c>
      <c r="U41">
        <f>'contribution volontaire'!U42/total!U41</f>
        <v>1.1632200886262925E-2</v>
      </c>
      <c r="V41">
        <f>'contribution volontaire'!V42/total!V41</f>
        <v>9.8826436071649173E-3</v>
      </c>
      <c r="W41">
        <f>'contribution volontaire'!W42/total!W41</f>
        <v>1.102516226549302E-2</v>
      </c>
      <c r="X41">
        <f>'contribution volontaire'!X42/total!X41</f>
        <v>1.1689792815054171E-2</v>
      </c>
      <c r="Y41">
        <f>'contribution volontaire'!Y42/total!Y41</f>
        <v>1.1273027220236459E-2</v>
      </c>
    </row>
    <row r="42" spans="1:25">
      <c r="A42" t="s">
        <v>69</v>
      </c>
      <c r="B42">
        <f>'contribution volontaire'!B43/total!B42</f>
        <v>0.10849573023866871</v>
      </c>
      <c r="C42">
        <f>'contribution volontaire'!C43/total!C42</f>
        <v>0.10507399577167018</v>
      </c>
      <c r="D42">
        <f>'contribution volontaire'!D43/total!D42</f>
        <v>9.9999999999999992E-2</v>
      </c>
      <c r="E42">
        <f>'contribution volontaire'!E43/total!E42</f>
        <v>9.7464733155765995E-2</v>
      </c>
      <c r="F42">
        <f>'contribution volontaire'!F43/total!F42</f>
        <v>9.6714257774300788E-2</v>
      </c>
      <c r="G42">
        <f>'contribution volontaire'!G43/total!G42</f>
        <v>9.7931994432292696E-2</v>
      </c>
      <c r="H42">
        <f>'contribution volontaire'!H43/total!H42</f>
        <v>0.10198329853862213</v>
      </c>
      <c r="I42">
        <f>'contribution volontaire'!I43/total!I42</f>
        <v>0.10236805776786662</v>
      </c>
      <c r="J42">
        <f>'contribution volontaire'!J43/total!J42</f>
        <v>9.934955937893411E-2</v>
      </c>
      <c r="K42">
        <f>'contribution volontaire'!K43/total!K42</f>
        <v>9.7219483336620005E-2</v>
      </c>
      <c r="L42">
        <f>'contribution volontaire'!L43/total!L42</f>
        <v>0.10479162472317294</v>
      </c>
      <c r="M42">
        <f>'contribution volontaire'!M43/total!M42</f>
        <v>0.10382241688234123</v>
      </c>
      <c r="N42">
        <f>'contribution volontaire'!N43/total!N42</f>
        <v>8.9511041009463721E-2</v>
      </c>
      <c r="O42">
        <f>'contribution volontaire'!O43/total!O42</f>
        <v>9.2494459967241552E-2</v>
      </c>
      <c r="P42">
        <f>'contribution volontaire'!P43/total!P42</f>
        <v>9.0909090909090898E-2</v>
      </c>
      <c r="Q42">
        <f>'contribution volontaire'!Q43/total!Q42</f>
        <v>9.1752481677335559E-2</v>
      </c>
      <c r="R42">
        <f>'contribution volontaire'!R43/total!R42</f>
        <v>9.1537761601455866E-2</v>
      </c>
      <c r="S42">
        <f>'contribution volontaire'!S43/total!S42</f>
        <v>9.0719782707107288E-2</v>
      </c>
      <c r="T42">
        <f>'contribution volontaire'!T43/total!T42</f>
        <v>9.1904938730040839E-2</v>
      </c>
      <c r="U42">
        <f>'contribution volontaire'!U43/total!U42</f>
        <v>9.1738973246565422E-2</v>
      </c>
      <c r="V42">
        <f>'contribution volontaire'!V43/total!V42</f>
        <v>9.0521650187521313E-2</v>
      </c>
      <c r="W42">
        <f>'contribution volontaire'!W43/total!W42</f>
        <v>8.3975934242860775E-2</v>
      </c>
      <c r="X42">
        <f>'contribution volontaire'!X43/total!X42</f>
        <v>8.4564790296403861E-2</v>
      </c>
      <c r="Y42" t="e">
        <f>'contribution volontaire'!Y43/total!Y42</f>
        <v>#VALUE!</v>
      </c>
    </row>
    <row r="43" spans="1:25">
      <c r="A43" t="s">
        <v>70</v>
      </c>
      <c r="B43">
        <f>'contribution volontaire'!B44/total!B43</f>
        <v>9.4130434782608699E-2</v>
      </c>
      <c r="C43">
        <f>'contribution volontaire'!C44/total!C43</f>
        <v>9.3085106382978733E-2</v>
      </c>
      <c r="D43">
        <f>'contribution volontaire'!D44/total!D43</f>
        <v>9.6997234294745147E-2</v>
      </c>
      <c r="E43">
        <f>'contribution volontaire'!E44/total!E43</f>
        <v>9.8723573992820099E-2</v>
      </c>
      <c r="F43">
        <f>'contribution volontaire'!F44/total!F43</f>
        <v>8.1059063136456208E-2</v>
      </c>
      <c r="G43">
        <f>'contribution volontaire'!G44/total!G43</f>
        <v>8.0711074785451573E-2</v>
      </c>
      <c r="H43">
        <f>'contribution volontaire'!H44/total!H43</f>
        <v>7.5009716284492808E-2</v>
      </c>
      <c r="I43">
        <f>'contribution volontaire'!I44/total!I43</f>
        <v>7.3310423825887733E-2</v>
      </c>
      <c r="J43">
        <f>'contribution volontaire'!J44/total!J43</f>
        <v>8.1257186661556152E-2</v>
      </c>
      <c r="K43">
        <f>'contribution volontaire'!K44/total!K43</f>
        <v>4.9872588278121591E-2</v>
      </c>
      <c r="L43">
        <f>'contribution volontaire'!L44/total!L43</f>
        <v>5.1185022903804028E-2</v>
      </c>
      <c r="M43">
        <f>'contribution volontaire'!M44/total!M43</f>
        <v>4.9860305179454126E-2</v>
      </c>
      <c r="N43">
        <f>'contribution volontaire'!N44/total!N43</f>
        <v>4.9054905490549056E-2</v>
      </c>
      <c r="O43">
        <f>'contribution volontaire'!O44/total!O43</f>
        <v>4.7128803477465106E-2</v>
      </c>
      <c r="P43">
        <f>'contribution volontaire'!P44/total!P43</f>
        <v>4.6705202312138733E-2</v>
      </c>
      <c r="Q43">
        <f>'contribution volontaire'!Q44/total!Q43</f>
        <v>4.9064853048336167E-2</v>
      </c>
      <c r="R43">
        <f>'contribution volontaire'!R44/total!R43</f>
        <v>5.0875145857642939E-2</v>
      </c>
      <c r="S43">
        <f>'contribution volontaire'!S44/total!S43</f>
        <v>4.9043062200956937E-2</v>
      </c>
      <c r="T43">
        <f>'contribution volontaire'!T44/total!T43</f>
        <v>5.1163918525703206E-2</v>
      </c>
      <c r="U43">
        <f>'contribution volontaire'!U44/total!U43</f>
        <v>5.2679798442510313E-2</v>
      </c>
      <c r="V43">
        <f>'contribution volontaire'!V44/total!V43</f>
        <v>4.7216807450725581E-2</v>
      </c>
      <c r="W43">
        <f>'contribution volontaire'!W44/total!W43</f>
        <v>4.9288061336254102E-2</v>
      </c>
      <c r="X43">
        <f>'contribution volontaire'!X44/total!X43</f>
        <v>5.3740210640021609E-2</v>
      </c>
      <c r="Y43" t="e">
        <f>'contribution volontaire'!Y44/total!Y43</f>
        <v>#VALUE!</v>
      </c>
    </row>
    <row r="44" spans="1:25">
      <c r="A44" t="s">
        <v>71</v>
      </c>
      <c r="B44">
        <f>'contribution volontaire'!B45/total!B44</f>
        <v>6.4852671648103766E-2</v>
      </c>
      <c r="C44">
        <f>'contribution volontaire'!C45/total!C44</f>
        <v>6.5290705517334402E-2</v>
      </c>
      <c r="D44">
        <f>'contribution volontaire'!D45/total!D44</f>
        <v>6.3035417465797217E-2</v>
      </c>
      <c r="E44">
        <f>'contribution volontaire'!E45/total!E44</f>
        <v>6.0590886329494234E-2</v>
      </c>
      <c r="F44">
        <f>'contribution volontaire'!F45/total!F44</f>
        <v>5.670665212649946E-2</v>
      </c>
      <c r="G44">
        <f>'contribution volontaire'!G45/total!G44</f>
        <v>5.8208057726999399E-2</v>
      </c>
      <c r="H44">
        <f>'contribution volontaire'!H45/total!H44</f>
        <v>5.8053097345132747E-2</v>
      </c>
      <c r="I44">
        <f>'contribution volontaire'!I45/total!I44</f>
        <v>5.6516724336793542E-2</v>
      </c>
      <c r="J44">
        <f>'contribution volontaire'!J45/total!J44</f>
        <v>5.74264049955397E-2</v>
      </c>
      <c r="K44">
        <f>'contribution volontaire'!K45/total!K44</f>
        <v>5.3428863868986695E-2</v>
      </c>
      <c r="L44">
        <f>'contribution volontaire'!L45/total!L44</f>
        <v>5.3065430190623389E-2</v>
      </c>
      <c r="M44">
        <f>'contribution volontaire'!M45/total!M44</f>
        <v>5.4195804195804199E-2</v>
      </c>
      <c r="N44">
        <f>'contribution volontaire'!N45/total!N44</f>
        <v>5.4208273894436519E-2</v>
      </c>
      <c r="O44">
        <f>'contribution volontaire'!O45/total!O44</f>
        <v>5.4289476349640438E-2</v>
      </c>
      <c r="P44">
        <f>'contribution volontaire'!P45/total!P44</f>
        <v>5.3437436625430948E-2</v>
      </c>
      <c r="Q44">
        <f>'contribution volontaire'!Q45/total!Q44</f>
        <v>5.3174117166768731E-2</v>
      </c>
      <c r="R44">
        <f>'contribution volontaire'!R45/total!R44</f>
        <v>4.9748175557611268E-2</v>
      </c>
      <c r="S44">
        <f>'contribution volontaire'!S45/total!S44</f>
        <v>5.3563984993747399E-2</v>
      </c>
      <c r="T44">
        <f>'contribution volontaire'!T45/total!T44</f>
        <v>5.1690473743705681E-2</v>
      </c>
      <c r="U44">
        <f>'contribution volontaire'!U45/total!U44</f>
        <v>4.960835509138381E-2</v>
      </c>
      <c r="V44">
        <f>'contribution volontaire'!V45/total!V44</f>
        <v>4.0463853935356522E-2</v>
      </c>
      <c r="W44">
        <f>'contribution volontaire'!W45/total!W44</f>
        <v>3.7687019813991106E-2</v>
      </c>
      <c r="X44">
        <f>'contribution volontaire'!X45/total!X44</f>
        <v>4.2797683677162503E-2</v>
      </c>
      <c r="Y44">
        <f>'contribution volontaire'!Y45/total!Y44</f>
        <v>4.309077545020213E-2</v>
      </c>
    </row>
    <row r="45" spans="1:25">
      <c r="A45" t="s">
        <v>72</v>
      </c>
      <c r="B45">
        <f>'contribution volontaire'!B46/total!B45</f>
        <v>0.40504403522818255</v>
      </c>
      <c r="C45">
        <f>'contribution volontaire'!C46/total!C45</f>
        <v>0.40264277035236939</v>
      </c>
      <c r="D45">
        <f>'contribution volontaire'!D46/total!D45</f>
        <v>0.40471596998928189</v>
      </c>
      <c r="E45">
        <f>'contribution volontaire'!E46/total!E45</f>
        <v>0.4087274231352544</v>
      </c>
      <c r="F45">
        <f>'contribution volontaire'!F46/total!F45</f>
        <v>0.40602020479692119</v>
      </c>
      <c r="G45">
        <f>'contribution volontaire'!G46/total!G45</f>
        <v>0.40613210782632553</v>
      </c>
      <c r="H45">
        <f>'contribution volontaire'!H46/total!H45</f>
        <v>0.40199877625943303</v>
      </c>
      <c r="I45">
        <f>'contribution volontaire'!I46/total!I45</f>
        <v>0.40246681860839256</v>
      </c>
      <c r="J45">
        <f>'contribution volontaire'!J46/total!J45</f>
        <v>0.39317419609390408</v>
      </c>
      <c r="K45">
        <f>'contribution volontaire'!K46/total!K45</f>
        <v>0.39016110116659464</v>
      </c>
      <c r="L45">
        <f>'contribution volontaire'!L46/total!L45</f>
        <v>0.38939309748718903</v>
      </c>
      <c r="M45">
        <f>'contribution volontaire'!M46/total!M45</f>
        <v>0.38890954151177198</v>
      </c>
      <c r="N45">
        <f>'contribution volontaire'!N46/total!N45</f>
        <v>0.38951612903225802</v>
      </c>
      <c r="O45">
        <f>'contribution volontaire'!O46/total!O45</f>
        <v>0.38181590795397696</v>
      </c>
      <c r="P45">
        <f>'contribution volontaire'!P46/total!P45</f>
        <v>5.4262608803012528E-2</v>
      </c>
      <c r="Q45">
        <f>'contribution volontaire'!Q46/total!Q45</f>
        <v>5.3059244436359225E-2</v>
      </c>
      <c r="R45">
        <f>'contribution volontaire'!R46/total!R45</f>
        <v>5.499345316033806E-2</v>
      </c>
      <c r="S45">
        <f>'contribution volontaire'!S46/total!S45</f>
        <v>5.69537213740458E-2</v>
      </c>
      <c r="T45">
        <f>'contribution volontaire'!T46/total!T45</f>
        <v>5.7366205652435359E-2</v>
      </c>
      <c r="U45">
        <f>'contribution volontaire'!U46/total!U45</f>
        <v>5.9342373694947798E-2</v>
      </c>
      <c r="V45">
        <f>'contribution volontaire'!V46/total!V45</f>
        <v>5.4329281296651731E-2</v>
      </c>
      <c r="W45">
        <f>'contribution volontaire'!W46/total!W45</f>
        <v>5.7248171398951796E-2</v>
      </c>
      <c r="X45">
        <f>'contribution volontaire'!X46/total!X45</f>
        <v>5.3285645004849662E-2</v>
      </c>
      <c r="Y45" t="e">
        <f>'contribution volontaire'!Y46/total!Y45</f>
        <v>#VALUE!</v>
      </c>
    </row>
    <row r="46" spans="1:25">
      <c r="A46" t="s">
        <v>73</v>
      </c>
      <c r="B46">
        <f>'contribution volontaire'!B47/total!B46</f>
        <v>0.16155717761557178</v>
      </c>
      <c r="C46">
        <f>'contribution volontaire'!C47/total!C46</f>
        <v>0.15647396082178691</v>
      </c>
      <c r="D46">
        <f>'contribution volontaire'!D47/total!D46</f>
        <v>0.15447044501555524</v>
      </c>
      <c r="E46">
        <f>'contribution volontaire'!E47/total!E46</f>
        <v>0.17012327773749095</v>
      </c>
      <c r="F46">
        <f>'contribution volontaire'!F47/total!F46</f>
        <v>0.20542260340296031</v>
      </c>
      <c r="G46">
        <f>'contribution volontaire'!G47/total!G46</f>
        <v>0.15490737091052426</v>
      </c>
      <c r="H46">
        <f>'contribution volontaire'!H47/total!H46</f>
        <v>0.14986910994764399</v>
      </c>
      <c r="I46">
        <f>'contribution volontaire'!I47/total!I46</f>
        <v>0.14384173580089343</v>
      </c>
      <c r="J46">
        <f>'contribution volontaire'!J47/total!J46</f>
        <v>0.14640107540021996</v>
      </c>
      <c r="K46">
        <f>'contribution volontaire'!K47/total!K46</f>
        <v>0.13832487309644673</v>
      </c>
      <c r="L46">
        <f>'contribution volontaire'!L47/total!L46</f>
        <v>0.14229751191106407</v>
      </c>
      <c r="M46">
        <f>'contribution volontaire'!M47/total!M46</f>
        <v>0.12720322786154173</v>
      </c>
      <c r="N46">
        <f>'contribution volontaire'!N47/total!N46</f>
        <v>0.11397171059326347</v>
      </c>
      <c r="O46">
        <f>'contribution volontaire'!O47/total!O46</f>
        <v>9.1401697167978732E-2</v>
      </c>
      <c r="P46">
        <f>'contribution volontaire'!P47/total!P46</f>
        <v>7.1864336676662185E-2</v>
      </c>
      <c r="Q46">
        <f>'contribution volontaire'!Q47/total!Q46</f>
        <v>7.068139603089256E-2</v>
      </c>
      <c r="R46">
        <f>'contribution volontaire'!R47/total!R46</f>
        <v>8.0204399022439449E-2</v>
      </c>
      <c r="S46">
        <f>'contribution volontaire'!S47/total!S46</f>
        <v>0.10534380386899062</v>
      </c>
      <c r="T46">
        <f>'contribution volontaire'!T47/total!T46</f>
        <v>0.10562198447661</v>
      </c>
      <c r="U46">
        <f>'contribution volontaire'!U47/total!U46</f>
        <v>9.7381079636557996E-2</v>
      </c>
      <c r="V46">
        <f>'contribution volontaire'!V47/total!V46</f>
        <v>9.2447916666666671E-2</v>
      </c>
      <c r="W46" t="e">
        <f>'contribution volontaire'!W47/total!W46</f>
        <v>#VALUE!</v>
      </c>
      <c r="X46" t="e">
        <f>'contribution volontaire'!X47/total!X46</f>
        <v>#VALUE!</v>
      </c>
      <c r="Y46" t="e">
        <f>'contribution volontaire'!Y47/total!Y46</f>
        <v>#DIV/0!</v>
      </c>
    </row>
    <row r="47" spans="1:25">
      <c r="A47" t="s">
        <v>83</v>
      </c>
    </row>
    <row r="48" spans="1:25">
      <c r="A48" t="s">
        <v>76</v>
      </c>
    </row>
    <row r="49" spans="1:1">
      <c r="A49" t="s">
        <v>77</v>
      </c>
    </row>
    <row r="50" spans="1:1">
      <c r="A50" t="s">
        <v>79</v>
      </c>
    </row>
    <row r="51" spans="1:1">
      <c r="A51" t="s">
        <v>80</v>
      </c>
    </row>
    <row r="52" spans="1:1">
      <c r="A52" t="s">
        <v>78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08C8-9693-43AC-8718-62B1DA2AC1C1}">
  <dimension ref="B1:M48"/>
  <sheetViews>
    <sheetView topLeftCell="A26" workbookViewId="0">
      <selection activeCell="Q39" sqref="Q39"/>
    </sheetView>
  </sheetViews>
  <sheetFormatPr baseColWidth="10" defaultColWidth="9.140625" defaultRowHeight="12.75"/>
  <cols>
    <col min="1" max="1" width="11.42578125" customWidth="1"/>
    <col min="2" max="2" width="29.28515625" customWidth="1"/>
    <col min="3" max="12" width="10.7109375" customWidth="1"/>
    <col min="13" max="256" width="11.42578125" customWidth="1"/>
  </cols>
  <sheetData>
    <row r="1" spans="2:13">
      <c r="B1" t="e">
        <v>#NAME?</v>
      </c>
    </row>
    <row r="2" spans="2:13">
      <c r="B2" t="s">
        <v>0</v>
      </c>
    </row>
    <row r="3" spans="2:13" ht="18">
      <c r="B3" t="s">
        <v>1</v>
      </c>
      <c r="C3" s="59" t="s">
        <v>98</v>
      </c>
      <c r="K3" s="57">
        <v>4</v>
      </c>
    </row>
    <row r="4" spans="2:13">
      <c r="B4" t="s">
        <v>3</v>
      </c>
      <c r="C4" t="s">
        <v>4</v>
      </c>
    </row>
    <row r="5" spans="2:13">
      <c r="B5" t="s">
        <v>5</v>
      </c>
      <c r="C5" t="s">
        <v>6</v>
      </c>
    </row>
    <row r="7" spans="2:13" ht="18" customHeight="1">
      <c r="B7" s="40"/>
      <c r="C7" s="36" t="s">
        <v>10</v>
      </c>
      <c r="D7" s="37" t="s">
        <v>19</v>
      </c>
      <c r="E7" s="37" t="s">
        <v>25</v>
      </c>
      <c r="F7" s="37" t="s">
        <v>26</v>
      </c>
      <c r="G7" s="37" t="s">
        <v>27</v>
      </c>
      <c r="H7" s="37" t="s">
        <v>28</v>
      </c>
      <c r="I7" s="37" t="s">
        <v>29</v>
      </c>
      <c r="J7" s="37" t="s">
        <v>30</v>
      </c>
      <c r="K7" s="37" t="s">
        <v>31</v>
      </c>
      <c r="L7" s="37" t="s">
        <v>32</v>
      </c>
      <c r="M7" s="38" t="s">
        <v>109</v>
      </c>
    </row>
    <row r="8" spans="2:13" ht="18" customHeight="1">
      <c r="B8" s="65" t="s">
        <v>66</v>
      </c>
      <c r="C8" s="24"/>
      <c r="D8" s="25">
        <f>'contribution volontaire'!K40/total!K39</f>
        <v>0.14143542910666199</v>
      </c>
      <c r="E8" s="25">
        <f>'contribution volontaire'!Q40/total!Q39</f>
        <v>0.15721498180110369</v>
      </c>
      <c r="F8" s="25">
        <f>'contribution volontaire'!R40/total!R39</f>
        <v>0.15286624203821658</v>
      </c>
      <c r="G8" s="25">
        <f>'contribution volontaire'!S40/total!S39</f>
        <v>0.15479535736102626</v>
      </c>
      <c r="H8" s="25">
        <f>'contribution volontaire'!T40/total!T39</f>
        <v>0.15198743506101245</v>
      </c>
      <c r="I8" s="25">
        <f>'contribution volontaire'!U40/total!U39</f>
        <v>0.15543005059418755</v>
      </c>
      <c r="J8" s="25">
        <f>'contribution volontaire'!V40/total!V39</f>
        <v>0.14353864094137603</v>
      </c>
      <c r="K8" s="25">
        <f>'contribution volontaire'!W40/total!W39</f>
        <v>0.13346697615530703</v>
      </c>
      <c r="L8" s="25">
        <f>'contribution volontaire'!X40/total!X39</f>
        <v>0.13597084851639771</v>
      </c>
      <c r="M8" s="26">
        <f>'contribution volontaire'!Y40/total!Y39</f>
        <v>0.13247636247742484</v>
      </c>
    </row>
    <row r="9" spans="2:13" ht="18" customHeight="1">
      <c r="B9" s="66" t="s">
        <v>35</v>
      </c>
      <c r="C9" s="27">
        <f>'contribution volontaire'!B9/total!B8</f>
        <v>0.10613642349223071</v>
      </c>
      <c r="D9" s="28">
        <f>'contribution volontaire'!K9/total!K8</f>
        <v>0.11644236395552955</v>
      </c>
      <c r="E9" s="28">
        <f>'contribution volontaire'!Q9/total!Q8</f>
        <v>0.14201532115497936</v>
      </c>
      <c r="F9" s="28">
        <f>'contribution volontaire'!R9/total!R8</f>
        <v>0.14257406123055583</v>
      </c>
      <c r="G9" s="28">
        <f>'contribution volontaire'!S9/total!S8</f>
        <v>0.14353452533833846</v>
      </c>
      <c r="H9" s="28">
        <f>'contribution volontaire'!T9/total!T8</f>
        <v>0.14194831013916501</v>
      </c>
      <c r="I9" s="28">
        <f>'contribution volontaire'!U9/total!U8</f>
        <v>0.13346379647749512</v>
      </c>
      <c r="J9" s="28">
        <f>'contribution volontaire'!V9/total!V8</f>
        <v>0.13122426057656308</v>
      </c>
      <c r="K9" s="28">
        <f>'contribution volontaire'!W9/total!W8</f>
        <v>0.11491973559962229</v>
      </c>
      <c r="L9" s="28">
        <f>'contribution volontaire'!X9/total!X8</f>
        <v>0.12068097108894933</v>
      </c>
      <c r="M9" s="29"/>
    </row>
    <row r="10" spans="2:13" ht="18" customHeight="1">
      <c r="B10" s="66" t="s">
        <v>38</v>
      </c>
      <c r="C10" s="27">
        <f>'contribution volontaire'!B12/total!B11</f>
        <v>0.13421435499515036</v>
      </c>
      <c r="D10" s="28">
        <f>'contribution volontaire'!K12/total!K11</f>
        <v>0.14603263927968485</v>
      </c>
      <c r="E10" s="28">
        <f>'contribution volontaire'!Q12/total!Q11</f>
        <v>0.14442685538690753</v>
      </c>
      <c r="F10" s="28">
        <f>'contribution volontaire'!R12/total!R11</f>
        <v>0.1453952139231327</v>
      </c>
      <c r="G10" s="28">
        <f>'contribution volontaire'!S12/total!S11</f>
        <v>0.1455162295983862</v>
      </c>
      <c r="H10" s="28">
        <f>'contribution volontaire'!T12/total!T11</f>
        <v>0.14846400733608436</v>
      </c>
      <c r="I10" s="28">
        <f>'contribution volontaire'!U12/total!U11</f>
        <v>0.15096739031701334</v>
      </c>
      <c r="J10" s="28">
        <f>'contribution volontaire'!V12/total!V11</f>
        <v>0.12481779823551975</v>
      </c>
      <c r="K10" s="28">
        <f>'contribution volontaire'!W12/total!W11</f>
        <v>0.13183071185341333</v>
      </c>
      <c r="L10" s="28">
        <f>'contribution volontaire'!X12/total!X11</f>
        <v>0.13930923980772655</v>
      </c>
      <c r="M10" s="29">
        <f>'contribution volontaire'!Y12/total!Y11</f>
        <v>0.14201710620099786</v>
      </c>
    </row>
    <row r="11" spans="2:13" ht="18" customHeight="1">
      <c r="B11" s="66" t="s">
        <v>52</v>
      </c>
      <c r="C11" s="27">
        <f>'contribution volontaire'!B26/total!B25</f>
        <v>5.0778298322502649E-2</v>
      </c>
      <c r="D11" s="28">
        <f>'contribution volontaire'!K26/total!K25</f>
        <v>0.12030075187969924</v>
      </c>
      <c r="E11" s="28">
        <f>'contribution volontaire'!Q26/total!Q25</f>
        <v>0.12702933637140415</v>
      </c>
      <c r="F11" s="28">
        <f>'contribution volontaire'!R26/total!R25</f>
        <v>0.12570462232243518</v>
      </c>
      <c r="G11" s="28">
        <f>'contribution volontaire'!S26/total!S25</f>
        <v>0.12346711259754738</v>
      </c>
      <c r="H11" s="28">
        <f>'contribution volontaire'!T26/total!T25</f>
        <v>0.12161040398450471</v>
      </c>
      <c r="I11" s="28">
        <f>'contribution volontaire'!U26/total!U25</f>
        <v>0.12503484806244772</v>
      </c>
      <c r="J11" s="28">
        <f>'contribution volontaire'!V26/total!V25</f>
        <v>0.11054885169326586</v>
      </c>
      <c r="K11" s="28">
        <f>'contribution volontaire'!W26/total!W25</f>
        <v>0.10828589500316255</v>
      </c>
      <c r="L11" s="28">
        <f>'contribution volontaire'!X26/total!X25</f>
        <v>0.12411250682687057</v>
      </c>
      <c r="M11" s="29"/>
    </row>
    <row r="12" spans="2:13" ht="18" customHeight="1">
      <c r="B12" s="66" t="s">
        <v>51</v>
      </c>
      <c r="C12" s="27">
        <f>'contribution volontaire'!B25/total!B24</f>
        <v>0.1037463976945245</v>
      </c>
      <c r="D12" s="28">
        <f>'contribution volontaire'!K25/total!K24</f>
        <v>0.10225220944597549</v>
      </c>
      <c r="E12" s="28">
        <f>'contribution volontaire'!Q25/total!Q24</f>
        <v>0.14708287895310795</v>
      </c>
      <c r="F12" s="28">
        <f>'contribution volontaire'!R25/total!R24</f>
        <v>0.14459767037086624</v>
      </c>
      <c r="G12" s="28">
        <f>'contribution volontaire'!S25/total!S24</f>
        <v>0.14385964912280699</v>
      </c>
      <c r="H12" s="28">
        <f>'contribution volontaire'!T25/total!T24</f>
        <v>0.13801628853984874</v>
      </c>
      <c r="I12" s="28">
        <f>'contribution volontaire'!U25/total!U24</f>
        <v>0.13638396184230139</v>
      </c>
      <c r="J12" s="28">
        <f>'contribution volontaire'!V25/total!V24</f>
        <v>0.10957940638627092</v>
      </c>
      <c r="K12" s="28">
        <f>'contribution volontaire'!W25/total!W24</f>
        <v>0.1170165252344797</v>
      </c>
      <c r="L12" s="28">
        <f>'contribution volontaire'!X25/total!X24</f>
        <v>0.11977124183006535</v>
      </c>
      <c r="M12" s="29">
        <f>'contribution volontaire'!Y25/total!Y24</f>
        <v>0.11972581873571972</v>
      </c>
    </row>
    <row r="13" spans="2:13" ht="18" customHeight="1">
      <c r="B13" s="66" t="s">
        <v>55</v>
      </c>
      <c r="C13" s="27">
        <f>'contribution volontaire'!B29/total!B28</f>
        <v>2.464332036316472E-2</v>
      </c>
      <c r="D13" s="28">
        <f>'contribution volontaire'!K29/total!K28</f>
        <v>4.3470577840607885E-2</v>
      </c>
      <c r="E13" s="28">
        <f>'contribution volontaire'!Q29/total!Q28</f>
        <v>6.6777963272120197E-2</v>
      </c>
      <c r="F13" s="28">
        <f>'contribution volontaire'!R29/total!R28</f>
        <v>7.1033478893740898E-2</v>
      </c>
      <c r="G13" s="28">
        <f>'contribution volontaire'!S29/total!S28</f>
        <v>7.1235986944799212E-2</v>
      </c>
      <c r="H13" s="28">
        <f>'contribution volontaire'!T29/total!T28</f>
        <v>7.3821919636897618E-2</v>
      </c>
      <c r="I13" s="28">
        <f>'contribution volontaire'!U29/total!U28</f>
        <v>8.0244648318042816E-2</v>
      </c>
      <c r="J13" s="28">
        <f>'contribution volontaire'!V29/total!V28</f>
        <v>8.6826347305389226E-2</v>
      </c>
      <c r="K13" s="28">
        <f>'contribution volontaire'!W29/total!W28</f>
        <v>7.6947808380666602E-2</v>
      </c>
      <c r="L13" s="28">
        <f>'contribution volontaire'!X29/total!X28</f>
        <v>7.1443714225143104E-2</v>
      </c>
      <c r="M13" s="29">
        <f>'contribution volontaire'!Y29/total!Y28</f>
        <v>6.5283400809716591E-2</v>
      </c>
    </row>
    <row r="14" spans="2:13" ht="18" customHeight="1">
      <c r="B14" s="66" t="s">
        <v>69</v>
      </c>
      <c r="C14" s="27">
        <f>'contribution volontaire'!B43/total!B42</f>
        <v>0.10849573023866871</v>
      </c>
      <c r="D14" s="28">
        <f>'contribution volontaire'!K43/total!K42</f>
        <v>9.7219483336620005E-2</v>
      </c>
      <c r="E14" s="28">
        <f>'contribution volontaire'!Q43/total!Q42</f>
        <v>9.1752481677335559E-2</v>
      </c>
      <c r="F14" s="28">
        <f>'contribution volontaire'!R43/total!R42</f>
        <v>9.1537761601455866E-2</v>
      </c>
      <c r="G14" s="28">
        <f>'contribution volontaire'!S43/total!S42</f>
        <v>9.0719782707107288E-2</v>
      </c>
      <c r="H14" s="28">
        <f>'contribution volontaire'!T43/total!T42</f>
        <v>9.1904938730040839E-2</v>
      </c>
      <c r="I14" s="28">
        <f>'contribution volontaire'!U43/total!U42</f>
        <v>9.1738973246565422E-2</v>
      </c>
      <c r="J14" s="28">
        <f>'contribution volontaire'!V43/total!V42</f>
        <v>9.0521650187521313E-2</v>
      </c>
      <c r="K14" s="28">
        <f>'contribution volontaire'!W43/total!W42</f>
        <v>8.3975934242860775E-2</v>
      </c>
      <c r="L14" s="28">
        <f>'contribution volontaire'!X43/total!X42</f>
        <v>8.4564790296403861E-2</v>
      </c>
      <c r="M14" s="29"/>
    </row>
    <row r="15" spans="2:13" ht="18" customHeight="1">
      <c r="B15" s="66" t="s">
        <v>59</v>
      </c>
      <c r="C15" s="27">
        <f>'contribution volontaire'!B33/total!B32</f>
        <v>2.4499887615194428E-2</v>
      </c>
      <c r="D15" s="28">
        <f>'contribution volontaire'!K33/total!K32</f>
        <v>5.7096247960848286E-2</v>
      </c>
      <c r="E15" s="28">
        <f>'contribution volontaire'!Q33/total!Q32</f>
        <v>6.517560719902149E-2</v>
      </c>
      <c r="F15" s="28">
        <f>'contribution volontaire'!R33/total!R32</f>
        <v>7.1312803889789306E-2</v>
      </c>
      <c r="G15" s="28">
        <f>'contribution volontaire'!S33/total!S32</f>
        <v>7.4752656650787827E-2</v>
      </c>
      <c r="H15" s="28">
        <f>'contribution volontaire'!T33/total!T32</f>
        <v>7.8394947055545228E-2</v>
      </c>
      <c r="I15" s="28">
        <f>'contribution volontaire'!U33/total!U32</f>
        <v>8.3149779735682813E-2</v>
      </c>
      <c r="J15" s="28">
        <f>'contribution volontaire'!V33/total!V32</f>
        <v>8.116361298617808E-2</v>
      </c>
      <c r="K15" s="28">
        <f>'contribution volontaire'!W33/total!W32</f>
        <v>8.1592367165652255E-2</v>
      </c>
      <c r="L15" s="28">
        <f>'contribution volontaire'!X33/total!X32</f>
        <v>9.0194022024121662E-2</v>
      </c>
      <c r="M15" s="29"/>
    </row>
    <row r="16" spans="2:13" ht="18" customHeight="1">
      <c r="B16" s="66" t="s">
        <v>63</v>
      </c>
      <c r="C16" s="27"/>
      <c r="D16" s="28">
        <f>'contribution volontaire'!K37/total!K36</f>
        <v>3.9921068609593199E-2</v>
      </c>
      <c r="E16" s="28">
        <f>'contribution volontaire'!Q37/total!Q36</f>
        <v>7.2142410993129305E-2</v>
      </c>
      <c r="F16" s="28">
        <f>'contribution volontaire'!R37/total!R36</f>
        <v>7.867904428549688E-2</v>
      </c>
      <c r="G16" s="28">
        <f>'contribution volontaire'!S37/total!S36</f>
        <v>7.9750873461947439E-2</v>
      </c>
      <c r="H16" s="28">
        <f>'contribution volontaire'!T37/total!T36</f>
        <v>8.0785680342151125E-2</v>
      </c>
      <c r="I16" s="28">
        <f>'contribution volontaire'!U37/total!U36</f>
        <v>8.1269349845201247E-2</v>
      </c>
      <c r="J16" s="28">
        <f>'contribution volontaire'!V37/total!V36</f>
        <v>8.2037863629367408E-2</v>
      </c>
      <c r="K16" s="28">
        <f>'contribution volontaire'!W37/total!W36</f>
        <v>7.6875291194284823E-2</v>
      </c>
      <c r="L16" s="28">
        <f>'contribution volontaire'!X37/total!X36</f>
        <v>7.443974298699263E-2</v>
      </c>
      <c r="M16" s="29">
        <f>'contribution volontaire'!Y37/total!Y36</f>
        <v>2.1894676588437318E-2</v>
      </c>
    </row>
    <row r="17" spans="2:13" ht="18" customHeight="1">
      <c r="B17" s="66" t="s">
        <v>40</v>
      </c>
      <c r="C17" s="27">
        <f>'contribution volontaire'!B14/total!B13</f>
        <v>9.7959183673469397E-2</v>
      </c>
      <c r="D17" s="28">
        <f>'contribution volontaire'!K14/total!K13</f>
        <v>7.6049787990698961E-2</v>
      </c>
      <c r="E17" s="28">
        <f>'contribution volontaire'!Q14/total!Q13</f>
        <v>8.294563339093447E-2</v>
      </c>
      <c r="F17" s="28">
        <f>'contribution volontaire'!R14/total!R13</f>
        <v>8.2990306732173683E-2</v>
      </c>
      <c r="G17" s="28">
        <f>'contribution volontaire'!S14/total!S13</f>
        <v>8.0218778486782133E-2</v>
      </c>
      <c r="H17" s="28">
        <f>'contribution volontaire'!T14/total!T13</f>
        <v>7.6065573770491793E-2</v>
      </c>
      <c r="I17" s="28">
        <f>'contribution volontaire'!U14/total!U13</f>
        <v>8.8174807197943447E-2</v>
      </c>
      <c r="J17" s="28">
        <f>'contribution volontaire'!V14/total!V13</f>
        <v>8.0445260500344271E-2</v>
      </c>
      <c r="K17" s="28">
        <f>'contribution volontaire'!W14/total!W13</f>
        <v>7.9507651363938781E-2</v>
      </c>
      <c r="L17" s="28">
        <f>'contribution volontaire'!X14/total!X13</f>
        <v>8.7008185899128607E-2</v>
      </c>
      <c r="M17" s="29">
        <f>'contribution volontaire'!Y14/total!Y13</f>
        <v>8.6713468538741553E-2</v>
      </c>
    </row>
    <row r="18" spans="2:13" ht="18" customHeight="1">
      <c r="B18" s="66" t="s">
        <v>64</v>
      </c>
      <c r="C18" s="27">
        <f>'contribution volontaire'!B38/total!B37</f>
        <v>4.5111033600744095E-2</v>
      </c>
      <c r="D18" s="28">
        <f>'contribution volontaire'!K38/total!K37</f>
        <v>0.11045306485045898</v>
      </c>
      <c r="E18" s="28">
        <f>'contribution volontaire'!Q38/total!Q37</f>
        <v>8.7376556462000848E-2</v>
      </c>
      <c r="F18" s="28">
        <f>'contribution volontaire'!R38/total!R37</f>
        <v>8.9099425164998927E-2</v>
      </c>
      <c r="G18" s="28">
        <f>'contribution volontaire'!S38/total!S37</f>
        <v>9.0801633354824843E-2</v>
      </c>
      <c r="H18" s="28">
        <f>'contribution volontaire'!T38/total!T37</f>
        <v>8.8494635079145859E-2</v>
      </c>
      <c r="I18" s="28">
        <f>'contribution volontaire'!U38/total!U37</f>
        <v>8.5453016607105317E-2</v>
      </c>
      <c r="J18" s="28">
        <f>'contribution volontaire'!V38/total!V37</f>
        <v>7.688661357603338E-2</v>
      </c>
      <c r="K18" s="28">
        <f>'contribution volontaire'!W38/total!W37</f>
        <v>7.7399658795007625E-2</v>
      </c>
      <c r="L18" s="28">
        <f>'contribution volontaire'!X38/total!X37</f>
        <v>7.8899608367561366E-2</v>
      </c>
      <c r="M18" s="29">
        <f>'contribution volontaire'!Y38/total!Y37</f>
        <v>8.5474357692692196E-2</v>
      </c>
    </row>
    <row r="19" spans="2:13" ht="18" customHeight="1">
      <c r="B19" s="66" t="s">
        <v>61</v>
      </c>
      <c r="C19" s="27">
        <f>'contribution volontaire'!B35/total!B34</f>
        <v>6.6265060240963861E-2</v>
      </c>
      <c r="D19" s="28">
        <f>'contribution volontaire'!K35/total!K34</f>
        <v>6.5793576551294045E-2</v>
      </c>
      <c r="E19" s="28">
        <f>'contribution volontaire'!Q35/total!Q34</f>
        <v>7.6483895292470114E-2</v>
      </c>
      <c r="F19" s="28">
        <f>'contribution volontaire'!R35/total!R34</f>
        <v>7.7672003461704886E-2</v>
      </c>
      <c r="G19" s="28">
        <f>'contribution volontaire'!S35/total!S34</f>
        <v>7.8372352285395755E-2</v>
      </c>
      <c r="H19" s="28">
        <f>'contribution volontaire'!T35/total!T34</f>
        <v>7.8667846868776273E-2</v>
      </c>
      <c r="I19" s="28"/>
      <c r="J19" s="28"/>
      <c r="K19" s="28"/>
      <c r="L19" s="28"/>
      <c r="M19" s="29"/>
    </row>
    <row r="20" spans="2:13" ht="18" customHeight="1">
      <c r="B20" s="66" t="s">
        <v>67</v>
      </c>
      <c r="C20" s="27">
        <f>'contribution volontaire'!B41/total!B40</f>
        <v>4.3241653184291802E-2</v>
      </c>
      <c r="D20" s="28">
        <f>'contribution volontaire'!K41/total!K40</f>
        <v>5.90689503732982E-2</v>
      </c>
      <c r="E20" s="28">
        <f>'contribution volontaire'!Q41/total!Q40</f>
        <v>6.3911422933567191E-2</v>
      </c>
      <c r="F20" s="28">
        <f>'contribution volontaire'!R41/total!R40</f>
        <v>6.4826198725829884E-2</v>
      </c>
      <c r="G20" s="28">
        <f>'contribution volontaire'!S41/total!S40</f>
        <v>7.2442705422023482E-2</v>
      </c>
      <c r="H20" s="28">
        <f>'contribution volontaire'!T41/total!T40</f>
        <v>7.5358452817605878E-2</v>
      </c>
      <c r="I20" s="28">
        <f>'contribution volontaire'!U41/total!U40</f>
        <v>7.6208178438661692E-2</v>
      </c>
      <c r="J20" s="28">
        <f>'contribution volontaire'!V41/total!V40</f>
        <v>7.081704820398288E-2</v>
      </c>
      <c r="K20" s="28">
        <f>'contribution volontaire'!W41/total!W40</f>
        <v>6.6666666666666666E-2</v>
      </c>
      <c r="L20" s="28">
        <f>'contribution volontaire'!X41/total!X40</f>
        <v>6.7981104949681667E-2</v>
      </c>
      <c r="M20" s="29"/>
    </row>
    <row r="21" spans="2:13" ht="18" customHeight="1">
      <c r="B21" s="66" t="s">
        <v>36</v>
      </c>
      <c r="C21" s="27">
        <f>'contribution volontaire'!B10/total!B9</f>
        <v>6.6384180790960451E-2</v>
      </c>
      <c r="D21" s="28">
        <f>'contribution volontaire'!K10/total!K9</f>
        <v>6.8452963035399952E-2</v>
      </c>
      <c r="E21" s="28">
        <f>'contribution volontaire'!Q10/total!Q9</f>
        <v>6.8479938271604937E-2</v>
      </c>
      <c r="F21" s="28">
        <f>'contribution volontaire'!R10/total!R9</f>
        <v>6.790958268933539E-2</v>
      </c>
      <c r="G21" s="28">
        <f>'contribution volontaire'!S10/total!S9</f>
        <v>6.8278120184899843E-2</v>
      </c>
      <c r="H21" s="28">
        <f>'contribution volontaire'!T10/total!T9</f>
        <v>6.9088800850323692E-2</v>
      </c>
      <c r="I21" s="28">
        <f>'contribution volontaire'!U10/total!U9</f>
        <v>7.018213025650806E-2</v>
      </c>
      <c r="J21" s="28">
        <f>'contribution volontaire'!V10/total!V9</f>
        <v>6.552481335090031E-2</v>
      </c>
      <c r="K21" s="28">
        <f>'contribution volontaire'!W10/total!W9</f>
        <v>6.0846560846560843E-2</v>
      </c>
      <c r="L21" s="28">
        <f>'contribution volontaire'!X10/total!X9</f>
        <v>6.4533476741059428E-2</v>
      </c>
      <c r="M21" s="29">
        <f>'contribution volontaire'!Y10/total!Y9</f>
        <v>6.7190067555230965E-2</v>
      </c>
    </row>
    <row r="22" spans="2:13" ht="18" customHeight="1">
      <c r="B22" s="67" t="s">
        <v>46</v>
      </c>
      <c r="C22" s="33">
        <f>'contribution volontaire'!B20/total!B19</f>
        <v>0.13845993322203673</v>
      </c>
      <c r="D22" s="34">
        <f>'contribution volontaire'!K20/total!K19</f>
        <v>0.13323883770375619</v>
      </c>
      <c r="E22" s="34">
        <f>'contribution volontaire'!Q20/total!Q19</f>
        <v>0.13687980433263452</v>
      </c>
      <c r="F22" s="34">
        <f>'contribution volontaire'!R20/total!R19</f>
        <v>7.4012727748234683E-2</v>
      </c>
      <c r="G22" s="34">
        <f>'contribution volontaire'!S20/total!S19</f>
        <v>7.2214883311316591E-2</v>
      </c>
      <c r="H22" s="34">
        <f>'contribution volontaire'!T20/total!T19</f>
        <v>7.1556031406138476E-2</v>
      </c>
      <c r="I22" s="34">
        <f>'contribution volontaire'!U20/total!U19</f>
        <v>7.0069438181982149E-2</v>
      </c>
      <c r="J22" s="34">
        <f>'contribution volontaire'!V20/total!V19</f>
        <v>6.363861182095458E-2</v>
      </c>
      <c r="K22" s="34">
        <f>'contribution volontaire'!W20/total!W19</f>
        <v>6.2479688007799808E-2</v>
      </c>
      <c r="L22" s="34">
        <f>'contribution volontaire'!X20/total!X19</f>
        <v>6.3457330415754923E-2</v>
      </c>
      <c r="M22" s="35"/>
    </row>
    <row r="23" spans="2:13" ht="18" customHeight="1">
      <c r="B23" s="66" t="s">
        <v>60</v>
      </c>
      <c r="C23" s="27">
        <f>'contribution volontaire'!B34/total!B33</f>
        <v>0.19929933826391594</v>
      </c>
      <c r="D23" s="28">
        <f>'contribution volontaire'!K34/total!K33</f>
        <v>7.7554288001601121E-2</v>
      </c>
      <c r="E23" s="28">
        <f>'contribution volontaire'!Q34/total!Q33</f>
        <v>7.332429290972492E-2</v>
      </c>
      <c r="F23" s="28">
        <f>'contribution volontaire'!R34/total!R33</f>
        <v>7.5383718671070521E-2</v>
      </c>
      <c r="G23" s="28">
        <f>'contribution volontaire'!S34/total!S33</f>
        <v>7.2615749901068449E-2</v>
      </c>
      <c r="H23" s="28">
        <f>'contribution volontaire'!T34/total!T33</f>
        <v>7.105788423153693E-2</v>
      </c>
      <c r="I23" s="28">
        <f>'contribution volontaire'!U34/total!U33</f>
        <v>6.7751479289940825E-2</v>
      </c>
      <c r="J23" s="28">
        <f>'contribution volontaire'!V34/total!V33</f>
        <v>5.7632259791239183E-2</v>
      </c>
      <c r="K23" s="28">
        <f>'contribution volontaire'!W34/total!W33</f>
        <v>5.6224544005666725E-2</v>
      </c>
      <c r="L23" s="28">
        <f>'contribution volontaire'!X34/total!X33</f>
        <v>5.7420057420057409E-2</v>
      </c>
      <c r="M23" s="29"/>
    </row>
    <row r="24" spans="2:13" ht="18" customHeight="1">
      <c r="B24" s="66" t="s">
        <v>39</v>
      </c>
      <c r="C24" s="27">
        <f>'contribution volontaire'!B13/total!B12</f>
        <v>3.8571428571428576E-2</v>
      </c>
      <c r="D24" s="28">
        <f>'contribution volontaire'!K13/total!K12</f>
        <v>6.5029269534232631E-2</v>
      </c>
      <c r="E24" s="28">
        <f>'contribution volontaire'!Q13/total!Q12</f>
        <v>6.7417075799305462E-2</v>
      </c>
      <c r="F24" s="28">
        <f>'contribution volontaire'!R13/total!R12</f>
        <v>6.7539144659967285E-2</v>
      </c>
      <c r="G24" s="28">
        <f>'contribution volontaire'!S13/total!S12</f>
        <v>6.5449345506544937E-2</v>
      </c>
      <c r="H24" s="28">
        <f>'contribution volontaire'!T13/total!T12</f>
        <v>6.4383264686754815E-2</v>
      </c>
      <c r="I24" s="28">
        <f>'contribution volontaire'!U13/total!U12</f>
        <v>6.6004485741749441E-2</v>
      </c>
      <c r="J24" s="28">
        <f>'contribution volontaire'!V13/total!V12</f>
        <v>5.6646448031253217E-2</v>
      </c>
      <c r="K24" s="28">
        <f>'contribution volontaire'!W13/total!W12</f>
        <v>7.1283313710799531E-2</v>
      </c>
      <c r="L24" s="28">
        <f>'contribution volontaire'!X13/total!X12</f>
        <v>7.0401437986818458E-2</v>
      </c>
      <c r="M24" s="29">
        <f>'contribution volontaire'!Y13/total!Y12</f>
        <v>6.9068471337579609E-2</v>
      </c>
    </row>
    <row r="25" spans="2:13" ht="18" customHeight="1">
      <c r="B25" s="66" t="s">
        <v>72</v>
      </c>
      <c r="C25" s="27">
        <f>'contribution volontaire'!B46/total!B45</f>
        <v>0.40504403522818255</v>
      </c>
      <c r="D25" s="28">
        <f>'contribution volontaire'!K46/total!K45</f>
        <v>0.39016110116659464</v>
      </c>
      <c r="E25" s="28">
        <f>'contribution volontaire'!Q46/total!Q45</f>
        <v>5.3059244436359225E-2</v>
      </c>
      <c r="F25" s="28">
        <f>'contribution volontaire'!R46/total!R45</f>
        <v>5.499345316033806E-2</v>
      </c>
      <c r="G25" s="28">
        <f>'contribution volontaire'!S46/total!S45</f>
        <v>5.69537213740458E-2</v>
      </c>
      <c r="H25" s="28">
        <f>'contribution volontaire'!T46/total!T45</f>
        <v>5.7366205652435359E-2</v>
      </c>
      <c r="I25" s="28">
        <f>'contribution volontaire'!U46/total!U45</f>
        <v>5.9342373694947798E-2</v>
      </c>
      <c r="J25" s="28">
        <f>'contribution volontaire'!V46/total!V45</f>
        <v>5.4329281296651731E-2</v>
      </c>
      <c r="K25" s="28">
        <f>'contribution volontaire'!W46/total!W45</f>
        <v>5.7248171398951796E-2</v>
      </c>
      <c r="L25" s="28">
        <f>'contribution volontaire'!X46/total!X45</f>
        <v>5.3285645004849662E-2</v>
      </c>
      <c r="M25" s="29"/>
    </row>
    <row r="26" spans="2:13" ht="18" customHeight="1">
      <c r="B26" s="68" t="s">
        <v>70</v>
      </c>
      <c r="C26" s="30">
        <f>'contribution volontaire'!B44/total!B43</f>
        <v>9.4130434782608699E-2</v>
      </c>
      <c r="D26" s="31">
        <f>'contribution volontaire'!K44/total!K43</f>
        <v>4.9872588278121591E-2</v>
      </c>
      <c r="E26" s="31">
        <f>'contribution volontaire'!Q44/total!Q43</f>
        <v>4.9064853048336167E-2</v>
      </c>
      <c r="F26" s="31">
        <f>'contribution volontaire'!R44/total!R43</f>
        <v>5.0875145857642939E-2</v>
      </c>
      <c r="G26" s="31">
        <f>'contribution volontaire'!S44/total!S43</f>
        <v>4.9043062200956937E-2</v>
      </c>
      <c r="H26" s="31">
        <f>'contribution volontaire'!T44/total!T43</f>
        <v>5.1163918525703206E-2</v>
      </c>
      <c r="I26" s="31">
        <f>'contribution volontaire'!U44/total!U43</f>
        <v>5.2679798442510313E-2</v>
      </c>
      <c r="J26" s="31">
        <f>'contribution volontaire'!V44/total!V43</f>
        <v>4.7216807450725581E-2</v>
      </c>
      <c r="K26" s="31">
        <f>'contribution volontaire'!W44/total!W43</f>
        <v>4.9288061336254102E-2</v>
      </c>
      <c r="L26" s="31">
        <f>'contribution volontaire'!X44/total!X43</f>
        <v>5.3740210640021609E-2</v>
      </c>
      <c r="M26" s="32"/>
    </row>
    <row r="27" spans="2:13" ht="18">
      <c r="B27" s="17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2:13" ht="18">
      <c r="B28" s="5"/>
      <c r="C28" s="18" t="s">
        <v>10</v>
      </c>
      <c r="D28" s="19" t="s">
        <v>19</v>
      </c>
      <c r="E28" s="19" t="s">
        <v>25</v>
      </c>
      <c r="F28" s="19" t="s">
        <v>26</v>
      </c>
      <c r="G28" s="19" t="s">
        <v>27</v>
      </c>
      <c r="H28" s="19" t="s">
        <v>28</v>
      </c>
      <c r="I28" s="19" t="s">
        <v>29</v>
      </c>
      <c r="J28" s="19" t="s">
        <v>30</v>
      </c>
      <c r="K28" s="19" t="s">
        <v>31</v>
      </c>
      <c r="L28" s="19" t="s">
        <v>32</v>
      </c>
      <c r="M28" s="20" t="s">
        <v>109</v>
      </c>
    </row>
    <row r="29" spans="2:13" ht="18">
      <c r="B29" s="6" t="s">
        <v>37</v>
      </c>
      <c r="C29" s="24"/>
      <c r="D29" s="25">
        <f>'contribution volontaire'!K11/total!K10</f>
        <v>4.1178180408875109E-2</v>
      </c>
      <c r="E29" s="25">
        <f>'contribution volontaire'!Q11/total!Q10</f>
        <v>4.6864869871260532E-2</v>
      </c>
      <c r="F29" s="25">
        <f>'contribution volontaire'!R11/total!R10</f>
        <v>4.8638132295719845E-2</v>
      </c>
      <c r="G29" s="25">
        <f>'contribution volontaire'!S11/total!S10</f>
        <v>4.9634225391239933E-2</v>
      </c>
      <c r="H29" s="25">
        <f>'contribution volontaire'!T11/total!T10</f>
        <v>4.9903323819169509E-2</v>
      </c>
      <c r="I29" s="25">
        <f>'contribution volontaire'!U11/total!U10</f>
        <v>5.0671607225567399E-2</v>
      </c>
      <c r="J29" s="25">
        <f>'contribution volontaire'!V11/total!V10</f>
        <v>4.795499196285051E-2</v>
      </c>
      <c r="K29" s="25">
        <f>'contribution volontaire'!W11/total!W10</f>
        <v>4.6001992212261165E-2</v>
      </c>
      <c r="L29" s="25">
        <f>'contribution volontaire'!X11/total!X10</f>
        <v>4.8331629333581191E-2</v>
      </c>
      <c r="M29" s="26"/>
    </row>
    <row r="30" spans="2:13" ht="18">
      <c r="B30" s="7" t="s">
        <v>48</v>
      </c>
      <c r="C30" s="27"/>
      <c r="D30" s="28">
        <f>'contribution volontaire'!K22/total!K21</f>
        <v>2.1685978526629103E-2</v>
      </c>
      <c r="E30" s="28">
        <f>'contribution volontaire'!Q22/total!Q21</f>
        <v>3.9294403892944037E-2</v>
      </c>
      <c r="F30" s="28">
        <f>'contribution volontaire'!R22/total!R21</f>
        <v>4.0478163096224408E-2</v>
      </c>
      <c r="G30" s="28">
        <f>'contribution volontaire'!S22/total!S21</f>
        <v>4.2655193607867237E-2</v>
      </c>
      <c r="H30" s="28">
        <f>'contribution volontaire'!T22/total!T21</f>
        <v>4.5689655172413794E-2</v>
      </c>
      <c r="I30" s="28">
        <f>'contribution volontaire'!U22/total!U21</f>
        <v>4.7084654793852161E-2</v>
      </c>
      <c r="J30" s="28">
        <f>'contribution volontaire'!V22/total!V21</f>
        <v>4.5875420875420875E-2</v>
      </c>
      <c r="K30" s="28">
        <f>'contribution volontaire'!W22/total!W21</f>
        <v>4.4151313637850215E-2</v>
      </c>
      <c r="L30" s="28">
        <f>'contribution volontaire'!X22/total!X21</f>
        <v>4.2941176470588233E-2</v>
      </c>
      <c r="M30" s="29"/>
    </row>
    <row r="31" spans="2:13" ht="18">
      <c r="B31" s="7" t="s">
        <v>56</v>
      </c>
      <c r="C31" s="27">
        <f>'contribution volontaire'!B30/total!B29</f>
        <v>1.582919197496779E-2</v>
      </c>
      <c r="D31" s="28">
        <f>'contribution volontaire'!K30/total!K29</f>
        <v>1.0823220728107577E-2</v>
      </c>
      <c r="E31" s="28">
        <f>'contribution volontaire'!Q30/total!Q29</f>
        <v>8.8464260438782735E-3</v>
      </c>
      <c r="F31" s="28">
        <f>'contribution volontaire'!R30/total!R29</f>
        <v>8.1526169900538077E-3</v>
      </c>
      <c r="G31" s="28">
        <f>'contribution volontaire'!S30/total!S29</f>
        <v>8.8851634534786259E-3</v>
      </c>
      <c r="H31" s="28">
        <f>'contribution volontaire'!T30/total!T29</f>
        <v>9.3714655033123283E-3</v>
      </c>
      <c r="I31" s="28">
        <f>'contribution volontaire'!U30/total!U29</f>
        <v>4.7928636226186878E-2</v>
      </c>
      <c r="J31" s="28">
        <f>'contribution volontaire'!V30/total!V29</f>
        <v>4.5435713299268064E-2</v>
      </c>
      <c r="K31" s="28">
        <f>'contribution volontaire'!W30/total!W29</f>
        <v>3.5820895522388062E-2</v>
      </c>
      <c r="L31" s="28">
        <f>'contribution volontaire'!X30/total!X29</f>
        <v>4.342692206769877E-2</v>
      </c>
      <c r="M31" s="29"/>
    </row>
    <row r="32" spans="2:13" ht="18">
      <c r="B32" s="7" t="s">
        <v>45</v>
      </c>
      <c r="C32" s="27">
        <f>'contribution volontaire'!B19/total!B18</f>
        <v>4.24362047088679E-2</v>
      </c>
      <c r="D32" s="28">
        <f>'contribution volontaire'!K19/total!K18</f>
        <v>4.1698504530073136E-2</v>
      </c>
      <c r="E32" s="28">
        <f>'contribution volontaire'!Q19/total!Q18</f>
        <v>4.4271643338517366E-2</v>
      </c>
      <c r="F32" s="28">
        <f>'contribution volontaire'!R19/total!R18</f>
        <v>4.499893367455747E-2</v>
      </c>
      <c r="G32" s="28">
        <f>'contribution volontaire'!S19/total!S18</f>
        <v>4.5359921113180664E-2</v>
      </c>
      <c r="H32" s="28">
        <f>'contribution volontaire'!T19/total!T18</f>
        <v>4.6776512219396223E-2</v>
      </c>
      <c r="I32" s="28">
        <f>'contribution volontaire'!U19/total!U18</f>
        <v>4.6995965543561231E-2</v>
      </c>
      <c r="J32" s="28">
        <f>'contribution volontaire'!V19/total!V18</f>
        <v>4.4746677740863786E-2</v>
      </c>
      <c r="K32" s="28">
        <f>'contribution volontaire'!W19/total!W18</f>
        <v>4.0097560975609757E-2</v>
      </c>
      <c r="L32" s="28">
        <f>'contribution volontaire'!X19/total!X18</f>
        <v>4.3056272586473925E-2</v>
      </c>
      <c r="M32" s="29"/>
    </row>
    <row r="33" spans="2:13" ht="18">
      <c r="B33" s="7" t="s">
        <v>71</v>
      </c>
      <c r="C33" s="27">
        <f>'contribution volontaire'!B45/total!B44</f>
        <v>6.4852671648103766E-2</v>
      </c>
      <c r="D33" s="28">
        <f>'contribution volontaire'!K45/total!K44</f>
        <v>5.3428863868986695E-2</v>
      </c>
      <c r="E33" s="28">
        <f>'contribution volontaire'!Q45/total!Q44</f>
        <v>5.3174117166768731E-2</v>
      </c>
      <c r="F33" s="28">
        <f>'contribution volontaire'!R45/total!R44</f>
        <v>4.9748175557611268E-2</v>
      </c>
      <c r="G33" s="28">
        <f>'contribution volontaire'!S45/total!S44</f>
        <v>5.3563984993747399E-2</v>
      </c>
      <c r="H33" s="28">
        <f>'contribution volontaire'!T45/total!T44</f>
        <v>5.1690473743705681E-2</v>
      </c>
      <c r="I33" s="28">
        <f>'contribution volontaire'!U45/total!U44</f>
        <v>4.960835509138381E-2</v>
      </c>
      <c r="J33" s="28">
        <f>'contribution volontaire'!V45/total!V44</f>
        <v>4.0463853935356522E-2</v>
      </c>
      <c r="K33" s="28">
        <f>'contribution volontaire'!W45/total!W44</f>
        <v>3.7687019813991106E-2</v>
      </c>
      <c r="L33" s="28">
        <f>'contribution volontaire'!X45/total!X44</f>
        <v>4.2797683677162503E-2</v>
      </c>
      <c r="M33" s="29">
        <f>'contribution volontaire'!Y45/total!Y44</f>
        <v>4.309077545020213E-2</v>
      </c>
    </row>
    <row r="34" spans="2:13" ht="18">
      <c r="B34" s="7" t="s">
        <v>41</v>
      </c>
      <c r="C34" s="27">
        <f>'contribution volontaire'!B15/total!B14</f>
        <v>2.3914699162223912E-2</v>
      </c>
      <c r="D34" s="28">
        <f>'contribution volontaire'!K15/total!K14</f>
        <v>1.8702290076335875E-2</v>
      </c>
      <c r="E34" s="28">
        <f>'contribution volontaire'!Q15/total!Q14</f>
        <v>2.7528977871443625E-2</v>
      </c>
      <c r="F34" s="28">
        <f>'contribution volontaire'!R15/total!R14</f>
        <v>2.8844839371155159E-2</v>
      </c>
      <c r="G34" s="28">
        <f>'contribution volontaire'!S15/total!S14</f>
        <v>3.7757274662881479E-2</v>
      </c>
      <c r="H34" s="28">
        <f>'contribution volontaire'!T15/total!T14</f>
        <v>3.7606368377710683E-2</v>
      </c>
      <c r="I34" s="28">
        <f>'contribution volontaire'!U15/total!U14</f>
        <v>3.7390943082675529E-2</v>
      </c>
      <c r="J34" s="28">
        <f>'contribution volontaire'!V15/total!V14</f>
        <v>3.9233226837060702E-2</v>
      </c>
      <c r="K34" s="28">
        <f>'contribution volontaire'!W15/total!W14</f>
        <v>4.7562425683709865E-2</v>
      </c>
      <c r="L34" s="28">
        <f>'contribution volontaire'!X15/total!X14</f>
        <v>5.0528953229398661E-2</v>
      </c>
      <c r="M34" s="29"/>
    </row>
    <row r="35" spans="2:13" ht="18">
      <c r="B35" s="7" t="s">
        <v>58</v>
      </c>
      <c r="C35" s="27">
        <f>'contribution volontaire'!B32/total!B31</f>
        <v>3.7805907172995784E-2</v>
      </c>
      <c r="D35" s="28">
        <f>'contribution volontaire'!K32/total!K31</f>
        <v>4.3597122302158273E-2</v>
      </c>
      <c r="E35" s="28">
        <f>'contribution volontaire'!Q32/total!Q31</f>
        <v>4.2511316669946855E-2</v>
      </c>
      <c r="F35" s="28">
        <f>'contribution volontaire'!R32/total!R31</f>
        <v>4.3186748175902193E-2</v>
      </c>
      <c r="G35" s="28">
        <f>'contribution volontaire'!S32/total!S31</f>
        <v>4.0116845180136321E-2</v>
      </c>
      <c r="H35" s="28">
        <f>'contribution volontaire'!T32/total!T31</f>
        <v>4.0719696969696968E-2</v>
      </c>
      <c r="I35" s="28">
        <f>'contribution volontaire'!U32/total!U31</f>
        <v>4.113345521023766E-2</v>
      </c>
      <c r="J35" s="28">
        <f>'contribution volontaire'!V32/total!V31</f>
        <v>3.9010797631487286E-2</v>
      </c>
      <c r="K35" s="28">
        <f>'contribution volontaire'!W32/total!W31</f>
        <v>3.8990825688073397E-2</v>
      </c>
      <c r="L35" s="28">
        <f>'contribution volontaire'!X32/total!X31</f>
        <v>4.1066282420749285E-2</v>
      </c>
      <c r="M35" s="29">
        <f>'contribution volontaire'!Y32/total!Y31</f>
        <v>4.2884316098910594E-2</v>
      </c>
    </row>
    <row r="36" spans="2:13" ht="18">
      <c r="B36" s="7" t="s">
        <v>54</v>
      </c>
      <c r="C36" s="27">
        <f>'contribution volontaire'!B28/total!B27</f>
        <v>3.6531627576403693E-2</v>
      </c>
      <c r="D36" s="28">
        <f>'contribution volontaire'!K28/total!K27</f>
        <v>3.5495032927782118E-2</v>
      </c>
      <c r="E36" s="28">
        <f>'contribution volontaire'!Q28/total!Q27</f>
        <v>2.9674418604651163E-2</v>
      </c>
      <c r="F36" s="28">
        <f>'contribution volontaire'!R28/total!R27</f>
        <v>3.1053569753260155E-2</v>
      </c>
      <c r="G36" s="28">
        <f>'contribution volontaire'!S28/total!S27</f>
        <v>3.1343843843843845E-2</v>
      </c>
      <c r="H36" s="28">
        <f>'contribution volontaire'!T28/total!T27</f>
        <v>3.230912476722532E-2</v>
      </c>
      <c r="I36" s="28">
        <f>'contribution volontaire'!U28/total!U27</f>
        <v>3.1358249772105738E-2</v>
      </c>
      <c r="J36" s="28">
        <f>'contribution volontaire'!V28/total!V27</f>
        <v>3.1985461154020893E-2</v>
      </c>
      <c r="K36" s="28">
        <f>'contribution volontaire'!W28/total!W27</f>
        <v>3.053367554650854E-2</v>
      </c>
      <c r="L36" s="28">
        <f>'contribution volontaire'!X28/total!X27</f>
        <v>3.0117317457538081E-2</v>
      </c>
      <c r="M36" s="29"/>
    </row>
    <row r="37" spans="2:13" ht="18">
      <c r="B37" s="7" t="s">
        <v>49</v>
      </c>
      <c r="C37" s="27">
        <f>'contribution volontaire'!B23/total!B22</f>
        <v>3.0244910002950723E-2</v>
      </c>
      <c r="D37" s="28">
        <f>'contribution volontaire'!K23/total!K22</f>
        <v>5.4278593187482689E-2</v>
      </c>
      <c r="E37" s="28">
        <f>'contribution volontaire'!Q23/total!Q22</f>
        <v>4.3478260869565216E-2</v>
      </c>
      <c r="F37" s="28">
        <f>'contribution volontaire'!R23/total!R22</f>
        <v>4.2358328563251287E-2</v>
      </c>
      <c r="G37" s="28">
        <f>'contribution volontaire'!S23/total!S22</f>
        <v>3.8552787663107949E-2</v>
      </c>
      <c r="H37" s="28">
        <f>'contribution volontaire'!T23/total!T22</f>
        <v>3.6626139817629175E-2</v>
      </c>
      <c r="I37" s="28">
        <f>'contribution volontaire'!U23/total!U22</f>
        <v>3.5339063992359122E-2</v>
      </c>
      <c r="J37" s="28">
        <f>'contribution volontaire'!V23/total!V22</f>
        <v>3.0598243688254666E-2</v>
      </c>
      <c r="K37" s="28">
        <f>'contribution volontaire'!W23/total!W22</f>
        <v>2.9148590021691973E-2</v>
      </c>
      <c r="L37" s="28">
        <f>'contribution volontaire'!X23/total!X22</f>
        <v>3.133393017009848E-2</v>
      </c>
      <c r="M37" s="29"/>
    </row>
    <row r="38" spans="2:13" ht="18">
      <c r="B38" s="7" t="s">
        <v>53</v>
      </c>
      <c r="C38" s="27">
        <f>'contribution volontaire'!B27/total!B26</f>
        <v>8.9863882648341491E-3</v>
      </c>
      <c r="D38" s="28">
        <f>'contribution volontaire'!K27/total!K26</f>
        <v>1.0277033065236819E-2</v>
      </c>
      <c r="E38" s="28">
        <f>'contribution volontaire'!Q27/total!Q26</f>
        <v>2.1000338715140569E-2</v>
      </c>
      <c r="F38" s="28">
        <f>'contribution volontaire'!R27/total!R26</f>
        <v>2.2808022922636104E-2</v>
      </c>
      <c r="G38" s="28">
        <f>'contribution volontaire'!S27/total!S26</f>
        <v>2.4544825996773448E-2</v>
      </c>
      <c r="H38" s="28">
        <f>'contribution volontaire'!T27/total!T26</f>
        <v>2.5915687629578438E-2</v>
      </c>
      <c r="I38" s="28">
        <f>'contribution volontaire'!U27/total!U26</f>
        <v>2.795748613678373E-2</v>
      </c>
      <c r="J38" s="28">
        <f>'contribution volontaire'!V27/total!V26</f>
        <v>2.6077922077922078E-2</v>
      </c>
      <c r="K38" s="28">
        <f>'contribution volontaire'!W27/total!W26</f>
        <v>2.8132992327365731E-2</v>
      </c>
      <c r="L38" s="28">
        <f>'contribution volontaire'!X27/total!X26</f>
        <v>2.826184092940125E-2</v>
      </c>
      <c r="M38" s="29">
        <f>'contribution volontaire'!Y27/total!Y26</f>
        <v>2.9596306380963659E-2</v>
      </c>
    </row>
    <row r="39" spans="2:13" ht="18">
      <c r="B39" s="7" t="s">
        <v>47</v>
      </c>
      <c r="C39" s="27">
        <f>'contribution volontaire'!B21/total!B20</f>
        <v>9.7390776699029125E-2</v>
      </c>
      <c r="D39" s="28">
        <f>'contribution volontaire'!K21/total!K20</f>
        <v>2.9186688022779857E-2</v>
      </c>
      <c r="E39" s="28">
        <f>'contribution volontaire'!Q21/total!Q20</f>
        <v>2.8596961572832889E-2</v>
      </c>
      <c r="F39" s="28">
        <f>'contribution volontaire'!R21/total!R20</f>
        <v>2.8197829567692581E-2</v>
      </c>
      <c r="G39" s="28">
        <f>'contribution volontaire'!S21/total!S20</f>
        <v>2.8493295695130559E-2</v>
      </c>
      <c r="H39" s="28">
        <f>'contribution volontaire'!T21/total!T20</f>
        <v>2.8830241268182216E-2</v>
      </c>
      <c r="I39" s="28">
        <f>'contribution volontaire'!U21/total!U20</f>
        <v>2.7739842949812226E-2</v>
      </c>
      <c r="J39" s="28">
        <f>'contribution volontaire'!V21/total!V20</f>
        <v>2.7101552036555579E-2</v>
      </c>
      <c r="K39" s="28">
        <f>'contribution volontaire'!W21/total!W20</f>
        <v>2.5668779959795891E-2</v>
      </c>
      <c r="L39" s="28">
        <f>'contribution volontaire'!X21/total!X20</f>
        <v>2.5942086473621579E-2</v>
      </c>
      <c r="M39" s="29">
        <f>'contribution volontaire'!Y21/total!Y20</f>
        <v>2.7883718959233837E-2</v>
      </c>
    </row>
    <row r="40" spans="2:13" ht="18">
      <c r="B40" s="7" t="s">
        <v>43</v>
      </c>
      <c r="C40" s="27">
        <f>'contribution volontaire'!B17/total!B16</f>
        <v>1.5301085883514315E-2</v>
      </c>
      <c r="D40" s="28">
        <f>'contribution volontaire'!K17/total!K16</f>
        <v>1.8549747048903879E-2</v>
      </c>
      <c r="E40" s="28">
        <f>'contribution volontaire'!Q17/total!Q16</f>
        <v>2.2850503485670023E-2</v>
      </c>
      <c r="F40" s="28">
        <f>'contribution volontaire'!R17/total!R16</f>
        <v>2.295594412425515E-2</v>
      </c>
      <c r="G40" s="28">
        <f>'contribution volontaire'!S17/total!S16</f>
        <v>2.3469994058229349E-2</v>
      </c>
      <c r="H40" s="28">
        <f>'contribution volontaire'!T17/total!T16</f>
        <v>2.4262230144583084E-2</v>
      </c>
      <c r="I40" s="28">
        <f>'contribution volontaire'!U17/total!U16</f>
        <v>2.492119779353822E-2</v>
      </c>
      <c r="J40" s="28">
        <f>'contribution volontaire'!V17/total!V16</f>
        <v>2.3106060606060606E-2</v>
      </c>
      <c r="K40" s="28">
        <f>'contribution volontaire'!W17/total!W16</f>
        <v>2.17110125646711E-2</v>
      </c>
      <c r="L40" s="28">
        <f>'contribution volontaire'!X17/total!X16</f>
        <v>2.3955255382017728E-2</v>
      </c>
      <c r="M40" s="29">
        <f>'contribution volontaire'!Y17/total!Y16</f>
        <v>2.6374324753733712E-2</v>
      </c>
    </row>
    <row r="41" spans="2:13" ht="18">
      <c r="B41" s="7" t="s">
        <v>50</v>
      </c>
      <c r="C41" s="27">
        <f>'contribution volontaire'!B24/total!B23</f>
        <v>1.2023822901449602E-2</v>
      </c>
      <c r="D41" s="28">
        <f>'contribution volontaire'!K24/total!K23</f>
        <v>1.4814814814814815E-2</v>
      </c>
      <c r="E41" s="28">
        <f>'contribution volontaire'!Q24/total!Q23</f>
        <v>1.5489467162329615E-2</v>
      </c>
      <c r="F41" s="28">
        <f>'contribution volontaire'!R24/total!R23</f>
        <v>1.6178831666049154E-2</v>
      </c>
      <c r="G41" s="28">
        <f>'contribution volontaire'!S24/total!S23</f>
        <v>1.6826050114998187E-2</v>
      </c>
      <c r="H41" s="28">
        <f>'contribution volontaire'!T24/total!T23</f>
        <v>1.6829792313201239E-2</v>
      </c>
      <c r="I41" s="28">
        <f>'contribution volontaire'!U24/total!U23</f>
        <v>1.655011655011655E-2</v>
      </c>
      <c r="J41" s="28">
        <f>'contribution volontaire'!V24/total!V23</f>
        <v>1.6952678107124284E-2</v>
      </c>
      <c r="K41" s="28">
        <f>'contribution volontaire'!W24/total!W23</f>
        <v>1.6745428395315391E-2</v>
      </c>
      <c r="L41" s="28">
        <f>'contribution volontaire'!X24/total!X23</f>
        <v>1.6409691629955946E-2</v>
      </c>
      <c r="M41" s="29">
        <f>'contribution volontaire'!Y24/total!Y23</f>
        <v>1.6570284697508895E-2</v>
      </c>
    </row>
    <row r="42" spans="2:13" ht="18">
      <c r="B42" s="7" t="s">
        <v>44</v>
      </c>
      <c r="C42" s="27">
        <f>'contribution volontaire'!B18/total!B17</f>
        <v>2.6529821843532149E-2</v>
      </c>
      <c r="D42" s="28">
        <f>'contribution volontaire'!K18/total!K17</f>
        <v>1.7531044558071585E-2</v>
      </c>
      <c r="E42" s="28">
        <f>'contribution volontaire'!Q18/total!Q17</f>
        <v>1.5810871856648093E-2</v>
      </c>
      <c r="F42" s="28">
        <f>'contribution volontaire'!R18/total!R17</f>
        <v>1.611459265890779E-2</v>
      </c>
      <c r="G42" s="28">
        <f>'contribution volontaire'!S18/total!S17</f>
        <v>1.6219493709261783E-2</v>
      </c>
      <c r="H42" s="28">
        <f>'contribution volontaire'!T18/total!T17</f>
        <v>1.8083993424002392E-2</v>
      </c>
      <c r="I42" s="28">
        <f>'contribution volontaire'!U18/total!U17</f>
        <v>1.6136130262578846E-2</v>
      </c>
      <c r="J42" s="28">
        <f>'contribution volontaire'!V18/total!V17</f>
        <v>1.4645731626863704E-2</v>
      </c>
      <c r="K42" s="28">
        <f>'contribution volontaire'!W18/total!W17</f>
        <v>1.7354158323321319E-2</v>
      </c>
      <c r="L42" s="28">
        <f>'contribution volontaire'!X18/total!X17</f>
        <v>2.0227920227920228E-2</v>
      </c>
      <c r="M42" s="29">
        <f>'contribution volontaire'!Y18/total!Y17</f>
        <v>1.9182431538563301E-2</v>
      </c>
    </row>
    <row r="43" spans="2:13" ht="18">
      <c r="B43" s="7" t="s">
        <v>57</v>
      </c>
      <c r="C43" s="27">
        <f>'contribution volontaire'!B31/total!B30</f>
        <v>4.338709677419355E-2</v>
      </c>
      <c r="D43" s="28">
        <f>'contribution volontaire'!K31/total!K30</f>
        <v>7.195221286994298E-3</v>
      </c>
      <c r="E43" s="28">
        <f>'contribution volontaire'!Q31/total!Q30</f>
        <v>9.5531587057010783E-3</v>
      </c>
      <c r="F43" s="28">
        <f>'contribution volontaire'!R31/total!R30</f>
        <v>1.0695992768906296E-2</v>
      </c>
      <c r="G43" s="28">
        <f>'contribution volontaire'!S31/total!S30</f>
        <v>1.1912128712871286E-2</v>
      </c>
      <c r="H43" s="28">
        <f>'contribution volontaire'!T31/total!T30</f>
        <v>1.2863705972434917E-2</v>
      </c>
      <c r="I43" s="28">
        <f>'contribution volontaire'!U31/total!U30</f>
        <v>1.315977685595766E-2</v>
      </c>
      <c r="J43" s="28">
        <f>'contribution volontaire'!V31/total!V30</f>
        <v>1.1495789332976875E-2</v>
      </c>
      <c r="K43" s="28">
        <f>'contribution volontaire'!W31/total!W30</f>
        <v>1.2527163492266393E-2</v>
      </c>
      <c r="L43" s="28">
        <f>'contribution volontaire'!X31/total!X30</f>
        <v>1.6300594004696779E-2</v>
      </c>
      <c r="M43" s="29">
        <f>'contribution volontaire'!Y31/total!Y30</f>
        <v>1.6301369863013698E-2</v>
      </c>
    </row>
    <row r="44" spans="2:13" ht="18">
      <c r="B44" s="7" t="s">
        <v>68</v>
      </c>
      <c r="C44" s="27"/>
      <c r="D44" s="28">
        <f>'contribution volontaire'!K42/total!K41</f>
        <v>1.0832383124287344E-2</v>
      </c>
      <c r="E44" s="28">
        <f>'contribution volontaire'!Q42/total!Q41</f>
        <v>1.1384672343576452E-2</v>
      </c>
      <c r="F44" s="28">
        <f>'contribution volontaire'!R42/total!R41</f>
        <v>1.244010320678216E-2</v>
      </c>
      <c r="G44" s="28">
        <f>'contribution volontaire'!S42/total!S41</f>
        <v>1.2053778395920259E-2</v>
      </c>
      <c r="H44" s="28">
        <f>'contribution volontaire'!T42/total!T41</f>
        <v>1.2521707339365688E-2</v>
      </c>
      <c r="I44" s="28">
        <f>'contribution volontaire'!U42/total!U41</f>
        <v>1.1632200886262925E-2</v>
      </c>
      <c r="J44" s="28">
        <f>'contribution volontaire'!V42/total!V41</f>
        <v>9.8826436071649173E-3</v>
      </c>
      <c r="K44" s="28">
        <f>'contribution volontaire'!W42/total!W41</f>
        <v>1.102516226549302E-2</v>
      </c>
      <c r="L44" s="28">
        <f>'contribution volontaire'!X42/total!X41</f>
        <v>1.1689792815054171E-2</v>
      </c>
      <c r="M44" s="29">
        <f>'contribution volontaire'!Y42/total!Y41</f>
        <v>1.1273027220236459E-2</v>
      </c>
    </row>
    <row r="45" spans="2:13" ht="18">
      <c r="B45" s="7" t="s">
        <v>65</v>
      </c>
      <c r="C45" s="27"/>
      <c r="D45" s="28">
        <f>'contribution volontaire'!K39/total!K38</f>
        <v>4.0890790135883238E-2</v>
      </c>
      <c r="E45" s="28">
        <f>'contribution volontaire'!Q39/total!Q38</f>
        <v>1.8337769890564924E-2</v>
      </c>
      <c r="F45" s="28">
        <f>'contribution volontaire'!R39/total!R38</f>
        <v>1.4484439982790765E-2</v>
      </c>
      <c r="G45" s="28">
        <f>'contribution volontaire'!S39/total!S38</f>
        <v>1.34675151694539E-2</v>
      </c>
      <c r="H45" s="28">
        <f>'contribution volontaire'!T39/total!T38</f>
        <v>9.6009600960096E-3</v>
      </c>
      <c r="I45" s="28">
        <f>'contribution volontaire'!U39/total!U38</f>
        <v>1.0404624277456647E-2</v>
      </c>
      <c r="J45" s="28">
        <f>'contribution volontaire'!V39/total!V38</f>
        <v>9.8218044057808342E-3</v>
      </c>
      <c r="K45" s="28">
        <f>'contribution volontaire'!W39/total!W38</f>
        <v>8.6440459295574774E-3</v>
      </c>
      <c r="L45" s="28">
        <f>'contribution volontaire'!X39/total!X38</f>
        <v>8.5470085470085461E-3</v>
      </c>
      <c r="M45" s="29"/>
    </row>
    <row r="46" spans="2:13" ht="18">
      <c r="B46" s="7" t="s">
        <v>42</v>
      </c>
      <c r="C46" s="27"/>
      <c r="D46" s="28">
        <f>'contribution volontaire'!K16/total!K15</f>
        <v>1.6829907573458407E-2</v>
      </c>
      <c r="E46" s="28">
        <f>'contribution volontaire'!Q16/total!Q15</f>
        <v>7.7351065273442805E-3</v>
      </c>
      <c r="F46" s="28">
        <f>'contribution volontaire'!R16/total!R15</f>
        <v>8.5952189094816011E-3</v>
      </c>
      <c r="G46" s="28">
        <f>'contribution volontaire'!S16/total!S15</f>
        <v>9.8902587725240472E-3</v>
      </c>
      <c r="H46" s="28">
        <f>'contribution volontaire'!T16/total!T15</f>
        <v>8.4337349397590362E-3</v>
      </c>
      <c r="I46" s="28">
        <f>'contribution volontaire'!U16/total!U15</f>
        <v>8.1546757858739979E-3</v>
      </c>
      <c r="J46" s="28">
        <f>'contribution volontaire'!V16/total!V15</f>
        <v>6.7288908183199478E-3</v>
      </c>
      <c r="K46" s="28">
        <f>'contribution volontaire'!W16/total!W15</f>
        <v>7.6931183475603317E-3</v>
      </c>
      <c r="L46" s="28">
        <f>'contribution volontaire'!X16/total!X15</f>
        <v>7.387203091260371E-3</v>
      </c>
      <c r="M46" s="29">
        <f>'contribution volontaire'!Y16/total!Y15</f>
        <v>9.250585480093677E-3</v>
      </c>
    </row>
    <row r="47" spans="2:13" ht="18">
      <c r="B47" s="8" t="s">
        <v>62</v>
      </c>
      <c r="C47" s="30">
        <f>'contribution volontaire'!B36/total!B35</f>
        <v>3.7647669739062704E-3</v>
      </c>
      <c r="D47" s="31">
        <f>'contribution volontaire'!K36/total!K35</f>
        <v>2.5462194176906899E-3</v>
      </c>
      <c r="E47" s="31">
        <f>'contribution volontaire'!Q36/total!Q35</f>
        <v>3.4756703078450846E-3</v>
      </c>
      <c r="F47" s="31">
        <f>'contribution volontaire'!R36/total!R35</f>
        <v>3.5137701804368471E-3</v>
      </c>
      <c r="G47" s="31">
        <f>'contribution volontaire'!S36/total!S35</f>
        <v>3.7145650048875851E-3</v>
      </c>
      <c r="H47" s="31">
        <f>'contribution volontaire'!T36/total!T35</f>
        <v>3.3132530120481927E-3</v>
      </c>
      <c r="I47" s="31">
        <f>'contribution volontaire'!U36/total!U35</f>
        <v>3.6405441655489555E-3</v>
      </c>
      <c r="J47" s="31">
        <f>'contribution volontaire'!V36/total!V35</f>
        <v>2.4891101431238332E-3</v>
      </c>
      <c r="K47" s="31">
        <f>'contribution volontaire'!W36/total!W35</f>
        <v>2.4195987498739791E-3</v>
      </c>
      <c r="L47" s="31">
        <f>'contribution volontaire'!X36/total!X35</f>
        <v>2.517940324814302E-3</v>
      </c>
      <c r="M47" s="32"/>
    </row>
    <row r="48" spans="2:13" ht="15">
      <c r="B48" s="21" t="s">
        <v>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57B80-7748-46C5-B477-D3589D1CB2B4}">
  <dimension ref="A1:Y51"/>
  <sheetViews>
    <sheetView workbookViewId="0">
      <selection activeCell="B9" sqref="B9:Y46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84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</row>
    <row r="8" spans="1:25">
      <c r="A8" t="s">
        <v>33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</row>
    <row r="9" spans="1:25" ht="15">
      <c r="A9" t="s">
        <v>35</v>
      </c>
      <c r="B9" s="128">
        <v>1.593</v>
      </c>
      <c r="C9" s="128">
        <v>1.5680000000000001</v>
      </c>
      <c r="D9" s="128">
        <v>1.5680000000000001</v>
      </c>
      <c r="E9" s="128">
        <v>1.508</v>
      </c>
      <c r="F9" s="128">
        <v>1.5529999999999999</v>
      </c>
      <c r="G9" s="128">
        <v>1.5649999999999999</v>
      </c>
      <c r="H9" s="128">
        <v>1.5740000000000001</v>
      </c>
      <c r="I9" s="128">
        <v>1.53</v>
      </c>
      <c r="J9" s="128">
        <v>1.57</v>
      </c>
      <c r="K9" s="128">
        <v>1.6279999999999999</v>
      </c>
      <c r="L9" s="128">
        <v>1.663</v>
      </c>
      <c r="M9" s="128">
        <v>1.6359999999999999</v>
      </c>
      <c r="N9" s="128">
        <v>1.728</v>
      </c>
      <c r="O9" s="128">
        <v>1.708</v>
      </c>
      <c r="P9" s="117">
        <v>1.7529999999999999</v>
      </c>
      <c r="Q9" s="117">
        <v>1.75</v>
      </c>
      <c r="R9" s="117">
        <v>1.71</v>
      </c>
      <c r="S9" s="117">
        <v>1.679</v>
      </c>
      <c r="T9" s="117">
        <v>1.631</v>
      </c>
      <c r="U9" s="117">
        <v>1.502</v>
      </c>
      <c r="V9" s="117">
        <v>1.587</v>
      </c>
      <c r="W9" s="117">
        <v>1.4430000000000001</v>
      </c>
      <c r="X9" s="118">
        <v>1.5169999999999999</v>
      </c>
      <c r="Y9" s="120" t="s">
        <v>34</v>
      </c>
    </row>
    <row r="10" spans="1:25" ht="15">
      <c r="A10" t="s">
        <v>36</v>
      </c>
      <c r="B10" s="117">
        <v>1.64</v>
      </c>
      <c r="C10" s="117">
        <v>1.7110000000000001</v>
      </c>
      <c r="D10" s="117">
        <v>1.7490000000000001</v>
      </c>
      <c r="E10" s="117">
        <v>1.8029999999999999</v>
      </c>
      <c r="F10" s="138">
        <v>1.8740000000000001</v>
      </c>
      <c r="G10" s="128">
        <v>1.847</v>
      </c>
      <c r="H10" s="128">
        <v>1.792</v>
      </c>
      <c r="I10" s="128">
        <v>1.7929999999999999</v>
      </c>
      <c r="J10" s="117">
        <v>1.774</v>
      </c>
      <c r="K10" s="128">
        <v>1.8460000000000001</v>
      </c>
      <c r="L10" s="128">
        <v>1.901</v>
      </c>
      <c r="M10" s="128">
        <v>1.879</v>
      </c>
      <c r="N10" s="128">
        <v>1.905</v>
      </c>
      <c r="O10" s="128">
        <v>1.972</v>
      </c>
      <c r="P10" s="128">
        <v>1.98</v>
      </c>
      <c r="Q10" s="128">
        <v>1.9790000000000001</v>
      </c>
      <c r="R10" s="128">
        <v>1.992</v>
      </c>
      <c r="S10" s="128">
        <v>1.9890000000000001</v>
      </c>
      <c r="T10" s="117">
        <v>1.907</v>
      </c>
      <c r="U10" s="128">
        <v>1.879</v>
      </c>
      <c r="V10" s="128">
        <v>1.8640000000000001</v>
      </c>
      <c r="W10" s="128">
        <v>1.9119999999999999</v>
      </c>
      <c r="X10" s="128">
        <v>1.784</v>
      </c>
      <c r="Y10" s="118">
        <v>1.768</v>
      </c>
    </row>
    <row r="11" spans="1:25" ht="15">
      <c r="A11" t="s">
        <v>37</v>
      </c>
      <c r="B11" s="120" t="s">
        <v>34</v>
      </c>
      <c r="C11" s="120" t="s">
        <v>34</v>
      </c>
      <c r="D11" s="120" t="s">
        <v>34</v>
      </c>
      <c r="E11" s="137">
        <v>1.901</v>
      </c>
      <c r="F11" s="117">
        <v>1.86</v>
      </c>
      <c r="G11" s="117">
        <v>1.845</v>
      </c>
      <c r="H11" s="117">
        <v>1.8440000000000001</v>
      </c>
      <c r="I11" s="117">
        <v>1.879</v>
      </c>
      <c r="J11" s="117">
        <v>1.91</v>
      </c>
      <c r="K11" s="117">
        <v>2.0299999999999998</v>
      </c>
      <c r="L11" s="117">
        <v>2.012</v>
      </c>
      <c r="M11" s="117">
        <v>2.0310000000000001</v>
      </c>
      <c r="N11" s="117">
        <v>2.0419999999999998</v>
      </c>
      <c r="O11" s="117">
        <v>2.0870000000000002</v>
      </c>
      <c r="P11" s="117">
        <v>2.0720000000000001</v>
      </c>
      <c r="Q11" s="117">
        <v>2.0529999999999999</v>
      </c>
      <c r="R11" s="117">
        <v>1.992</v>
      </c>
      <c r="S11" s="117">
        <v>1.986</v>
      </c>
      <c r="T11" s="117">
        <v>2.008</v>
      </c>
      <c r="U11" s="117">
        <v>2.1240000000000001</v>
      </c>
      <c r="V11" s="117">
        <v>1.9370000000000001</v>
      </c>
      <c r="W11" s="117">
        <v>2.0739999999999998</v>
      </c>
      <c r="X11" s="117">
        <v>2.157</v>
      </c>
      <c r="Y11" s="120" t="s">
        <v>34</v>
      </c>
    </row>
    <row r="12" spans="1:25" ht="15">
      <c r="A12" t="s">
        <v>38</v>
      </c>
      <c r="B12" s="117">
        <v>1.37</v>
      </c>
      <c r="C12" s="117">
        <v>1.3740000000000001</v>
      </c>
      <c r="D12" s="117">
        <v>1.409</v>
      </c>
      <c r="E12" s="117">
        <v>1.3740000000000001</v>
      </c>
      <c r="F12" s="117">
        <v>1.3859999999999999</v>
      </c>
      <c r="G12" s="117">
        <v>1.389</v>
      </c>
      <c r="H12" s="117">
        <v>1.4830000000000001</v>
      </c>
      <c r="I12" s="117">
        <v>1.4730000000000001</v>
      </c>
      <c r="J12" s="117">
        <v>1.488</v>
      </c>
      <c r="K12" s="117">
        <v>1.6240000000000001</v>
      </c>
      <c r="L12" s="117">
        <v>1.671</v>
      </c>
      <c r="M12" s="117">
        <v>1.5780000000000001</v>
      </c>
      <c r="N12" s="117">
        <v>1.58</v>
      </c>
      <c r="O12" s="117">
        <v>1.52</v>
      </c>
      <c r="P12" s="137">
        <v>1.5129999999999999</v>
      </c>
      <c r="Q12" s="117">
        <v>1.583</v>
      </c>
      <c r="R12" s="117">
        <v>1.726</v>
      </c>
      <c r="S12" s="117">
        <v>1.7290000000000001</v>
      </c>
      <c r="T12" s="117">
        <v>1.7010000000000001</v>
      </c>
      <c r="U12" s="117">
        <v>1.7110000000000001</v>
      </c>
      <c r="V12" s="117">
        <v>1.786</v>
      </c>
      <c r="W12" s="117">
        <v>1.732</v>
      </c>
      <c r="X12" s="118">
        <v>1.669</v>
      </c>
      <c r="Y12" s="118">
        <v>1.718</v>
      </c>
    </row>
    <row r="13" spans="1:25" ht="15">
      <c r="A13" t="s">
        <v>39</v>
      </c>
      <c r="B13" s="117">
        <v>2.9969999999999999</v>
      </c>
      <c r="C13" s="117">
        <v>3.0249999999999999</v>
      </c>
      <c r="D13" s="117">
        <v>3.0619999999999998</v>
      </c>
      <c r="E13" s="117">
        <v>3.101</v>
      </c>
      <c r="F13" s="117">
        <v>2.8919999999999999</v>
      </c>
      <c r="G13" s="117">
        <v>2.8130000000000002</v>
      </c>
      <c r="H13" s="117">
        <v>2.4740000000000002</v>
      </c>
      <c r="I13" s="117">
        <v>2.4350000000000001</v>
      </c>
      <c r="J13" s="117">
        <v>2.5230000000000001</v>
      </c>
      <c r="K13" s="117">
        <v>2.7080000000000002</v>
      </c>
      <c r="L13" s="117">
        <v>2.351</v>
      </c>
      <c r="M13" s="117">
        <v>2.3460000000000001</v>
      </c>
      <c r="N13" s="117">
        <v>2.3450000000000002</v>
      </c>
      <c r="O13" s="117">
        <v>2.5150000000000001</v>
      </c>
      <c r="P13" s="117">
        <v>2.6869999999999998</v>
      </c>
      <c r="Q13" s="117">
        <v>2.8820000000000001</v>
      </c>
      <c r="R13" s="117">
        <v>2.9740000000000002</v>
      </c>
      <c r="S13" s="117">
        <v>3.028</v>
      </c>
      <c r="T13" s="117">
        <v>2.992</v>
      </c>
      <c r="U13" s="117">
        <v>3.0110000000000001</v>
      </c>
      <c r="V13" s="117">
        <v>2.8159999999999998</v>
      </c>
      <c r="W13" s="117">
        <v>3.1720000000000002</v>
      </c>
      <c r="X13" s="117">
        <v>3.5510000000000002</v>
      </c>
      <c r="Y13" s="118">
        <v>3.52</v>
      </c>
    </row>
    <row r="14" spans="1:25" ht="15">
      <c r="A14" t="s">
        <v>40</v>
      </c>
      <c r="B14" s="117">
        <v>0.77200000000000002</v>
      </c>
      <c r="C14" s="117">
        <v>0.79600000000000004</v>
      </c>
      <c r="D14" s="117">
        <v>0.65900000000000003</v>
      </c>
      <c r="E14" s="117">
        <v>0.497</v>
      </c>
      <c r="F14" s="117">
        <v>0.79800000000000004</v>
      </c>
      <c r="G14" s="117">
        <v>0.995</v>
      </c>
      <c r="H14" s="117">
        <v>1.1359999999999999</v>
      </c>
      <c r="I14" s="117">
        <v>1.2490000000000001</v>
      </c>
      <c r="J14" s="117">
        <v>1.427</v>
      </c>
      <c r="K14" s="117">
        <v>1.3169999999999999</v>
      </c>
      <c r="L14" s="117">
        <v>1.202</v>
      </c>
      <c r="M14" s="117">
        <v>1.0389999999999999</v>
      </c>
      <c r="N14" s="117">
        <v>1.2050000000000001</v>
      </c>
      <c r="O14" s="117">
        <v>1.204</v>
      </c>
      <c r="P14" s="117">
        <v>1.17</v>
      </c>
      <c r="Q14" s="117">
        <v>1.159</v>
      </c>
      <c r="R14" s="117">
        <v>1.1759999999999999</v>
      </c>
      <c r="S14" s="117">
        <v>1.18</v>
      </c>
      <c r="T14" s="117">
        <v>1.1539999999999999</v>
      </c>
      <c r="U14" s="117">
        <v>1.147</v>
      </c>
      <c r="V14" s="117">
        <v>1.2629999999999999</v>
      </c>
      <c r="W14" s="117">
        <v>1.2330000000000001</v>
      </c>
      <c r="X14" s="117">
        <v>1.0880000000000001</v>
      </c>
      <c r="Y14" s="118">
        <v>1.1240000000000001</v>
      </c>
    </row>
    <row r="15" spans="1:25" ht="15">
      <c r="A15" t="s">
        <v>41</v>
      </c>
      <c r="B15" s="117">
        <v>2.073</v>
      </c>
      <c r="C15" s="117">
        <v>2.048</v>
      </c>
      <c r="D15" s="117">
        <v>2.1080000000000001</v>
      </c>
      <c r="E15" s="117">
        <v>2.1440000000000001</v>
      </c>
      <c r="F15" s="117">
        <v>2.1259999999999999</v>
      </c>
      <c r="G15" s="117">
        <v>2.1840000000000002</v>
      </c>
      <c r="H15" s="117">
        <v>2.1549999999999998</v>
      </c>
      <c r="I15" s="117">
        <v>2.1629999999999998</v>
      </c>
      <c r="J15" s="117">
        <v>2.2040000000000002</v>
      </c>
      <c r="K15" s="117">
        <v>2.0750000000000002</v>
      </c>
      <c r="L15" s="117">
        <v>2.0379999999999998</v>
      </c>
      <c r="M15" s="117">
        <v>2.0750000000000002</v>
      </c>
      <c r="N15" s="117">
        <v>1.891</v>
      </c>
      <c r="O15" s="117">
        <v>1.768</v>
      </c>
      <c r="P15" s="117">
        <v>1.8540000000000001</v>
      </c>
      <c r="Q15" s="117">
        <v>1.7</v>
      </c>
      <c r="R15" s="117">
        <v>1.61</v>
      </c>
      <c r="S15" s="117">
        <v>1.4970000000000001</v>
      </c>
      <c r="T15" s="137">
        <v>1.633</v>
      </c>
      <c r="U15" s="117">
        <v>1.6120000000000001</v>
      </c>
      <c r="V15" s="117">
        <v>1.5880000000000001</v>
      </c>
      <c r="W15" s="117">
        <v>1.5620000000000001</v>
      </c>
      <c r="X15" s="117">
        <v>1.6120000000000001</v>
      </c>
      <c r="Y15" s="120" t="s">
        <v>34</v>
      </c>
    </row>
    <row r="16" spans="1:25" ht="15">
      <c r="A16" t="s">
        <v>42</v>
      </c>
      <c r="B16" s="137">
        <v>0.58099999999999996</v>
      </c>
      <c r="C16" s="117">
        <v>0.624</v>
      </c>
      <c r="D16" s="117">
        <v>0.61799999999999999</v>
      </c>
      <c r="E16" s="117">
        <v>0.67600000000000005</v>
      </c>
      <c r="F16" s="117">
        <v>0.68</v>
      </c>
      <c r="G16" s="117">
        <v>0.70299999999999996</v>
      </c>
      <c r="H16" s="117">
        <v>0.71799999999999997</v>
      </c>
      <c r="I16" s="117">
        <v>0.81599999999999995</v>
      </c>
      <c r="J16" s="117">
        <v>1.0209999999999999</v>
      </c>
      <c r="K16" s="117">
        <v>1.091</v>
      </c>
      <c r="L16" s="117">
        <v>1.0469999999999999</v>
      </c>
      <c r="M16" s="117">
        <v>1.071</v>
      </c>
      <c r="N16" s="117">
        <v>1.08</v>
      </c>
      <c r="O16" s="117">
        <v>1.0740000000000001</v>
      </c>
      <c r="P16" s="117">
        <v>1.0980000000000001</v>
      </c>
      <c r="Q16" s="117">
        <v>1.0649999999999999</v>
      </c>
      <c r="R16" s="117">
        <v>1.056</v>
      </c>
      <c r="S16" s="117">
        <v>1.0369999999999999</v>
      </c>
      <c r="T16" s="117">
        <v>1.056</v>
      </c>
      <c r="U16" s="117">
        <v>1.089</v>
      </c>
      <c r="V16" s="117">
        <v>1.014</v>
      </c>
      <c r="W16" s="117">
        <v>1.18</v>
      </c>
      <c r="X16" s="117">
        <v>1.2569999999999999</v>
      </c>
      <c r="Y16" s="118">
        <v>1.202</v>
      </c>
    </row>
    <row r="17" spans="1:25" ht="15">
      <c r="A17" t="s">
        <v>43</v>
      </c>
      <c r="B17" s="117">
        <v>1.2450000000000001</v>
      </c>
      <c r="C17" s="117">
        <v>1.2769999999999999</v>
      </c>
      <c r="D17" s="117">
        <v>1.282</v>
      </c>
      <c r="E17" s="137">
        <v>1.296</v>
      </c>
      <c r="F17" s="117">
        <v>1.34</v>
      </c>
      <c r="G17" s="117">
        <v>1.337</v>
      </c>
      <c r="H17" s="117">
        <v>1.3320000000000001</v>
      </c>
      <c r="I17" s="117">
        <v>1.3580000000000001</v>
      </c>
      <c r="J17" s="117">
        <v>1.343</v>
      </c>
      <c r="K17" s="117">
        <v>1.4610000000000001</v>
      </c>
      <c r="L17" s="137">
        <v>1.454</v>
      </c>
      <c r="M17" s="117">
        <v>1.446</v>
      </c>
      <c r="N17" s="117">
        <v>1.4219999999999999</v>
      </c>
      <c r="O17" s="117">
        <v>1.379</v>
      </c>
      <c r="P17" s="117">
        <v>1.375</v>
      </c>
      <c r="Q17" s="117">
        <v>1.3919999999999999</v>
      </c>
      <c r="R17" s="117">
        <v>1.3859999999999999</v>
      </c>
      <c r="S17" s="117">
        <v>1.383</v>
      </c>
      <c r="T17" s="117">
        <v>1.3959999999999999</v>
      </c>
      <c r="U17" s="117">
        <v>1.4</v>
      </c>
      <c r="V17" s="117">
        <v>1.4339999999999999</v>
      </c>
      <c r="W17" s="117">
        <v>1.365</v>
      </c>
      <c r="X17" s="117">
        <v>1.2350000000000001</v>
      </c>
      <c r="Y17" s="118">
        <v>1.3069999999999999</v>
      </c>
    </row>
    <row r="18" spans="1:25" ht="15">
      <c r="A18" t="s">
        <v>44</v>
      </c>
      <c r="B18" s="117">
        <v>1.052</v>
      </c>
      <c r="C18" s="117">
        <v>0.92</v>
      </c>
      <c r="D18" s="117">
        <v>0.96699999999999997</v>
      </c>
      <c r="E18" s="137">
        <v>1.0840000000000001</v>
      </c>
      <c r="F18" s="117">
        <v>1.2250000000000001</v>
      </c>
      <c r="G18" s="117">
        <v>1.2190000000000001</v>
      </c>
      <c r="H18" s="117">
        <v>1.175</v>
      </c>
      <c r="I18" s="117">
        <v>1.1910000000000001</v>
      </c>
      <c r="J18" s="117">
        <v>1.274</v>
      </c>
      <c r="K18" s="117">
        <v>1.4530000000000001</v>
      </c>
      <c r="L18" s="117">
        <v>1.504</v>
      </c>
      <c r="M18" s="117">
        <v>1.369</v>
      </c>
      <c r="N18" s="117">
        <v>1.3740000000000001</v>
      </c>
      <c r="O18" s="117">
        <v>1.4830000000000001</v>
      </c>
      <c r="P18" s="117">
        <v>1.496</v>
      </c>
      <c r="Q18" s="117">
        <v>1.575</v>
      </c>
      <c r="R18" s="117">
        <v>1.591</v>
      </c>
      <c r="S18" s="117">
        <v>1.637</v>
      </c>
      <c r="T18" s="117">
        <v>1.64</v>
      </c>
      <c r="U18" s="117">
        <v>1.62</v>
      </c>
      <c r="V18" s="117">
        <v>1.6259999999999999</v>
      </c>
      <c r="W18" s="117">
        <v>1.6719999999999999</v>
      </c>
      <c r="X18" s="117">
        <v>1.625</v>
      </c>
      <c r="Y18" s="118">
        <v>1.6619999999999999</v>
      </c>
    </row>
    <row r="19" spans="1:25" ht="15">
      <c r="A19" t="s">
        <v>45</v>
      </c>
      <c r="B19" s="117">
        <v>1.534</v>
      </c>
      <c r="C19" s="117">
        <v>1.5389999999999999</v>
      </c>
      <c r="D19" s="117">
        <v>1.5820000000000001</v>
      </c>
      <c r="E19" s="117">
        <v>1.6140000000000001</v>
      </c>
      <c r="F19" s="117">
        <v>1.601</v>
      </c>
      <c r="G19" s="117">
        <v>1.6220000000000001</v>
      </c>
      <c r="H19" s="117">
        <v>1.5589999999999999</v>
      </c>
      <c r="I19" s="117">
        <v>1.536</v>
      </c>
      <c r="J19" s="117">
        <v>1.55</v>
      </c>
      <c r="K19" s="117">
        <v>1.6779999999999999</v>
      </c>
      <c r="L19" s="117">
        <v>1.7190000000000001</v>
      </c>
      <c r="M19" s="117">
        <v>1.6739999999999999</v>
      </c>
      <c r="N19" s="117">
        <v>1.6739999999999999</v>
      </c>
      <c r="O19" s="117">
        <v>1.7450000000000001</v>
      </c>
      <c r="P19" s="117">
        <v>1.7250000000000001</v>
      </c>
      <c r="Q19" s="117">
        <v>1.7969999999999999</v>
      </c>
      <c r="R19" s="117">
        <v>1.8069999999999999</v>
      </c>
      <c r="S19" s="117">
        <v>1.738</v>
      </c>
      <c r="T19" s="117">
        <v>1.661</v>
      </c>
      <c r="U19" s="117">
        <v>1.5980000000000001</v>
      </c>
      <c r="V19" s="117">
        <v>1.5860000000000001</v>
      </c>
      <c r="W19" s="117">
        <v>1.639</v>
      </c>
      <c r="X19" s="117">
        <v>1.5589999999999999</v>
      </c>
      <c r="Y19" s="120" t="s">
        <v>34</v>
      </c>
    </row>
    <row r="20" spans="1:25" s="1" customFormat="1" ht="15">
      <c r="A20" s="1" t="s">
        <v>46</v>
      </c>
      <c r="B20" s="117">
        <v>0.69699999999999995</v>
      </c>
      <c r="C20" s="117">
        <v>0.71199999999999997</v>
      </c>
      <c r="D20" s="117">
        <v>0.71499999999999997</v>
      </c>
      <c r="E20" s="137">
        <v>0.74399999999999999</v>
      </c>
      <c r="F20" s="117">
        <v>0.73699999999999999</v>
      </c>
      <c r="G20" s="117">
        <v>0.753</v>
      </c>
      <c r="H20" s="137">
        <v>0.97199999999999998</v>
      </c>
      <c r="I20" s="117">
        <v>0.98299999999999998</v>
      </c>
      <c r="J20" s="117">
        <v>1.0529999999999999</v>
      </c>
      <c r="K20" s="117">
        <v>1.1479999999999999</v>
      </c>
      <c r="L20" s="117">
        <v>1.149</v>
      </c>
      <c r="M20" s="117">
        <v>1.145</v>
      </c>
      <c r="N20" s="117">
        <v>1.143</v>
      </c>
      <c r="O20" s="137">
        <v>1.1599999999999999</v>
      </c>
      <c r="P20" s="117">
        <v>1.167</v>
      </c>
      <c r="Q20" s="117">
        <v>1.1479999999999999</v>
      </c>
      <c r="R20" s="117">
        <v>1.1359999999999999</v>
      </c>
      <c r="S20" s="117">
        <v>1.125</v>
      </c>
      <c r="T20" s="117">
        <v>1.0920000000000001</v>
      </c>
      <c r="U20" s="117">
        <v>1.077</v>
      </c>
      <c r="V20" s="117">
        <v>1.0840000000000001</v>
      </c>
      <c r="W20" s="117">
        <v>1.0740000000000001</v>
      </c>
      <c r="X20" s="117">
        <v>1.06</v>
      </c>
      <c r="Y20" s="120" t="s">
        <v>34</v>
      </c>
    </row>
    <row r="21" spans="1:25" ht="15">
      <c r="A21" t="s">
        <v>47</v>
      </c>
      <c r="B21" s="117">
        <v>1.2030000000000001</v>
      </c>
      <c r="C21" s="117">
        <v>1.2070000000000001</v>
      </c>
      <c r="D21" s="117">
        <v>1.268</v>
      </c>
      <c r="E21" s="117">
        <v>1.3220000000000001</v>
      </c>
      <c r="F21" s="117">
        <v>1.409</v>
      </c>
      <c r="G21" s="117">
        <v>1.4410000000000001</v>
      </c>
      <c r="H21" s="117">
        <v>1.462</v>
      </c>
      <c r="I21" s="117">
        <v>1.4339999999999999</v>
      </c>
      <c r="J21" s="117">
        <v>1.4319999999999999</v>
      </c>
      <c r="K21" s="117">
        <v>1.5449999999999999</v>
      </c>
      <c r="L21" s="117">
        <v>1.532</v>
      </c>
      <c r="M21" s="117">
        <v>1.4930000000000001</v>
      </c>
      <c r="N21" s="117">
        <v>1.522</v>
      </c>
      <c r="O21" s="117">
        <v>1.4510000000000001</v>
      </c>
      <c r="P21" s="117">
        <v>1.419</v>
      </c>
      <c r="Q21" s="117">
        <v>1.45</v>
      </c>
      <c r="R21" s="117">
        <v>1.4419999999999999</v>
      </c>
      <c r="S21" s="117">
        <v>1.4370000000000001</v>
      </c>
      <c r="T21" s="117">
        <v>1.4830000000000001</v>
      </c>
      <c r="U21" s="117">
        <v>1.55</v>
      </c>
      <c r="V21" s="117">
        <v>1.522</v>
      </c>
      <c r="W21" s="117">
        <v>1.542</v>
      </c>
      <c r="X21" s="117">
        <v>1.353</v>
      </c>
      <c r="Y21" s="118">
        <v>1.331</v>
      </c>
    </row>
    <row r="22" spans="1:25" ht="15">
      <c r="A22" t="s">
        <v>48</v>
      </c>
      <c r="B22" s="120" t="s">
        <v>34</v>
      </c>
      <c r="C22" s="120" t="s">
        <v>34</v>
      </c>
      <c r="D22" s="120" t="s">
        <v>34</v>
      </c>
      <c r="E22" s="137">
        <v>3.202</v>
      </c>
      <c r="F22" s="117">
        <v>3.153</v>
      </c>
      <c r="G22" s="117">
        <v>3.1579999999999999</v>
      </c>
      <c r="H22" s="117">
        <v>2.9769999999999999</v>
      </c>
      <c r="I22" s="117">
        <v>2.8740000000000001</v>
      </c>
      <c r="J22" s="117">
        <v>2.843</v>
      </c>
      <c r="K22" s="117">
        <v>2.7749999999999999</v>
      </c>
      <c r="L22" s="117">
        <v>2.7120000000000002</v>
      </c>
      <c r="M22" s="117">
        <v>2.8639999999999999</v>
      </c>
      <c r="N22" s="117">
        <v>2.7170000000000001</v>
      </c>
      <c r="O22" s="117">
        <v>2.847</v>
      </c>
      <c r="P22" s="117">
        <v>2.9359999999999999</v>
      </c>
      <c r="Q22" s="117">
        <v>2.9620000000000002</v>
      </c>
      <c r="R22" s="117">
        <v>2.899</v>
      </c>
      <c r="S22" s="117">
        <v>2.847</v>
      </c>
      <c r="T22" s="117">
        <v>2.93</v>
      </c>
      <c r="U22" s="117">
        <v>2.758</v>
      </c>
      <c r="V22" s="117">
        <v>3.1850000000000001</v>
      </c>
      <c r="W22" s="117">
        <v>3.06</v>
      </c>
      <c r="X22" s="117">
        <v>2.851</v>
      </c>
      <c r="Y22" s="120" t="s">
        <v>34</v>
      </c>
    </row>
    <row r="23" spans="1:25" ht="15">
      <c r="A23" t="s">
        <v>49</v>
      </c>
      <c r="B23" s="117">
        <v>1.8520000000000001</v>
      </c>
      <c r="C23" s="117">
        <v>1.9670000000000001</v>
      </c>
      <c r="D23" s="117">
        <v>1.9590000000000001</v>
      </c>
      <c r="E23" s="137">
        <v>2.14</v>
      </c>
      <c r="F23" s="117">
        <v>2.004</v>
      </c>
      <c r="G23" s="117">
        <v>2.0569999999999999</v>
      </c>
      <c r="H23" s="117">
        <v>1.948</v>
      </c>
      <c r="I23" s="117">
        <v>1.8939999999999999</v>
      </c>
      <c r="J23" s="117">
        <v>1.87</v>
      </c>
      <c r="K23" s="117">
        <v>1.897</v>
      </c>
      <c r="L23" s="117">
        <v>2.044</v>
      </c>
      <c r="M23" s="117">
        <v>2.113</v>
      </c>
      <c r="N23" s="117">
        <v>2.1779999999999999</v>
      </c>
      <c r="O23" s="117">
        <v>2.0529999999999999</v>
      </c>
      <c r="P23" s="117">
        <v>1.998</v>
      </c>
      <c r="Q23" s="117">
        <v>1.8839999999999999</v>
      </c>
      <c r="R23" s="117">
        <v>1.9350000000000001</v>
      </c>
      <c r="S23" s="117">
        <v>1.8380000000000001</v>
      </c>
      <c r="T23" s="117">
        <v>1.7629999999999999</v>
      </c>
      <c r="U23" s="117">
        <v>1.7450000000000001</v>
      </c>
      <c r="V23" s="117">
        <v>1.905</v>
      </c>
      <c r="W23" s="117">
        <v>1.819</v>
      </c>
      <c r="X23" s="117">
        <v>1.627</v>
      </c>
      <c r="Y23" s="121">
        <v>1.8149999999999999</v>
      </c>
    </row>
    <row r="24" spans="1:25" ht="15">
      <c r="A24" t="s">
        <v>50</v>
      </c>
      <c r="B24" s="137">
        <v>1.603</v>
      </c>
      <c r="C24" s="117">
        <v>1.583</v>
      </c>
      <c r="D24" s="117">
        <v>1.627</v>
      </c>
      <c r="E24" s="137">
        <v>1.6919999999999999</v>
      </c>
      <c r="F24" s="117">
        <v>1.6519999999999999</v>
      </c>
      <c r="G24" s="117">
        <v>1.5740000000000001</v>
      </c>
      <c r="H24" s="117">
        <v>1.45</v>
      </c>
      <c r="I24" s="117">
        <v>1.3759999999999999</v>
      </c>
      <c r="J24" s="117">
        <v>1.3580000000000001</v>
      </c>
      <c r="K24" s="117">
        <v>1.4810000000000001</v>
      </c>
      <c r="L24" s="117">
        <v>1.56</v>
      </c>
      <c r="M24" s="117">
        <v>1.518</v>
      </c>
      <c r="N24" s="117">
        <v>1.5189999999999999</v>
      </c>
      <c r="O24" s="117">
        <v>1.4930000000000001</v>
      </c>
      <c r="P24" s="117">
        <v>1.48</v>
      </c>
      <c r="Q24" s="117">
        <v>1.4239999999999999</v>
      </c>
      <c r="R24" s="117">
        <v>1.3660000000000001</v>
      </c>
      <c r="S24" s="117">
        <v>1.359</v>
      </c>
      <c r="T24" s="117">
        <v>1.335</v>
      </c>
      <c r="U24" s="117">
        <v>1.333</v>
      </c>
      <c r="V24" s="117">
        <v>1.4350000000000001</v>
      </c>
      <c r="W24" s="117">
        <v>1.4119999999999999</v>
      </c>
      <c r="X24" s="117">
        <v>1.242</v>
      </c>
      <c r="Y24" s="118">
        <v>1.2929999999999999</v>
      </c>
    </row>
    <row r="25" spans="1:25" ht="15">
      <c r="A25" t="s">
        <v>51</v>
      </c>
      <c r="B25" s="117">
        <v>0.71499999999999997</v>
      </c>
      <c r="C25" s="117">
        <v>0.68100000000000005</v>
      </c>
      <c r="D25" s="117">
        <v>0.69799999999999995</v>
      </c>
      <c r="E25" s="117">
        <v>0.92100000000000004</v>
      </c>
      <c r="F25" s="117">
        <v>0.88200000000000001</v>
      </c>
      <c r="G25" s="117">
        <v>1.036</v>
      </c>
      <c r="H25" s="117">
        <v>1.0469999999999999</v>
      </c>
      <c r="I25" s="117">
        <v>0.90300000000000002</v>
      </c>
      <c r="J25" s="117">
        <v>1.083</v>
      </c>
      <c r="K25" s="117">
        <v>1.3360000000000001</v>
      </c>
      <c r="L25" s="117">
        <v>1.452</v>
      </c>
      <c r="M25" s="137">
        <v>1.45</v>
      </c>
      <c r="N25" s="117">
        <v>1.454</v>
      </c>
      <c r="O25" s="117">
        <v>1.444</v>
      </c>
      <c r="P25" s="117">
        <v>1.3360000000000001</v>
      </c>
      <c r="Q25" s="117">
        <v>0.98599999999999999</v>
      </c>
      <c r="R25" s="117">
        <v>0.97899999999999998</v>
      </c>
      <c r="S25" s="117">
        <v>0.89400000000000002</v>
      </c>
      <c r="T25" s="117">
        <v>0.83199999999999996</v>
      </c>
      <c r="U25" s="117">
        <v>0.81499999999999995</v>
      </c>
      <c r="V25" s="117">
        <v>0.77200000000000002</v>
      </c>
      <c r="W25" s="117">
        <v>0.70499999999999996</v>
      </c>
      <c r="X25" s="117">
        <v>0.65300000000000002</v>
      </c>
      <c r="Y25" s="118">
        <v>0.70099999999999996</v>
      </c>
    </row>
    <row r="26" spans="1:25" ht="15">
      <c r="A26" t="s">
        <v>52</v>
      </c>
      <c r="B26" s="117">
        <v>1.9490000000000001</v>
      </c>
      <c r="C26" s="117">
        <v>2.129</v>
      </c>
      <c r="D26" s="117">
        <v>1.9279999999999999</v>
      </c>
      <c r="E26" s="117">
        <v>1.962</v>
      </c>
      <c r="F26" s="117">
        <v>1.9550000000000001</v>
      </c>
      <c r="G26" s="117">
        <v>2.0870000000000002</v>
      </c>
      <c r="H26" s="137">
        <v>1.7250000000000001</v>
      </c>
      <c r="I26" s="117">
        <v>1.7849999999999999</v>
      </c>
      <c r="J26" s="117">
        <v>1.7310000000000001</v>
      </c>
      <c r="K26" s="117">
        <v>1.754</v>
      </c>
      <c r="L26" s="117">
        <v>1.6359999999999999</v>
      </c>
      <c r="M26" s="117">
        <v>1.621</v>
      </c>
      <c r="N26" s="117">
        <v>1.629</v>
      </c>
      <c r="O26" s="117">
        <v>1.577</v>
      </c>
      <c r="P26" s="117">
        <v>1.6220000000000001</v>
      </c>
      <c r="Q26" s="117">
        <v>1.5840000000000001</v>
      </c>
      <c r="R26" s="117">
        <v>1.625</v>
      </c>
      <c r="S26" s="117">
        <v>1.6140000000000001</v>
      </c>
      <c r="T26" s="117">
        <v>1.585</v>
      </c>
      <c r="U26" s="117">
        <v>1.5429999999999999</v>
      </c>
      <c r="V26" s="118">
        <v>1.579</v>
      </c>
      <c r="W26" s="117">
        <v>1.607</v>
      </c>
      <c r="X26" s="121">
        <v>1.4830000000000001</v>
      </c>
      <c r="Y26" s="120" t="s">
        <v>34</v>
      </c>
    </row>
    <row r="27" spans="1:25" ht="15">
      <c r="A27" t="s">
        <v>53</v>
      </c>
      <c r="B27" s="117">
        <v>2.0019999999999998</v>
      </c>
      <c r="C27" s="117">
        <v>1.8939999999999999</v>
      </c>
      <c r="D27" s="117">
        <v>1.8979999999999999</v>
      </c>
      <c r="E27" s="117">
        <v>1.8580000000000001</v>
      </c>
      <c r="F27" s="117">
        <v>1.8640000000000001</v>
      </c>
      <c r="G27" s="117">
        <v>1.802</v>
      </c>
      <c r="H27" s="117">
        <v>1.798</v>
      </c>
      <c r="I27" s="117">
        <v>1.7509999999999999</v>
      </c>
      <c r="J27" s="117">
        <v>1.821</v>
      </c>
      <c r="K27" s="117">
        <v>1.85</v>
      </c>
      <c r="L27" s="117">
        <v>1.8320000000000001</v>
      </c>
      <c r="M27" s="117">
        <v>1.9330000000000001</v>
      </c>
      <c r="N27" s="137">
        <v>1.94</v>
      </c>
      <c r="O27" s="117">
        <v>1.95</v>
      </c>
      <c r="P27" s="117">
        <v>1.9990000000000001</v>
      </c>
      <c r="Q27" s="117">
        <v>2.0779999999999998</v>
      </c>
      <c r="R27" s="117">
        <v>2.0350000000000001</v>
      </c>
      <c r="S27" s="117">
        <v>2.0659999999999998</v>
      </c>
      <c r="T27" s="117">
        <v>2.0449999999999999</v>
      </c>
      <c r="U27" s="117">
        <v>2.0310000000000001</v>
      </c>
      <c r="V27" s="117">
        <v>2.0649999999999999</v>
      </c>
      <c r="W27" s="117">
        <v>2.1240000000000001</v>
      </c>
      <c r="X27" s="117">
        <v>2.036</v>
      </c>
      <c r="Y27" s="118">
        <v>1.9490000000000001</v>
      </c>
    </row>
    <row r="28" spans="1:25" ht="15">
      <c r="A28" t="s">
        <v>54</v>
      </c>
      <c r="B28" s="117">
        <v>1.1200000000000001</v>
      </c>
      <c r="C28" s="117">
        <v>1.143</v>
      </c>
      <c r="D28" s="117">
        <v>1.175</v>
      </c>
      <c r="E28" s="117">
        <v>1.264</v>
      </c>
      <c r="F28" s="117">
        <v>1.25</v>
      </c>
      <c r="G28" s="117">
        <v>1.2</v>
      </c>
      <c r="H28" s="117">
        <v>1.262</v>
      </c>
      <c r="I28" s="117">
        <v>1.2070000000000001</v>
      </c>
      <c r="J28" s="117">
        <v>1.2330000000000001</v>
      </c>
      <c r="K28" s="117">
        <v>1.3580000000000001</v>
      </c>
      <c r="L28" s="117">
        <v>1.321</v>
      </c>
      <c r="M28" s="137">
        <v>1.3759999999999999</v>
      </c>
      <c r="N28" s="117">
        <v>1.3839999999999999</v>
      </c>
      <c r="O28" s="117">
        <v>1.3560000000000001</v>
      </c>
      <c r="P28" s="117">
        <v>1.381</v>
      </c>
      <c r="Q28" s="117">
        <v>1.3919999999999999</v>
      </c>
      <c r="R28" s="117">
        <v>1.37</v>
      </c>
      <c r="S28" s="117">
        <v>1.349</v>
      </c>
      <c r="T28" s="117">
        <v>1.3959999999999999</v>
      </c>
      <c r="U28" s="117">
        <v>1.415</v>
      </c>
      <c r="V28" s="117">
        <v>1.3120000000000001</v>
      </c>
      <c r="W28" s="117">
        <v>1.3129999999999999</v>
      </c>
      <c r="X28" s="118">
        <v>1.2529999999999999</v>
      </c>
      <c r="Y28" s="120" t="s">
        <v>34</v>
      </c>
    </row>
    <row r="29" spans="1:25" ht="15">
      <c r="A29" t="s">
        <v>55</v>
      </c>
      <c r="B29" s="117">
        <v>1.67</v>
      </c>
      <c r="C29" s="117">
        <v>1.786</v>
      </c>
      <c r="D29" s="117">
        <v>1.653</v>
      </c>
      <c r="E29" s="117">
        <v>2.0979999999999999</v>
      </c>
      <c r="F29" s="117">
        <v>2.0659999999999998</v>
      </c>
      <c r="G29" s="117">
        <v>2.1520000000000001</v>
      </c>
      <c r="H29" s="117">
        <v>2.198</v>
      </c>
      <c r="I29" s="117">
        <v>2.0939999999999999</v>
      </c>
      <c r="J29" s="117">
        <v>2.2080000000000002</v>
      </c>
      <c r="K29" s="117">
        <v>2.2970000000000002</v>
      </c>
      <c r="L29" s="117">
        <v>2.3260000000000001</v>
      </c>
      <c r="M29" s="117">
        <v>2.3650000000000002</v>
      </c>
      <c r="N29" s="117">
        <v>2.36</v>
      </c>
      <c r="O29" s="117">
        <v>2.3889999999999998</v>
      </c>
      <c r="P29" s="117">
        <v>2.4140000000000001</v>
      </c>
      <c r="Q29" s="117">
        <v>2.4980000000000002</v>
      </c>
      <c r="R29" s="117">
        <v>2.4550000000000001</v>
      </c>
      <c r="S29" s="117">
        <v>2.448</v>
      </c>
      <c r="T29" s="117">
        <v>2.5299999999999998</v>
      </c>
      <c r="U29" s="117">
        <v>2.6480000000000001</v>
      </c>
      <c r="V29" s="117">
        <v>2.5459999999999998</v>
      </c>
      <c r="W29" s="117">
        <v>2.6840000000000002</v>
      </c>
      <c r="X29" s="117">
        <v>2.7160000000000002</v>
      </c>
      <c r="Y29" s="118">
        <v>2.9889999999999999</v>
      </c>
    </row>
    <row r="30" spans="1:25" ht="15">
      <c r="A30" t="s">
        <v>56</v>
      </c>
      <c r="B30" s="119">
        <v>2.59</v>
      </c>
      <c r="C30" s="119">
        <v>2.819</v>
      </c>
      <c r="D30" s="119">
        <v>2.742</v>
      </c>
      <c r="E30" s="119">
        <v>2.661</v>
      </c>
      <c r="F30" s="117">
        <v>2.52</v>
      </c>
      <c r="G30" s="117">
        <v>2.4319999999999999</v>
      </c>
      <c r="H30" s="117">
        <v>2.0310000000000001</v>
      </c>
      <c r="I30" s="117">
        <v>2.0289999999999999</v>
      </c>
      <c r="J30" s="117">
        <v>2.0830000000000002</v>
      </c>
      <c r="K30" s="117">
        <v>2.3650000000000002</v>
      </c>
      <c r="L30" s="117">
        <v>2.2669999999999999</v>
      </c>
      <c r="M30" s="117">
        <v>1.9630000000000001</v>
      </c>
      <c r="N30" s="117">
        <v>2.0459999999999998</v>
      </c>
      <c r="O30" s="117">
        <v>2.081</v>
      </c>
      <c r="P30" s="117">
        <v>2.137</v>
      </c>
      <c r="Q30" s="117">
        <v>2.2869999999999999</v>
      </c>
      <c r="R30" s="117">
        <v>2.657</v>
      </c>
      <c r="S30" s="117">
        <v>2.4929999999999999</v>
      </c>
      <c r="T30" s="117">
        <v>2.4249999999999998</v>
      </c>
      <c r="U30" s="117">
        <v>2.33</v>
      </c>
      <c r="V30" s="117">
        <v>2.3220000000000001</v>
      </c>
      <c r="W30" s="117">
        <v>2.4580000000000002</v>
      </c>
      <c r="X30" s="117">
        <v>2.343</v>
      </c>
      <c r="Y30" s="120" t="s">
        <v>34</v>
      </c>
    </row>
    <row r="31" spans="1:25" ht="15">
      <c r="A31" t="s">
        <v>57</v>
      </c>
      <c r="B31" s="119">
        <v>1.6830000000000001</v>
      </c>
      <c r="C31" s="119">
        <v>1.659</v>
      </c>
      <c r="D31" s="119">
        <v>1.573</v>
      </c>
      <c r="E31" s="119">
        <v>1.496</v>
      </c>
      <c r="F31" s="137">
        <v>1.8140000000000001</v>
      </c>
      <c r="G31" s="117">
        <v>1.851</v>
      </c>
      <c r="H31" s="137">
        <v>1.8620000000000001</v>
      </c>
      <c r="I31" s="117">
        <v>1.637</v>
      </c>
      <c r="J31" s="117">
        <v>1.7729999999999999</v>
      </c>
      <c r="K31" s="117">
        <v>1.9750000000000001</v>
      </c>
      <c r="L31" s="117">
        <v>1.88</v>
      </c>
      <c r="M31" s="117">
        <v>1.831</v>
      </c>
      <c r="N31" s="117">
        <v>1.996</v>
      </c>
      <c r="O31" s="117">
        <v>2.0110000000000001</v>
      </c>
      <c r="P31" s="117">
        <v>1.95</v>
      </c>
      <c r="Q31" s="117">
        <v>2.0659999999999998</v>
      </c>
      <c r="R31" s="117">
        <v>2.145</v>
      </c>
      <c r="S31" s="117">
        <v>2.11</v>
      </c>
      <c r="T31" s="117">
        <v>2.0579999999999998</v>
      </c>
      <c r="U31" s="117">
        <v>2.254</v>
      </c>
      <c r="V31" s="117">
        <v>2.1419999999999999</v>
      </c>
      <c r="W31" s="117">
        <v>2.323</v>
      </c>
      <c r="X31" s="117">
        <v>2.3039999999999998</v>
      </c>
      <c r="Y31" s="118">
        <v>2.3239999999999998</v>
      </c>
    </row>
    <row r="32" spans="1:25" ht="15">
      <c r="A32" t="s">
        <v>58</v>
      </c>
      <c r="B32" s="137">
        <v>0.84399999999999997</v>
      </c>
      <c r="C32" s="117">
        <v>0.872</v>
      </c>
      <c r="D32" s="117">
        <v>0.93700000000000006</v>
      </c>
      <c r="E32" s="117">
        <v>0.92300000000000004</v>
      </c>
      <c r="F32" s="117">
        <v>0.93</v>
      </c>
      <c r="G32" s="117">
        <v>0.92100000000000004</v>
      </c>
      <c r="H32" s="117">
        <v>0.88800000000000001</v>
      </c>
      <c r="I32" s="117">
        <v>0.63500000000000001</v>
      </c>
      <c r="J32" s="117">
        <v>0.627</v>
      </c>
      <c r="K32" s="117">
        <v>0.68799999999999994</v>
      </c>
      <c r="L32" s="117">
        <v>0.68200000000000005</v>
      </c>
      <c r="M32" s="137">
        <v>0.64800000000000002</v>
      </c>
      <c r="N32" s="137">
        <v>0.60699999999999998</v>
      </c>
      <c r="O32" s="117">
        <v>0.58599999999999997</v>
      </c>
      <c r="P32" s="117">
        <v>0.57899999999999996</v>
      </c>
      <c r="Q32" s="117">
        <v>0.54400000000000004</v>
      </c>
      <c r="R32" s="117">
        <v>0.54500000000000004</v>
      </c>
      <c r="S32" s="117">
        <v>0.54700000000000004</v>
      </c>
      <c r="T32" s="117">
        <v>0.55100000000000005</v>
      </c>
      <c r="U32" s="117">
        <v>0.52400000000000002</v>
      </c>
      <c r="V32" s="117">
        <v>0.48399999999999999</v>
      </c>
      <c r="W32" s="117">
        <v>0.498</v>
      </c>
      <c r="X32" s="117">
        <v>0.48099999999999998</v>
      </c>
      <c r="Y32" s="118">
        <v>0.504</v>
      </c>
    </row>
    <row r="33" spans="1:25" ht="15">
      <c r="A33" t="s">
        <v>59</v>
      </c>
      <c r="B33" s="117">
        <v>2.2170000000000001</v>
      </c>
      <c r="C33" s="117">
        <v>2.448</v>
      </c>
      <c r="D33" s="117">
        <v>2.6259999999999999</v>
      </c>
      <c r="E33" s="137">
        <v>3.0840000000000001</v>
      </c>
      <c r="F33" s="117">
        <v>3.052</v>
      </c>
      <c r="G33" s="117">
        <v>3.0470000000000002</v>
      </c>
      <c r="H33" s="117">
        <v>2.907</v>
      </c>
      <c r="I33" s="117">
        <v>2.891</v>
      </c>
      <c r="J33" s="137">
        <v>2.6459999999999999</v>
      </c>
      <c r="K33" s="117">
        <v>2.7690000000000001</v>
      </c>
      <c r="L33" s="117">
        <v>2.3889999999999998</v>
      </c>
      <c r="M33" s="117">
        <v>2.1589999999999998</v>
      </c>
      <c r="N33" s="117">
        <v>2.2029999999999998</v>
      </c>
      <c r="O33" s="117">
        <v>2.2240000000000002</v>
      </c>
      <c r="P33" s="117">
        <v>2.1880000000000002</v>
      </c>
      <c r="Q33" s="117">
        <v>2.2690000000000001</v>
      </c>
      <c r="R33" s="117">
        <v>2.2280000000000002</v>
      </c>
      <c r="S33" s="117">
        <v>2.2200000000000002</v>
      </c>
      <c r="T33" s="117">
        <v>2.2160000000000002</v>
      </c>
      <c r="U33" s="117">
        <v>2.2400000000000002</v>
      </c>
      <c r="V33" s="117">
        <v>2.347</v>
      </c>
      <c r="W33" s="117">
        <v>2.4380000000000002</v>
      </c>
      <c r="X33" s="117">
        <v>2.2360000000000002</v>
      </c>
      <c r="Y33" s="120" t="s">
        <v>34</v>
      </c>
    </row>
    <row r="34" spans="1:25" ht="15">
      <c r="A34" t="s">
        <v>60</v>
      </c>
      <c r="B34" s="117">
        <v>0.85</v>
      </c>
      <c r="C34" s="117">
        <v>0.84399999999999997</v>
      </c>
      <c r="D34" s="117">
        <v>0.84899999999999998</v>
      </c>
      <c r="E34" s="117">
        <v>0.87</v>
      </c>
      <c r="F34" s="117">
        <v>0.90700000000000003</v>
      </c>
      <c r="G34" s="117">
        <v>0.89900000000000002</v>
      </c>
      <c r="H34" s="117">
        <v>0.75600000000000001</v>
      </c>
      <c r="I34" s="117">
        <v>0.71399999999999997</v>
      </c>
      <c r="J34" s="117">
        <v>0.92100000000000004</v>
      </c>
      <c r="K34" s="117">
        <v>0.90600000000000003</v>
      </c>
      <c r="L34" s="117">
        <v>0.92400000000000004</v>
      </c>
      <c r="M34" s="117">
        <v>0.97</v>
      </c>
      <c r="N34" s="117">
        <v>1.0629999999999999</v>
      </c>
      <c r="O34" s="117">
        <v>1.2210000000000001</v>
      </c>
      <c r="P34" s="117">
        <v>1.224</v>
      </c>
      <c r="Q34" s="117">
        <v>1.165</v>
      </c>
      <c r="R34" s="117">
        <v>1.161</v>
      </c>
      <c r="S34" s="117">
        <v>1.117</v>
      </c>
      <c r="T34" s="117">
        <v>1.081</v>
      </c>
      <c r="U34" s="117">
        <v>1.0569999999999999</v>
      </c>
      <c r="V34" s="117">
        <v>1.042</v>
      </c>
      <c r="W34" s="117">
        <v>1.042</v>
      </c>
      <c r="X34" s="117">
        <v>1.012</v>
      </c>
      <c r="Y34" s="120" t="s">
        <v>34</v>
      </c>
    </row>
    <row r="35" spans="1:25" ht="15">
      <c r="A35" t="s">
        <v>61</v>
      </c>
      <c r="B35" s="117">
        <v>1.1479999999999999</v>
      </c>
      <c r="C35" s="117">
        <v>1.2869999999999999</v>
      </c>
      <c r="D35" s="117">
        <v>1.2689999999999999</v>
      </c>
      <c r="E35" s="120" t="s">
        <v>34</v>
      </c>
      <c r="F35" s="117">
        <v>1.115</v>
      </c>
      <c r="G35" s="117">
        <v>1.1639999999999999</v>
      </c>
      <c r="H35" s="117">
        <v>1.1950000000000001</v>
      </c>
      <c r="I35" s="117">
        <v>0.95399999999999996</v>
      </c>
      <c r="J35" s="117">
        <v>1.208</v>
      </c>
      <c r="K35" s="118">
        <v>1.1890000000000001</v>
      </c>
      <c r="L35" s="118">
        <v>1.147</v>
      </c>
      <c r="M35" s="118">
        <v>1.1519999999999999</v>
      </c>
      <c r="N35" s="118">
        <v>1.1839999999999999</v>
      </c>
      <c r="O35" s="118">
        <v>1.1579999999999999</v>
      </c>
      <c r="P35" s="118">
        <v>1.208</v>
      </c>
      <c r="Q35" s="118">
        <v>1.2410000000000001</v>
      </c>
      <c r="R35" s="118">
        <v>1.2549999999999999</v>
      </c>
      <c r="S35" s="118">
        <v>1.218</v>
      </c>
      <c r="T35" s="118">
        <v>1.167</v>
      </c>
      <c r="U35" s="120" t="s">
        <v>34</v>
      </c>
      <c r="V35" s="120" t="s">
        <v>34</v>
      </c>
      <c r="W35" s="120" t="s">
        <v>34</v>
      </c>
      <c r="X35" s="120" t="s">
        <v>34</v>
      </c>
      <c r="Y35" s="120" t="s">
        <v>34</v>
      </c>
    </row>
    <row r="36" spans="1:25" ht="15">
      <c r="A36" t="s">
        <v>62</v>
      </c>
      <c r="B36" s="117">
        <v>1.3819999999999999</v>
      </c>
      <c r="C36" s="137">
        <v>1.3580000000000001</v>
      </c>
      <c r="D36" s="117">
        <v>1.5109999999999999</v>
      </c>
      <c r="E36" s="117">
        <v>1.526</v>
      </c>
      <c r="F36" s="117">
        <v>1.474</v>
      </c>
      <c r="G36" s="117">
        <v>1.387</v>
      </c>
      <c r="H36" s="117">
        <v>1.2969999999999999</v>
      </c>
      <c r="I36" s="117">
        <v>1.288</v>
      </c>
      <c r="J36" s="117">
        <v>1.2390000000000001</v>
      </c>
      <c r="K36" s="117">
        <v>1.3779999999999999</v>
      </c>
      <c r="L36" s="117">
        <v>1.333</v>
      </c>
      <c r="M36" s="117">
        <v>1.329</v>
      </c>
      <c r="N36" s="117">
        <v>1.2909999999999999</v>
      </c>
      <c r="O36" s="117">
        <v>1.2949999999999999</v>
      </c>
      <c r="P36" s="117">
        <v>1.335</v>
      </c>
      <c r="Q36" s="117">
        <v>1.4239999999999999</v>
      </c>
      <c r="R36" s="117">
        <v>1.5029999999999999</v>
      </c>
      <c r="S36" s="117">
        <v>1.4850000000000001</v>
      </c>
      <c r="T36" s="117">
        <v>1.391</v>
      </c>
      <c r="U36" s="117">
        <v>1.4530000000000001</v>
      </c>
      <c r="V36" s="117">
        <v>1.575</v>
      </c>
      <c r="W36" s="117">
        <v>1.36</v>
      </c>
      <c r="X36" s="117">
        <v>1.1180000000000001</v>
      </c>
      <c r="Y36" s="120" t="s">
        <v>34</v>
      </c>
    </row>
    <row r="37" spans="1:25" ht="15">
      <c r="A37" t="s">
        <v>63</v>
      </c>
      <c r="B37" s="117">
        <v>1.6459999999999999</v>
      </c>
      <c r="C37" s="117">
        <v>1.6419999999999999</v>
      </c>
      <c r="D37" s="137">
        <v>1.605</v>
      </c>
      <c r="E37" s="117">
        <v>1.6419999999999999</v>
      </c>
      <c r="F37" s="117">
        <v>1.728</v>
      </c>
      <c r="G37" s="117">
        <v>1.611</v>
      </c>
      <c r="H37" s="117">
        <v>1.573</v>
      </c>
      <c r="I37" s="117">
        <v>1.544</v>
      </c>
      <c r="J37" s="117">
        <v>1.5580000000000001</v>
      </c>
      <c r="K37" s="117">
        <v>1.605</v>
      </c>
      <c r="L37" s="117">
        <v>1.534</v>
      </c>
      <c r="M37" s="117">
        <v>1.506</v>
      </c>
      <c r="N37" s="117">
        <v>1.52</v>
      </c>
      <c r="O37" s="117">
        <v>1.532</v>
      </c>
      <c r="P37" s="117">
        <v>1.4610000000000001</v>
      </c>
      <c r="Q37" s="117">
        <v>1.4750000000000001</v>
      </c>
      <c r="R37" s="117">
        <v>1.4990000000000001</v>
      </c>
      <c r="S37" s="117">
        <v>1.4970000000000001</v>
      </c>
      <c r="T37" s="117">
        <v>1.2889999999999999</v>
      </c>
      <c r="U37" s="117">
        <v>1.298</v>
      </c>
      <c r="V37" s="117">
        <v>1.2689999999999999</v>
      </c>
      <c r="W37" s="117">
        <v>1.278</v>
      </c>
      <c r="X37" s="117">
        <v>1.202</v>
      </c>
      <c r="Y37" s="118">
        <v>1.131</v>
      </c>
    </row>
    <row r="38" spans="1:25" ht="15">
      <c r="A38" t="s">
        <v>64</v>
      </c>
      <c r="B38" s="137">
        <v>2.2120000000000002</v>
      </c>
      <c r="C38" s="117">
        <v>2.1659999999999999</v>
      </c>
      <c r="D38" s="117">
        <v>2.0369999999999999</v>
      </c>
      <c r="E38" s="117">
        <v>2.1619999999999999</v>
      </c>
      <c r="F38" s="117">
        <v>2.2410000000000001</v>
      </c>
      <c r="G38" s="117">
        <v>2.286</v>
      </c>
      <c r="H38" s="117">
        <v>2.3879999999999999</v>
      </c>
      <c r="I38" s="117">
        <v>2.3969999999999998</v>
      </c>
      <c r="J38" s="117">
        <v>2.5289999999999999</v>
      </c>
      <c r="K38" s="117">
        <v>2.5430000000000001</v>
      </c>
      <c r="L38" s="117">
        <v>2.4790000000000001</v>
      </c>
      <c r="M38" s="117">
        <v>2.5939999999999999</v>
      </c>
      <c r="N38" s="117">
        <v>2.8559999999999999</v>
      </c>
      <c r="O38" s="117">
        <v>2.7080000000000002</v>
      </c>
      <c r="P38" s="117">
        <v>2.7410000000000001</v>
      </c>
      <c r="Q38" s="117">
        <v>2.7519999999999998</v>
      </c>
      <c r="R38" s="117">
        <v>2.7650000000000001</v>
      </c>
      <c r="S38" s="117">
        <v>2.7629999999999999</v>
      </c>
      <c r="T38" s="117">
        <v>2.8159999999999998</v>
      </c>
      <c r="U38" s="117">
        <v>2.9119999999999999</v>
      </c>
      <c r="V38" s="117">
        <v>2.9550000000000001</v>
      </c>
      <c r="W38" s="117">
        <v>3.2719999999999998</v>
      </c>
      <c r="X38" s="117">
        <v>3.1040000000000001</v>
      </c>
      <c r="Y38" s="118">
        <v>2.9769999999999999</v>
      </c>
    </row>
    <row r="39" spans="1:25" ht="15">
      <c r="A39" t="s">
        <v>65</v>
      </c>
      <c r="B39" s="128">
        <v>0.57499999999999996</v>
      </c>
      <c r="C39" s="128">
        <v>0.58099999999999996</v>
      </c>
      <c r="D39" s="128">
        <v>0.60699999999999998</v>
      </c>
      <c r="E39" s="128">
        <v>0.66500000000000004</v>
      </c>
      <c r="F39" s="138">
        <v>1.353</v>
      </c>
      <c r="G39" s="137">
        <v>1.556</v>
      </c>
      <c r="H39" s="117">
        <v>1.821</v>
      </c>
      <c r="I39" s="117">
        <v>1.964</v>
      </c>
      <c r="J39" s="137">
        <v>1.462</v>
      </c>
      <c r="K39" s="117">
        <v>1.782</v>
      </c>
      <c r="L39" s="117">
        <v>1.748</v>
      </c>
      <c r="M39" s="117">
        <v>1.72</v>
      </c>
      <c r="N39" s="137">
        <v>1.7509999999999999</v>
      </c>
      <c r="O39" s="117">
        <v>1.748</v>
      </c>
      <c r="P39" s="117">
        <v>1.24</v>
      </c>
      <c r="Q39" s="117">
        <v>1.2470000000000001</v>
      </c>
      <c r="R39" s="117">
        <v>1.2689999999999999</v>
      </c>
      <c r="S39" s="117">
        <v>1.264</v>
      </c>
      <c r="T39" s="117">
        <v>1.26</v>
      </c>
      <c r="U39" s="117">
        <v>1.3260000000000001</v>
      </c>
      <c r="V39" s="117">
        <v>1.3360000000000001</v>
      </c>
      <c r="W39" s="117">
        <v>1.5049999999999999</v>
      </c>
      <c r="X39" s="117">
        <v>1.488</v>
      </c>
      <c r="Y39" s="120" t="s">
        <v>34</v>
      </c>
    </row>
    <row r="40" spans="1:25" ht="15">
      <c r="A40" t="s">
        <v>66</v>
      </c>
      <c r="B40" s="120" t="s">
        <v>34</v>
      </c>
      <c r="C40" s="120" t="s">
        <v>34</v>
      </c>
      <c r="D40" s="120" t="s">
        <v>34</v>
      </c>
      <c r="E40" s="117">
        <v>1.01</v>
      </c>
      <c r="F40" s="117">
        <v>0.96499999999999997</v>
      </c>
      <c r="G40" s="117">
        <v>1.0409999999999999</v>
      </c>
      <c r="H40" s="117">
        <v>0.96</v>
      </c>
      <c r="I40" s="117">
        <v>1.024</v>
      </c>
      <c r="J40" s="117">
        <v>0.99299999999999999</v>
      </c>
      <c r="K40" s="117">
        <v>1.0920000000000001</v>
      </c>
      <c r="L40" s="117">
        <v>1.083</v>
      </c>
      <c r="M40" s="117">
        <v>1.0409999999999999</v>
      </c>
      <c r="N40" s="117">
        <v>1.0860000000000001</v>
      </c>
      <c r="O40" s="117">
        <v>1.089</v>
      </c>
      <c r="P40" s="137">
        <v>1.1040000000000001</v>
      </c>
      <c r="Q40" s="117">
        <v>1.0620000000000001</v>
      </c>
      <c r="R40" s="117">
        <v>1.016</v>
      </c>
      <c r="S40" s="117">
        <v>1.0089999999999999</v>
      </c>
      <c r="T40" s="117">
        <v>0.99199999999999999</v>
      </c>
      <c r="U40" s="117">
        <v>0.99</v>
      </c>
      <c r="V40" s="117">
        <v>1.1759999999999999</v>
      </c>
      <c r="W40" s="117">
        <v>1.2210000000000001</v>
      </c>
      <c r="X40" s="117">
        <v>1.194</v>
      </c>
      <c r="Y40" s="118">
        <v>1.216</v>
      </c>
    </row>
    <row r="41" spans="1:25" ht="15">
      <c r="A41" t="s">
        <v>67</v>
      </c>
      <c r="B41" s="117">
        <v>1.6539999999999999</v>
      </c>
      <c r="C41" s="117">
        <v>1.6819999999999999</v>
      </c>
      <c r="D41" s="117">
        <v>1.673</v>
      </c>
      <c r="E41" s="137">
        <v>1.698</v>
      </c>
      <c r="F41" s="117">
        <v>1.6970000000000001</v>
      </c>
      <c r="G41" s="117">
        <v>1.6830000000000001</v>
      </c>
      <c r="H41" s="117">
        <v>1.6459999999999999</v>
      </c>
      <c r="I41" s="117">
        <v>1.6419999999999999</v>
      </c>
      <c r="J41" s="117">
        <v>1.73</v>
      </c>
      <c r="K41" s="117">
        <v>1.732</v>
      </c>
      <c r="L41" s="117">
        <v>1.85</v>
      </c>
      <c r="M41" s="117">
        <v>1.87</v>
      </c>
      <c r="N41" s="117">
        <v>1.996</v>
      </c>
      <c r="O41" s="117">
        <v>2.0640000000000001</v>
      </c>
      <c r="P41" s="117">
        <v>2.1019999999999999</v>
      </c>
      <c r="Q41" s="117">
        <v>2.0339999999999998</v>
      </c>
      <c r="R41" s="117">
        <v>1.9650000000000001</v>
      </c>
      <c r="S41" s="117">
        <v>1.99</v>
      </c>
      <c r="T41" s="117">
        <v>2.0009999999999999</v>
      </c>
      <c r="U41" s="117">
        <v>1.9970000000000001</v>
      </c>
      <c r="V41" s="117">
        <v>2.1179999999999999</v>
      </c>
      <c r="W41" s="117">
        <v>1.994</v>
      </c>
      <c r="X41" s="117">
        <v>1.867</v>
      </c>
      <c r="Y41" s="120" t="s">
        <v>34</v>
      </c>
    </row>
    <row r="42" spans="1:25" ht="15">
      <c r="A42" t="s">
        <v>68</v>
      </c>
      <c r="B42" s="128">
        <v>1.06</v>
      </c>
      <c r="C42" s="117">
        <v>1.3340000000000001</v>
      </c>
      <c r="D42" s="117">
        <v>1.355</v>
      </c>
      <c r="E42" s="117">
        <v>1.321</v>
      </c>
      <c r="F42" s="117">
        <v>1.3240000000000001</v>
      </c>
      <c r="G42" s="117">
        <v>1.3560000000000001</v>
      </c>
      <c r="H42" s="117">
        <v>1.3320000000000001</v>
      </c>
      <c r="I42" s="117">
        <v>1.306</v>
      </c>
      <c r="J42" s="117">
        <v>1.34</v>
      </c>
      <c r="K42" s="117">
        <v>1.4390000000000001</v>
      </c>
      <c r="L42" s="117">
        <v>1.363</v>
      </c>
      <c r="M42" s="137">
        <v>1.516</v>
      </c>
      <c r="N42" s="117">
        <v>1.59</v>
      </c>
      <c r="O42" s="117">
        <v>1.6279999999999999</v>
      </c>
      <c r="P42" s="117">
        <v>1.633</v>
      </c>
      <c r="Q42" s="117">
        <v>1.61</v>
      </c>
      <c r="R42" s="117">
        <v>1.573</v>
      </c>
      <c r="S42" s="117">
        <v>1.5189999999999999</v>
      </c>
      <c r="T42" s="117">
        <v>1.5269999999999999</v>
      </c>
      <c r="U42" s="117">
        <v>1.4850000000000001</v>
      </c>
      <c r="V42" s="117">
        <v>1.454</v>
      </c>
      <c r="W42" s="117">
        <v>1.421</v>
      </c>
      <c r="X42" s="117">
        <v>1.355</v>
      </c>
      <c r="Y42" s="118">
        <v>1.383</v>
      </c>
    </row>
    <row r="43" spans="1:25" ht="15">
      <c r="A43" t="s">
        <v>69</v>
      </c>
      <c r="B43" s="117">
        <v>2.835</v>
      </c>
      <c r="C43" s="117">
        <v>2.8490000000000002</v>
      </c>
      <c r="D43" s="117">
        <v>2.87</v>
      </c>
      <c r="E43" s="117">
        <v>2.9009999999999998</v>
      </c>
      <c r="F43" s="117">
        <v>2.9409999999999998</v>
      </c>
      <c r="G43" s="117">
        <v>2.73</v>
      </c>
      <c r="H43" s="117">
        <v>2.62</v>
      </c>
      <c r="I43" s="117">
        <v>2.5739999999999998</v>
      </c>
      <c r="J43" s="117">
        <v>2.5259999999999998</v>
      </c>
      <c r="K43" s="117">
        <v>2.657</v>
      </c>
      <c r="L43" s="117">
        <v>2.4</v>
      </c>
      <c r="M43" s="117">
        <v>2.375</v>
      </c>
      <c r="N43" s="117">
        <v>2.41</v>
      </c>
      <c r="O43" s="117">
        <v>2.415</v>
      </c>
      <c r="P43" s="117">
        <v>2.4180000000000001</v>
      </c>
      <c r="Q43" s="117">
        <v>2.4239999999999999</v>
      </c>
      <c r="R43" s="117">
        <v>2.391</v>
      </c>
      <c r="S43" s="117">
        <v>2.4700000000000002</v>
      </c>
      <c r="T43" s="117">
        <v>2.4580000000000002</v>
      </c>
      <c r="U43" s="117">
        <v>2.5019999999999998</v>
      </c>
      <c r="V43" s="117">
        <v>2.4790000000000001</v>
      </c>
      <c r="W43" s="117">
        <v>2.556</v>
      </c>
      <c r="X43" s="117">
        <v>2.5270000000000001</v>
      </c>
      <c r="Y43" s="120" t="s">
        <v>34</v>
      </c>
    </row>
    <row r="44" spans="1:25" ht="15">
      <c r="A44" t="s">
        <v>70</v>
      </c>
      <c r="B44" s="128">
        <v>1.33</v>
      </c>
      <c r="C44" s="128">
        <v>1.145</v>
      </c>
      <c r="D44" s="128">
        <v>1.0289999999999999</v>
      </c>
      <c r="E44" s="117">
        <v>0.94899999999999995</v>
      </c>
      <c r="F44" s="117">
        <v>0.99099999999999999</v>
      </c>
      <c r="G44" s="117">
        <v>1.1830000000000001</v>
      </c>
      <c r="H44" s="117">
        <v>1.2170000000000001</v>
      </c>
      <c r="I44" s="117">
        <v>1.2509999999999999</v>
      </c>
      <c r="J44" s="117">
        <v>1.0009999999999999</v>
      </c>
      <c r="K44" s="117">
        <v>0.79700000000000004</v>
      </c>
      <c r="L44" s="117">
        <v>0.84699999999999998</v>
      </c>
      <c r="M44" s="117">
        <v>0.74</v>
      </c>
      <c r="N44" s="117">
        <v>0.70799999999999996</v>
      </c>
      <c r="O44" s="117">
        <v>0.74</v>
      </c>
      <c r="P44" s="117">
        <v>0.76700000000000002</v>
      </c>
      <c r="Q44" s="117">
        <v>0.69799999999999995</v>
      </c>
      <c r="R44" s="117">
        <v>0.70599999999999996</v>
      </c>
      <c r="S44" s="117">
        <v>0.72699999999999998</v>
      </c>
      <c r="T44" s="117">
        <v>0.72099999999999997</v>
      </c>
      <c r="U44" s="117">
        <v>0.74299999999999999</v>
      </c>
      <c r="V44" s="117">
        <v>0.75900000000000001</v>
      </c>
      <c r="W44" s="117">
        <v>0.74199999999999999</v>
      </c>
      <c r="X44" s="117">
        <v>0.72099999999999997</v>
      </c>
      <c r="Y44" s="120" t="s">
        <v>34</v>
      </c>
    </row>
    <row r="45" spans="1:25" ht="15">
      <c r="A45" t="s">
        <v>71</v>
      </c>
      <c r="B45" s="117">
        <v>1.304</v>
      </c>
      <c r="C45" s="117">
        <v>1.351</v>
      </c>
      <c r="D45" s="117">
        <v>1.3759999999999999</v>
      </c>
      <c r="E45" s="117">
        <v>1.3160000000000001</v>
      </c>
      <c r="F45" s="117">
        <v>1.2290000000000001</v>
      </c>
      <c r="G45" s="117">
        <v>1.1279999999999999</v>
      </c>
      <c r="H45" s="117">
        <v>1.0489999999999999</v>
      </c>
      <c r="I45" s="117">
        <v>1.2490000000000001</v>
      </c>
      <c r="J45" s="117">
        <v>1.214</v>
      </c>
      <c r="K45" s="117">
        <v>1.216</v>
      </c>
      <c r="L45" s="117">
        <v>1.2789999999999999</v>
      </c>
      <c r="M45" s="117">
        <v>1.2949999999999999</v>
      </c>
      <c r="N45" s="117">
        <v>1.3959999999999999</v>
      </c>
      <c r="O45" s="117">
        <v>1.5580000000000001</v>
      </c>
      <c r="P45" s="117">
        <v>1.494</v>
      </c>
      <c r="Q45" s="117">
        <v>1.47</v>
      </c>
      <c r="R45" s="117">
        <v>1.44</v>
      </c>
      <c r="S45" s="117">
        <v>1.429</v>
      </c>
      <c r="T45" s="117">
        <v>1.5249999999999999</v>
      </c>
      <c r="U45" s="117">
        <v>1.573</v>
      </c>
      <c r="V45" s="117">
        <v>1.37</v>
      </c>
      <c r="W45" s="117">
        <v>1.4890000000000001</v>
      </c>
      <c r="X45" s="117">
        <v>1.4690000000000001</v>
      </c>
      <c r="Y45" s="118">
        <v>1.504</v>
      </c>
    </row>
    <row r="46" spans="1:25" ht="15">
      <c r="A46" t="s">
        <v>72</v>
      </c>
      <c r="B46" s="117">
        <v>1.8879999999999999</v>
      </c>
      <c r="C46" s="117">
        <v>1.8979999999999999</v>
      </c>
      <c r="D46" s="117">
        <v>2.0049999999999999</v>
      </c>
      <c r="E46" s="117">
        <v>2.0529999999999999</v>
      </c>
      <c r="F46" s="117">
        <v>2.0329999999999999</v>
      </c>
      <c r="G46" s="117">
        <v>2.028</v>
      </c>
      <c r="H46" s="117">
        <v>2.012</v>
      </c>
      <c r="I46" s="117">
        <v>2.028</v>
      </c>
      <c r="J46" s="117">
        <v>2.032</v>
      </c>
      <c r="K46" s="117">
        <v>2.0489999999999999</v>
      </c>
      <c r="L46" s="117">
        <v>2.0030000000000001</v>
      </c>
      <c r="M46" s="117">
        <v>1.988</v>
      </c>
      <c r="N46" s="117">
        <v>1.988</v>
      </c>
      <c r="O46" s="117">
        <v>1.9590000000000001</v>
      </c>
      <c r="P46" s="117">
        <v>1.9330000000000001</v>
      </c>
      <c r="Q46" s="117">
        <v>1.9279999999999999</v>
      </c>
      <c r="R46" s="117">
        <v>1.9390000000000001</v>
      </c>
      <c r="S46" s="117">
        <v>1.887</v>
      </c>
      <c r="T46" s="117">
        <v>1.867</v>
      </c>
      <c r="U46" s="117">
        <v>1.869</v>
      </c>
      <c r="V46" s="117">
        <v>1.8680000000000001</v>
      </c>
      <c r="W46" s="117">
        <v>1.8740000000000001</v>
      </c>
      <c r="X46" s="117">
        <v>1.831</v>
      </c>
      <c r="Y46" s="120" t="s">
        <v>34</v>
      </c>
    </row>
    <row r="47" spans="1:25">
      <c r="A47" t="s">
        <v>73</v>
      </c>
      <c r="B47">
        <v>2.3919999999999999</v>
      </c>
      <c r="C47">
        <v>2.468</v>
      </c>
      <c r="D47">
        <v>2.218</v>
      </c>
      <c r="E47">
        <v>1.948</v>
      </c>
      <c r="F47">
        <v>1.9970000000000001</v>
      </c>
      <c r="G47">
        <v>2.5169999999999999</v>
      </c>
      <c r="H47">
        <v>2.476</v>
      </c>
      <c r="I47">
        <v>2.4510000000000001</v>
      </c>
      <c r="J47">
        <v>2.476</v>
      </c>
      <c r="K47">
        <v>2.476</v>
      </c>
      <c r="L47">
        <v>2.5299999999999998</v>
      </c>
      <c r="M47">
        <v>2.5329999999999999</v>
      </c>
      <c r="N47">
        <v>2.5640000000000001</v>
      </c>
      <c r="O47">
        <v>2.6230000000000002</v>
      </c>
      <c r="P47">
        <v>2.6150000000000002</v>
      </c>
      <c r="Q47">
        <v>2.653</v>
      </c>
      <c r="R47">
        <v>2.6619999999999999</v>
      </c>
      <c r="S47">
        <v>2.698</v>
      </c>
      <c r="T47">
        <v>2.6440000000000001</v>
      </c>
      <c r="U47">
        <v>2.5880000000000001</v>
      </c>
      <c r="V47">
        <v>2.4169999999999998</v>
      </c>
      <c r="W47" t="s">
        <v>74</v>
      </c>
      <c r="X47" t="s">
        <v>74</v>
      </c>
    </row>
    <row r="48" spans="1:25">
      <c r="A48" t="s">
        <v>77</v>
      </c>
    </row>
    <row r="49" spans="1:1">
      <c r="A49" t="s">
        <v>79</v>
      </c>
    </row>
    <row r="50" spans="1:1">
      <c r="A50" t="s">
        <v>80</v>
      </c>
    </row>
    <row r="51" spans="1:1">
      <c r="A51" t="s">
        <v>78</v>
      </c>
    </row>
  </sheetData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A32F-BEA8-441F-8FEB-CF6AF8F09D05}">
  <dimension ref="A1:Y50"/>
  <sheetViews>
    <sheetView topLeftCell="I18" workbookViewId="0">
      <selection activeCell="A19" sqref="A19:XFD19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84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 t="s">
        <v>109</v>
      </c>
    </row>
    <row r="8" spans="1:25">
      <c r="A8" t="s">
        <v>35</v>
      </c>
      <c r="B8">
        <f>ménages!B9/total!B8</f>
        <v>0.20977087174084802</v>
      </c>
      <c r="C8">
        <f>ménages!C9/total!C8</f>
        <v>0.20421984891898934</v>
      </c>
      <c r="D8">
        <f>ménages!D9/total!D8</f>
        <v>0.19908583037074656</v>
      </c>
      <c r="E8">
        <f>ménages!E9/total!E8</f>
        <v>0.19134627585331809</v>
      </c>
      <c r="F8">
        <f>ménages!F9/total!F8</f>
        <v>0.19203660195375294</v>
      </c>
      <c r="G8">
        <f>ménages!G9/total!G8</f>
        <v>0.19636135508155583</v>
      </c>
      <c r="H8">
        <f>ménages!H9/total!H8</f>
        <v>0.19731728720070202</v>
      </c>
      <c r="I8">
        <f>ménages!I9/total!I8</f>
        <v>0.18994413407821231</v>
      </c>
      <c r="J8">
        <f>ménages!J9/total!J8</f>
        <v>0.1903261001333495</v>
      </c>
      <c r="K8">
        <f>ménages!K9/total!K8</f>
        <v>0.19052077238150963</v>
      </c>
      <c r="L8">
        <f>ménages!L9/total!L8</f>
        <v>0.1975059382422803</v>
      </c>
      <c r="M8">
        <f>ménages!M9/total!M8</f>
        <v>0.19163640623169728</v>
      </c>
      <c r="N8">
        <f>ménages!N9/total!N8</f>
        <v>0.199193083573487</v>
      </c>
      <c r="O8">
        <f>ménages!O9/total!O8</f>
        <v>0.19517769397783111</v>
      </c>
      <c r="P8">
        <f>ménages!P9/total!P8</f>
        <v>0.17825910107789303</v>
      </c>
      <c r="Q8">
        <f>ménages!Q9/total!Q8</f>
        <v>0.17187193085837751</v>
      </c>
      <c r="R8">
        <f>ménages!R9/total!R8</f>
        <v>0.16942435351233529</v>
      </c>
      <c r="S8">
        <f>ménages!S9/total!S8</f>
        <v>0.16585992294774277</v>
      </c>
      <c r="T8">
        <f>ménages!T9/total!T8</f>
        <v>0.16212723658051689</v>
      </c>
      <c r="U8">
        <f>ménages!U9/total!U8</f>
        <v>0.14696673189823875</v>
      </c>
      <c r="V8">
        <f>ménages!V9/total!V8</f>
        <v>0.14853987270685137</v>
      </c>
      <c r="W8">
        <f>ménages!W9/total!W8</f>
        <v>0.13626062322946175</v>
      </c>
      <c r="X8">
        <f>ménages!X9/total!X8</f>
        <v>0.15281555354084819</v>
      </c>
      <c r="Y8" t="e">
        <f>ménages!Y9/total!Y8</f>
        <v>#VALUE!</v>
      </c>
    </row>
    <row r="9" spans="1:25">
      <c r="A9" t="s">
        <v>36</v>
      </c>
      <c r="B9">
        <f>ménages!B10/total!B9</f>
        <v>0.17818339852238155</v>
      </c>
      <c r="C9">
        <f>ménages!C10/total!C9</f>
        <v>0.18459380731470493</v>
      </c>
      <c r="D9">
        <f>ménages!D10/total!D9</f>
        <v>0.18616285258116022</v>
      </c>
      <c r="E9">
        <f>ménages!E10/total!E9</f>
        <v>0.18885513773960405</v>
      </c>
      <c r="F9">
        <f>ménages!F10/total!F9</f>
        <v>0.19301678854670926</v>
      </c>
      <c r="G9">
        <f>ménages!G10/total!G9</f>
        <v>0.19185623766490079</v>
      </c>
      <c r="H9">
        <f>ménages!H10/total!H9</f>
        <v>0.18801804637498687</v>
      </c>
      <c r="I9">
        <f>ménages!I10/total!I9</f>
        <v>0.1881032312211498</v>
      </c>
      <c r="J9">
        <f>ménages!J10/total!J9</f>
        <v>0.18239769689492083</v>
      </c>
      <c r="K9">
        <f>ménages!K10/total!K9</f>
        <v>0.18052024251906904</v>
      </c>
      <c r="L9">
        <f>ménages!L10/total!L9</f>
        <v>0.18598962919479503</v>
      </c>
      <c r="M9">
        <f>ménages!M10/total!M9</f>
        <v>0.18741272691003391</v>
      </c>
      <c r="N9">
        <f>ménages!N10/total!N9</f>
        <v>0.18678301794293559</v>
      </c>
      <c r="O9">
        <f>ménages!O10/total!O9</f>
        <v>0.19171689675286799</v>
      </c>
      <c r="P9">
        <f>ménages!P10/total!P9</f>
        <v>0.19097222222222221</v>
      </c>
      <c r="Q9">
        <f>ménages!Q10/total!Q9</f>
        <v>0.19087577160493827</v>
      </c>
      <c r="R9">
        <f>ménages!R10/total!R9</f>
        <v>0.19242658423493045</v>
      </c>
      <c r="S9">
        <f>ménages!S10/total!S9</f>
        <v>0.1915446841294299</v>
      </c>
      <c r="T9">
        <f>ménages!T10/total!T9</f>
        <v>0.18426901149869551</v>
      </c>
      <c r="U9">
        <f>ménages!U10/total!U9</f>
        <v>0.17917421569562314</v>
      </c>
      <c r="V9">
        <f>ménages!V10/total!V9</f>
        <v>0.16372419850680722</v>
      </c>
      <c r="W9">
        <f>ménages!W10/total!W9</f>
        <v>0.15806878306878305</v>
      </c>
      <c r="X9">
        <f>ménages!X10/total!X9</f>
        <v>0.15989961459173613</v>
      </c>
      <c r="Y9">
        <f>ménages!Y10/total!Y9</f>
        <v>0.1614022274968048</v>
      </c>
    </row>
    <row r="10" spans="1:25">
      <c r="A10" t="s">
        <v>37</v>
      </c>
      <c r="B10" t="e">
        <f>ménages!B11/total!B10</f>
        <v>#VALUE!</v>
      </c>
      <c r="C10" t="e">
        <f>ménages!C11/total!C10</f>
        <v>#VALUE!</v>
      </c>
      <c r="D10" t="e">
        <f>ménages!D11/total!D10</f>
        <v>#VALUE!</v>
      </c>
      <c r="E10">
        <f>ménages!E11/total!E10</f>
        <v>0.20744216499345264</v>
      </c>
      <c r="F10">
        <f>ménages!F11/total!F10</f>
        <v>0.19939965694682679</v>
      </c>
      <c r="G10">
        <f>ménages!G11/total!G10</f>
        <v>0.20002168256721595</v>
      </c>
      <c r="H10">
        <f>ménages!H11/total!H10</f>
        <v>0.20197152245345015</v>
      </c>
      <c r="I10">
        <f>ménages!I11/total!I10</f>
        <v>0.20566987740805606</v>
      </c>
      <c r="J10">
        <f>ménages!J11/total!J10</f>
        <v>0.1990620114643043</v>
      </c>
      <c r="K10">
        <f>ménages!K11/total!K10</f>
        <v>0.19668636760003874</v>
      </c>
      <c r="L10">
        <f>ménages!L11/total!L10</f>
        <v>0.19721623211135073</v>
      </c>
      <c r="M10">
        <f>ménages!M11/total!M10</f>
        <v>0.1959857184213066</v>
      </c>
      <c r="N10">
        <f>ménages!N11/total!N10</f>
        <v>0.19443915444677201</v>
      </c>
      <c r="O10">
        <f>ménages!O11/total!O10</f>
        <v>0.19731492861870098</v>
      </c>
      <c r="P10">
        <f>ménages!P11/total!P10</f>
        <v>0.1953058723725139</v>
      </c>
      <c r="Q10">
        <f>ménages!Q11/total!Q10</f>
        <v>0.19014541076224875</v>
      </c>
      <c r="R10">
        <f>ménages!R11/total!R10</f>
        <v>0.18454697053918842</v>
      </c>
      <c r="S10">
        <f>ménages!S11/total!S10</f>
        <v>0.1839059172145569</v>
      </c>
      <c r="T10">
        <f>ménages!T11/total!T10</f>
        <v>0.1848816867691741</v>
      </c>
      <c r="U10">
        <f>ménages!U11/total!U10</f>
        <v>0.19675775822139882</v>
      </c>
      <c r="V10">
        <f>ménages!V11/total!V10</f>
        <v>0.17297731737810323</v>
      </c>
      <c r="W10">
        <f>ménages!W11/total!W10</f>
        <v>0.18781128316580639</v>
      </c>
      <c r="X10">
        <f>ménages!X11/total!X10</f>
        <v>0.20048331629333579</v>
      </c>
      <c r="Y10" t="e">
        <f>ménages!Y11/total!Y10</f>
        <v>#VALUE!</v>
      </c>
    </row>
    <row r="11" spans="1:25">
      <c r="A11" t="s">
        <v>38</v>
      </c>
      <c r="B11">
        <f>ménages!B12/total!B11</f>
        <v>0.16610087293889431</v>
      </c>
      <c r="C11">
        <f>ménages!C12/total!C11</f>
        <v>0.15930434782608696</v>
      </c>
      <c r="D11">
        <f>ménages!D12/total!D11</f>
        <v>0.1590832110195326</v>
      </c>
      <c r="E11">
        <f>ménages!E12/total!E11</f>
        <v>0.15248030185329045</v>
      </c>
      <c r="F11">
        <f>ménages!F12/total!F11</f>
        <v>0.15287888815354067</v>
      </c>
      <c r="G11">
        <f>ménages!G12/total!G11</f>
        <v>0.15373547315993358</v>
      </c>
      <c r="H11">
        <f>ménages!H12/total!H11</f>
        <v>0.15874545065296511</v>
      </c>
      <c r="I11">
        <f>ménages!I12/total!I11</f>
        <v>0.15595553202752779</v>
      </c>
      <c r="J11">
        <f>ménages!J12/total!J11</f>
        <v>0.15487094088259781</v>
      </c>
      <c r="K11">
        <f>ménages!K12/total!K11</f>
        <v>0.15231663852935659</v>
      </c>
      <c r="L11">
        <f>ménages!L12/total!L11</f>
        <v>0.15651929561633571</v>
      </c>
      <c r="M11">
        <f>ménages!M12/total!M11</f>
        <v>0.15202312138728324</v>
      </c>
      <c r="N11">
        <f>ménages!N12/total!N11</f>
        <v>0.15033301617507136</v>
      </c>
      <c r="O11">
        <f>ménages!O12/total!O11</f>
        <v>0.145985401459854</v>
      </c>
      <c r="P11">
        <f>ménages!P12/total!P11</f>
        <v>0.14749463833105869</v>
      </c>
      <c r="Q11">
        <f>ménages!Q12/total!Q11</f>
        <v>0.14740664866374895</v>
      </c>
      <c r="R11">
        <f>ménages!R12/total!R11</f>
        <v>0.15645395213923133</v>
      </c>
      <c r="S11">
        <f>ménages!S12/total!S11</f>
        <v>0.15853658536585366</v>
      </c>
      <c r="T11">
        <f>ménages!T12/total!T11</f>
        <v>0.15598349381017884</v>
      </c>
      <c r="U11">
        <f>ménages!U12/total!U11</f>
        <v>0.15541829412299027</v>
      </c>
      <c r="V11">
        <f>ménages!V12/total!V11</f>
        <v>0.13701572688914462</v>
      </c>
      <c r="W11">
        <f>ménages!W12/total!W11</f>
        <v>0.14042484190043783</v>
      </c>
      <c r="X11">
        <f>ménages!X12/total!X11</f>
        <v>0.14856685063200997</v>
      </c>
      <c r="Y11">
        <f>ménages!Y12/total!Y11</f>
        <v>0.15306486101211689</v>
      </c>
    </row>
    <row r="12" spans="1:25">
      <c r="A12" t="s">
        <v>39</v>
      </c>
      <c r="B12">
        <f>ménages!B13/total!B12</f>
        <v>0.4281428571428571</v>
      </c>
      <c r="C12">
        <f>ménages!C13/total!C12</f>
        <v>0.42623643793152033</v>
      </c>
      <c r="D12">
        <f>ménages!D13/total!D12</f>
        <v>0.4248057713651498</v>
      </c>
      <c r="E12">
        <f>ménages!E13/total!E12</f>
        <v>0.42772413793103448</v>
      </c>
      <c r="F12">
        <f>ménages!F13/total!F12</f>
        <v>0.41852387843704775</v>
      </c>
      <c r="G12">
        <f>ménages!G13/total!G12</f>
        <v>0.42466787439613529</v>
      </c>
      <c r="H12">
        <f>ménages!H13/total!H12</f>
        <v>0.40744400527009228</v>
      </c>
      <c r="I12">
        <f>ménages!I13/total!I12</f>
        <v>0.39192016739095448</v>
      </c>
      <c r="J12">
        <f>ménages!J13/total!J12</f>
        <v>0.37433234421364986</v>
      </c>
      <c r="K12">
        <f>ménages!K13/total!K12</f>
        <v>0.34461695087808608</v>
      </c>
      <c r="L12">
        <f>ménages!L13/total!L12</f>
        <v>0.34472140762463344</v>
      </c>
      <c r="M12">
        <f>ménages!M13/total!M12</f>
        <v>0.34505074275628767</v>
      </c>
      <c r="N12">
        <f>ménages!N13/total!N12</f>
        <v>0.3340455840455841</v>
      </c>
      <c r="O12">
        <f>ménages!O13/total!O12</f>
        <v>0.33640984483681113</v>
      </c>
      <c r="P12">
        <f>ménages!P13/total!P12</f>
        <v>0.34264218311655187</v>
      </c>
      <c r="Q12">
        <f>ménages!Q13/total!Q12</f>
        <v>0.34510837025505925</v>
      </c>
      <c r="R12">
        <f>ménages!R13/total!R12</f>
        <v>0.34751110072446839</v>
      </c>
      <c r="S12">
        <f>ménages!S13/total!S12</f>
        <v>0.3330766692333077</v>
      </c>
      <c r="T12">
        <f>ménages!T13/total!T12</f>
        <v>0.32430088879254276</v>
      </c>
      <c r="U12">
        <f>ménages!U13/total!U12</f>
        <v>0.32158496208480192</v>
      </c>
      <c r="V12">
        <f>ménages!V13/total!V12</f>
        <v>0.28950344402179495</v>
      </c>
      <c r="W12">
        <f>ménages!W13/total!W12</f>
        <v>0.33950551214813229</v>
      </c>
      <c r="X12">
        <f>ménages!X13/total!X12</f>
        <v>0.35460355502296786</v>
      </c>
      <c r="Y12">
        <f>ménages!Y13/total!Y12</f>
        <v>0.3503184713375796</v>
      </c>
    </row>
    <row r="13" spans="1:25">
      <c r="A13" t="s">
        <v>40</v>
      </c>
      <c r="B13">
        <f>ménages!B14/total!B13</f>
        <v>0.13700088731144633</v>
      </c>
      <c r="C13">
        <f>ménages!C14/total!C13</f>
        <v>0.13396162908111747</v>
      </c>
      <c r="D13">
        <f>ménages!D14/total!D13</f>
        <v>0.11494854351997211</v>
      </c>
      <c r="E13">
        <f>ménages!E14/total!E13</f>
        <v>8.606060606060606E-2</v>
      </c>
      <c r="F13">
        <f>ménages!F14/total!F13</f>
        <v>0.13760993274702535</v>
      </c>
      <c r="G13">
        <f>ménages!G14/total!G13</f>
        <v>0.16400197791330146</v>
      </c>
      <c r="H13">
        <f>ménages!H14/total!H13</f>
        <v>0.17929292929292928</v>
      </c>
      <c r="I13">
        <f>ménages!I14/total!I13</f>
        <v>0.1924202742258512</v>
      </c>
      <c r="J13">
        <f>ménages!J14/total!J13</f>
        <v>0.20856474714995618</v>
      </c>
      <c r="K13">
        <f>ménages!K14/total!K13</f>
        <v>0.18013951579811244</v>
      </c>
      <c r="L13">
        <f>ménages!L14/total!L13</f>
        <v>0.16999010041012586</v>
      </c>
      <c r="M13">
        <f>ménages!M14/total!M13</f>
        <v>0.15322223860787493</v>
      </c>
      <c r="N13">
        <f>ménages!N14/total!N13</f>
        <v>0.17862436999703529</v>
      </c>
      <c r="O13">
        <f>ménages!O14/total!O13</f>
        <v>0.17158329770557218</v>
      </c>
      <c r="P13">
        <f>ménages!P14/total!P13</f>
        <v>0.16281658780962982</v>
      </c>
      <c r="Q13">
        <f>ménages!Q14/total!Q13</f>
        <v>0.15406087996809784</v>
      </c>
      <c r="R13">
        <f>ménages!R14/total!R13</f>
        <v>0.15615456114725801</v>
      </c>
      <c r="S13">
        <f>ménages!S14/total!S13</f>
        <v>0.15366584190649824</v>
      </c>
      <c r="T13">
        <f>ménages!T14/total!T13</f>
        <v>0.15134426229508197</v>
      </c>
      <c r="U13">
        <f>ménages!U14/total!U13</f>
        <v>0.1474293059125964</v>
      </c>
      <c r="V13">
        <f>ménages!V14/total!V13</f>
        <v>0.14493917833371583</v>
      </c>
      <c r="W13">
        <f>ménages!W14/total!W13</f>
        <v>0.13672654690618763</v>
      </c>
      <c r="X13">
        <f>ménages!X14/total!X13</f>
        <v>0.14364932664378138</v>
      </c>
      <c r="Y13">
        <f>ménages!Y14/total!Y13</f>
        <v>0.14612584503380135</v>
      </c>
    </row>
    <row r="14" spans="1:25">
      <c r="A14" t="s">
        <v>41</v>
      </c>
      <c r="B14">
        <f>ménages!B15/total!B14</f>
        <v>0.31576542269611574</v>
      </c>
      <c r="C14">
        <f>ménages!C15/total!C14</f>
        <v>0.31634229224590671</v>
      </c>
      <c r="D14">
        <f>ménages!D15/total!D14</f>
        <v>0.30688600960838552</v>
      </c>
      <c r="E14">
        <f>ménages!E15/total!E14</f>
        <v>0.30764815611995983</v>
      </c>
      <c r="F14">
        <f>ménages!F15/total!F14</f>
        <v>0.32066365007541475</v>
      </c>
      <c r="G14">
        <f>ménages!G15/total!G14</f>
        <v>0.32773109243697485</v>
      </c>
      <c r="H14">
        <f>ménages!H15/total!H14</f>
        <v>0.31074260994953135</v>
      </c>
      <c r="I14">
        <f>ménages!I15/total!I14</f>
        <v>0.30917667238421953</v>
      </c>
      <c r="J14">
        <f>ménages!J15/total!J14</f>
        <v>0.29508635694202706</v>
      </c>
      <c r="K14">
        <f>ménages!K15/total!K14</f>
        <v>0.26399491094147581</v>
      </c>
      <c r="L14">
        <f>ménages!L15/total!L14</f>
        <v>0.25382986673309255</v>
      </c>
      <c r="M14">
        <f>ménages!M15/total!M14</f>
        <v>0.25579388560157795</v>
      </c>
      <c r="N14">
        <f>ménages!N15/total!N14</f>
        <v>0.24299665895656644</v>
      </c>
      <c r="O14">
        <f>ménages!O15/total!O14</f>
        <v>0.23023831228024483</v>
      </c>
      <c r="P14">
        <f>ménages!P15/total!P14</f>
        <v>0.24197337509788569</v>
      </c>
      <c r="Q14">
        <f>ménages!Q15/total!Q14</f>
        <v>0.22391991570073763</v>
      </c>
      <c r="R14">
        <f>ménages!R15/total!R14</f>
        <v>0.22009569377990432</v>
      </c>
      <c r="S14">
        <f>ménages!S15/total!S14</f>
        <v>0.21249112845990065</v>
      </c>
      <c r="T14">
        <f>ménages!T15/total!T14</f>
        <v>0.22412846555037058</v>
      </c>
      <c r="U14">
        <f>ménages!U15/total!U14</f>
        <v>0.22323777870101094</v>
      </c>
      <c r="V14">
        <f>ménages!V15/total!V14</f>
        <v>0.20293929712460065</v>
      </c>
      <c r="W14">
        <f>ménages!W15/total!W14</f>
        <v>0.20636808032765228</v>
      </c>
      <c r="X14">
        <f>ménages!X15/total!X14</f>
        <v>0.22438752783964366</v>
      </c>
      <c r="Y14" t="e">
        <f>ménages!Y15/total!Y14</f>
        <v>#VALUE!</v>
      </c>
    </row>
    <row r="15" spans="1:25">
      <c r="A15" t="s">
        <v>42</v>
      </c>
      <c r="B15">
        <f>ménages!B16/total!B15</f>
        <v>0.10191194527275917</v>
      </c>
      <c r="C15">
        <f>ménages!C16/total!C15</f>
        <v>0.106430155210643</v>
      </c>
      <c r="D15">
        <f>ménages!D16/total!D15</f>
        <v>0.10004856726566295</v>
      </c>
      <c r="E15">
        <f>ménages!E16/total!E15</f>
        <v>0.10361741263028817</v>
      </c>
      <c r="F15">
        <f>ménages!F16/total!F15</f>
        <v>0.10706975279483547</v>
      </c>
      <c r="G15">
        <f>ménages!G16/total!G15</f>
        <v>0.11086579403879514</v>
      </c>
      <c r="H15">
        <f>ménages!H16/total!H15</f>
        <v>0.11648280337443219</v>
      </c>
      <c r="I15">
        <f>ménages!I16/total!I15</f>
        <v>0.13631807550952221</v>
      </c>
      <c r="J15">
        <f>ménages!J16/total!J15</f>
        <v>0.16129541864139019</v>
      </c>
      <c r="K15">
        <f>ménages!K16/total!K15</f>
        <v>0.15050351772658299</v>
      </c>
      <c r="L15">
        <f>ménages!L16/total!L15</f>
        <v>0.13801740047455838</v>
      </c>
      <c r="M15">
        <f>ménages!M16/total!M15</f>
        <v>0.14170415453823762</v>
      </c>
      <c r="N15">
        <f>ménages!N16/total!N15</f>
        <v>0.1416579223504722</v>
      </c>
      <c r="O15">
        <f>ménages!O16/total!O15</f>
        <v>0.1428001595532509</v>
      </c>
      <c r="P15">
        <f>ménages!P16/total!P15</f>
        <v>0.1442459274829217</v>
      </c>
      <c r="Q15">
        <f>ménages!Q16/total!Q15</f>
        <v>0.14452435880037998</v>
      </c>
      <c r="R15">
        <f>ménages!R16/total!R15</f>
        <v>0.14182111200644643</v>
      </c>
      <c r="S15">
        <f>ménages!S16/total!S15</f>
        <v>0.14049586776859502</v>
      </c>
      <c r="T15">
        <f>ménages!T16/total!T15</f>
        <v>0.14136546184738957</v>
      </c>
      <c r="U15">
        <f>ménages!U16/total!U15</f>
        <v>0.14323293436801263</v>
      </c>
      <c r="V15">
        <f>ménages!V16/total!V15</f>
        <v>0.11004992402865205</v>
      </c>
      <c r="W15">
        <f>ménages!W16/total!W15</f>
        <v>0.12435451575508481</v>
      </c>
      <c r="X15">
        <f>ménages!X16/total!X15</f>
        <v>0.14285714285714285</v>
      </c>
      <c r="Y15">
        <f>ménages!Y16/total!Y15</f>
        <v>0.14074941451990633</v>
      </c>
    </row>
    <row r="16" spans="1:25">
      <c r="A16" t="s">
        <v>43</v>
      </c>
      <c r="B16">
        <f>ménages!B17/total!B16</f>
        <v>0.1536278381046397</v>
      </c>
      <c r="C16">
        <f>ménages!C17/total!C16</f>
        <v>0.15116003787878787</v>
      </c>
      <c r="D16">
        <f>ménages!D17/total!D16</f>
        <v>0.14730552682982881</v>
      </c>
      <c r="E16">
        <f>ménages!E17/total!E16</f>
        <v>0.14555256064690028</v>
      </c>
      <c r="F16">
        <f>ménages!F17/total!F16</f>
        <v>0.14877317641834131</v>
      </c>
      <c r="G16">
        <f>ménages!G17/total!G16</f>
        <v>0.14706852931470685</v>
      </c>
      <c r="H16">
        <f>ménages!H17/total!H16</f>
        <v>0.1452721125531683</v>
      </c>
      <c r="I16">
        <f>ménages!I17/total!I16</f>
        <v>0.14563002680965151</v>
      </c>
      <c r="J16">
        <f>ménages!J17/total!J16</f>
        <v>0.14120492061823153</v>
      </c>
      <c r="K16">
        <f>ménages!K17/total!K16</f>
        <v>0.13687464867903318</v>
      </c>
      <c r="L16">
        <f>ménages!L17/total!L16</f>
        <v>0.137286375224247</v>
      </c>
      <c r="M16">
        <f>ménages!M17/total!M16</f>
        <v>0.13919907585675778</v>
      </c>
      <c r="N16">
        <f>ménages!N17/total!N16</f>
        <v>0.13535122786978868</v>
      </c>
      <c r="O16">
        <f>ménages!O17/total!O16</f>
        <v>0.13375363724539283</v>
      </c>
      <c r="P16">
        <f>ménages!P17/total!P16</f>
        <v>0.13359891177613681</v>
      </c>
      <c r="Q16">
        <f>ménages!Q17/total!Q16</f>
        <v>0.13477924089852827</v>
      </c>
      <c r="R16">
        <f>ménages!R17/total!R16</f>
        <v>0.13539122789879846</v>
      </c>
      <c r="S16">
        <f>ménages!S17/total!S16</f>
        <v>0.13695781342840166</v>
      </c>
      <c r="T16">
        <f>ménages!T17/total!T16</f>
        <v>0.13824519706872646</v>
      </c>
      <c r="U16">
        <f>ménages!U17/total!U16</f>
        <v>0.13790386130811663</v>
      </c>
      <c r="V16">
        <f>ménages!V17/total!V16</f>
        <v>0.13579545454545452</v>
      </c>
      <c r="W16">
        <f>ménages!W17/total!W16</f>
        <v>0.12610864745011086</v>
      </c>
      <c r="X16">
        <f>ménages!X17/total!X16</f>
        <v>0.1303292528493035</v>
      </c>
      <c r="Y16">
        <f>ménages!Y17/total!Y16</f>
        <v>0.13843872471136531</v>
      </c>
    </row>
    <row r="17" spans="1:25">
      <c r="A17" t="s">
        <v>44</v>
      </c>
      <c r="B17">
        <f>ménages!B18/total!B17</f>
        <v>0.20371804802478702</v>
      </c>
      <c r="C17">
        <f>ménages!C18/total!C17</f>
        <v>0.19242836226730811</v>
      </c>
      <c r="D17">
        <f>ménages!D18/total!D17</f>
        <v>0.20561343823091641</v>
      </c>
      <c r="E17">
        <f>ménages!E18/total!E17</f>
        <v>0.21093597976259973</v>
      </c>
      <c r="F17">
        <f>ménages!F18/total!F17</f>
        <v>0.22948669913825404</v>
      </c>
      <c r="G17">
        <f>ménages!G18/total!G17</f>
        <v>0.23021718602455149</v>
      </c>
      <c r="H17">
        <f>ménages!H18/total!H17</f>
        <v>0.23622838761560114</v>
      </c>
      <c r="I17">
        <f>ménages!I18/total!I17</f>
        <v>0.22970106075216976</v>
      </c>
      <c r="J17">
        <f>ménages!J18/total!J17</f>
        <v>0.2138660399529965</v>
      </c>
      <c r="K17">
        <f>ménages!K18/total!K17</f>
        <v>0.21227173119065013</v>
      </c>
      <c r="L17">
        <f>ménages!L18/total!L17</f>
        <v>0.22808613891416438</v>
      </c>
      <c r="M17">
        <f>ménages!M18/total!M17</f>
        <v>0.22523856531753866</v>
      </c>
      <c r="N17">
        <f>ménages!N18/total!N17</f>
        <v>0.22543068088597212</v>
      </c>
      <c r="O17">
        <f>ménages!O18/total!O17</f>
        <v>0.23610889985671074</v>
      </c>
      <c r="P17">
        <f>ménages!P18/total!P17</f>
        <v>0.23514618044640051</v>
      </c>
      <c r="Q17">
        <f>ménages!Q18/total!Q17</f>
        <v>0.23716307784972143</v>
      </c>
      <c r="R17">
        <f>ménages!R18/total!R17</f>
        <v>0.2373918233363175</v>
      </c>
      <c r="S17">
        <f>ménages!S18/total!S17</f>
        <v>0.24814309534636955</v>
      </c>
      <c r="T17">
        <f>ménages!T18/total!T17</f>
        <v>0.24510536541623074</v>
      </c>
      <c r="U17">
        <f>ménages!U18/total!U17</f>
        <v>0.23764119113979756</v>
      </c>
      <c r="V17">
        <f>ménages!V18/total!V17</f>
        <v>0.21454017680432774</v>
      </c>
      <c r="W17">
        <f>ménages!W18/total!W17</f>
        <v>0.22320117474302498</v>
      </c>
      <c r="X17">
        <f>ménages!X18/total!X17</f>
        <v>0.23148148148148148</v>
      </c>
      <c r="Y17">
        <f>ménages!Y18/total!Y17</f>
        <v>0.21987035322132556</v>
      </c>
    </row>
    <row r="18" spans="1:25">
      <c r="A18" t="s">
        <v>45</v>
      </c>
      <c r="B18">
        <f>ménages!B19/total!B18</f>
        <v>0.21626956153954605</v>
      </c>
      <c r="C18">
        <f>ménages!C19/total!C18</f>
        <v>0.21224658667769961</v>
      </c>
      <c r="D18">
        <f>ménages!D19/total!D18</f>
        <v>0.20739381227058207</v>
      </c>
      <c r="E18">
        <f>ménages!E19/total!E18</f>
        <v>0.20332577475434621</v>
      </c>
      <c r="F18">
        <f>ménages!F19/total!F18</f>
        <v>0.19865988336021839</v>
      </c>
      <c r="G18">
        <f>ménages!G19/total!G18</f>
        <v>0.19570463320463322</v>
      </c>
      <c r="H18">
        <f>ménages!H19/total!H18</f>
        <v>0.18819410912602605</v>
      </c>
      <c r="I18">
        <f>ménages!I19/total!I18</f>
        <v>0.19000494804552204</v>
      </c>
      <c r="J18">
        <f>ménages!J19/total!J18</f>
        <v>0.18578448999160974</v>
      </c>
      <c r="K18">
        <f>ménages!K19/total!K18</f>
        <v>0.1831677764436197</v>
      </c>
      <c r="L18">
        <f>ménages!L19/total!L18</f>
        <v>0.18803325311747979</v>
      </c>
      <c r="M18">
        <f>ménages!M19/total!M18</f>
        <v>0.18150276482706276</v>
      </c>
      <c r="N18">
        <f>ménages!N19/total!N18</f>
        <v>0.17462966826622156</v>
      </c>
      <c r="O18">
        <f>ménages!O19/total!O18</f>
        <v>0.17797042325344214</v>
      </c>
      <c r="P18">
        <f>ménages!P19/total!P18</f>
        <v>0.17636233513955629</v>
      </c>
      <c r="Q18">
        <f>ménages!Q19/total!Q18</f>
        <v>0.18631415241057542</v>
      </c>
      <c r="R18">
        <f>ménages!R19/total!R18</f>
        <v>0.19268500746427808</v>
      </c>
      <c r="S18">
        <f>ménages!S19/total!S18</f>
        <v>0.19042401665388406</v>
      </c>
      <c r="T18">
        <f>ménages!T19/total!T18</f>
        <v>0.18367798297025326</v>
      </c>
      <c r="U18">
        <f>ménages!U19/total!U18</f>
        <v>0.17424490240976995</v>
      </c>
      <c r="V18">
        <f>ménages!V19/total!V18</f>
        <v>0.16465946843853821</v>
      </c>
      <c r="W18">
        <f>ménages!W19/total!W18</f>
        <v>0.15990243902439025</v>
      </c>
      <c r="X18">
        <f>ménages!X19/total!X18</f>
        <v>0.16097057305110996</v>
      </c>
      <c r="Y18" t="e">
        <f>ménages!Y19/total!Y18</f>
        <v>#VALUE!</v>
      </c>
    </row>
    <row r="19" spans="1:25" s="1" customFormat="1">
      <c r="A19" s="1" t="s">
        <v>46</v>
      </c>
      <c r="B19" s="1">
        <f>ménages!B20/total!B19</f>
        <v>7.2725375626043406E-2</v>
      </c>
      <c r="C19" s="1">
        <f>ménages!C20/total!C19</f>
        <v>7.3356686585617142E-2</v>
      </c>
      <c r="D19" s="1">
        <f>ménages!D20/total!D19</f>
        <v>7.1343045300339247E-2</v>
      </c>
      <c r="E19" s="1">
        <f>ménages!E20/total!E19</f>
        <v>7.3787563225230585E-2</v>
      </c>
      <c r="F19" s="1">
        <f>ménages!F20/total!F19</f>
        <v>7.2510822510822512E-2</v>
      </c>
      <c r="G19" s="1">
        <f>ménages!G20/total!G19</f>
        <v>7.3715124816446403E-2</v>
      </c>
      <c r="H19" s="1">
        <f>ménages!H20/total!H19</f>
        <v>9.3587521663778164E-2</v>
      </c>
      <c r="I19" s="1">
        <f>ménages!I20/total!I19</f>
        <v>9.5288871655680493E-2</v>
      </c>
      <c r="J19" s="1">
        <f>ménages!J20/total!J19</f>
        <v>0.10027616417484049</v>
      </c>
      <c r="K19" s="1">
        <f>ménages!K20/total!K19</f>
        <v>0.10170092133238837</v>
      </c>
      <c r="L19" s="1">
        <f>ménages!L20/total!L19</f>
        <v>0.1023516835916622</v>
      </c>
      <c r="M19" s="1">
        <f>ménages!M20/total!M19</f>
        <v>0.10236924452391595</v>
      </c>
      <c r="N19" s="1">
        <f>ménages!N20/total!N19</f>
        <v>0.10117730370894927</v>
      </c>
      <c r="O19" s="1">
        <f>ménages!O20/total!O19</f>
        <v>0.10179010179010177</v>
      </c>
      <c r="P19" s="1">
        <f>ménages!P20/total!P19</f>
        <v>0.1011352803535835</v>
      </c>
      <c r="Q19" s="1">
        <f>ménages!Q20/total!Q19</f>
        <v>0.10027952480782669</v>
      </c>
      <c r="R19" s="1">
        <f>ménages!R20/total!R19</f>
        <v>9.9032342428733322E-2</v>
      </c>
      <c r="S19" s="1">
        <f>ménages!S20/total!S19</f>
        <v>9.9075297225891673E-2</v>
      </c>
      <c r="T19" s="1">
        <f>ménages!T20/total!T19</f>
        <v>9.7430406852248394E-2</v>
      </c>
      <c r="U19" s="1">
        <f>ménages!U20/total!U19</f>
        <v>9.7123275317882576E-2</v>
      </c>
      <c r="V19" s="1">
        <f>ménages!V20/total!V19</f>
        <v>8.9357843541340368E-2</v>
      </c>
      <c r="W19" s="1">
        <f>ménages!W20/total!W19</f>
        <v>8.7260318492037706E-2</v>
      </c>
      <c r="X19" s="1">
        <f>ménages!X20/total!X19</f>
        <v>8.9210570611008261E-2</v>
      </c>
      <c r="Y19" s="1" t="e">
        <f>ménages!Y20/total!Y19</f>
        <v>#VALUE!</v>
      </c>
    </row>
    <row r="20" spans="1:25">
      <c r="A20" t="s">
        <v>47</v>
      </c>
      <c r="B20">
        <f>ménages!B21/total!B20</f>
        <v>0.1216626213592233</v>
      </c>
      <c r="C20">
        <f>ménages!C21/total!C20</f>
        <v>0.12166112287067837</v>
      </c>
      <c r="D20">
        <f>ménages!D21/total!D20</f>
        <v>0.12450903377847605</v>
      </c>
      <c r="E20">
        <f>ménages!E21/total!E20</f>
        <v>0.12709094404922133</v>
      </c>
      <c r="F20">
        <f>ménages!F21/total!F20</f>
        <v>0.13887246205401144</v>
      </c>
      <c r="G20">
        <f>ménages!G21/total!G20</f>
        <v>0.13974010861132663</v>
      </c>
      <c r="H20">
        <f>ménages!H21/total!H20</f>
        <v>0.14361493123772101</v>
      </c>
      <c r="I20">
        <f>ménages!I21/total!I20</f>
        <v>0.14267237090836732</v>
      </c>
      <c r="J20">
        <f>ménages!J21/total!J20</f>
        <v>0.13969368842064189</v>
      </c>
      <c r="K20">
        <f>ménages!K21/total!K20</f>
        <v>0.13747997864388681</v>
      </c>
      <c r="L20">
        <f>ménages!L21/total!L20</f>
        <v>0.1380677721701514</v>
      </c>
      <c r="M20">
        <f>ménages!M21/total!M20</f>
        <v>0.13852291705325664</v>
      </c>
      <c r="N20">
        <f>ménages!N21/total!N20</f>
        <v>0.14023772228876807</v>
      </c>
      <c r="O20">
        <f>ménages!O21/total!O20</f>
        <v>0.13192108373488498</v>
      </c>
      <c r="P20">
        <f>ménages!P21/total!P20</f>
        <v>0.12869580990386359</v>
      </c>
      <c r="Q20">
        <f>ménages!Q21/total!Q20</f>
        <v>0.12957998212689903</v>
      </c>
      <c r="R20">
        <f>ménages!R21/total!R20</f>
        <v>0.1282689912826899</v>
      </c>
      <c r="S20">
        <f>ménages!S21/total!S20</f>
        <v>0.12676429075511644</v>
      </c>
      <c r="T20">
        <f>ménages!T21/total!T20</f>
        <v>0.12916993293267137</v>
      </c>
      <c r="U20">
        <f>ménages!U21/total!U20</f>
        <v>0.13229771252987368</v>
      </c>
      <c r="V20">
        <f>ménages!V21/total!V20</f>
        <v>0.11990861104545814</v>
      </c>
      <c r="W20">
        <f>ménages!W21/total!W20</f>
        <v>0.11922065872893151</v>
      </c>
      <c r="X20">
        <f>ménages!X21/total!X20</f>
        <v>0.10733835779452598</v>
      </c>
      <c r="Y20">
        <f>ménages!Y21/total!Y20</f>
        <v>0.112806170014408</v>
      </c>
    </row>
    <row r="21" spans="1:25">
      <c r="A21" t="s">
        <v>48</v>
      </c>
      <c r="B21" t="e">
        <f>ménages!B22/total!B21</f>
        <v>#VALUE!</v>
      </c>
      <c r="C21" t="e">
        <f>ménages!C22/total!C21</f>
        <v>#VALUE!</v>
      </c>
      <c r="D21" t="e">
        <f>ménages!D22/total!D21</f>
        <v>#VALUE!</v>
      </c>
      <c r="E21">
        <f>ménages!E22/total!E21</f>
        <v>0.37897976091845187</v>
      </c>
      <c r="F21">
        <f>ménages!F22/total!F21</f>
        <v>0.38954781319495924</v>
      </c>
      <c r="G21">
        <f>ménages!G22/total!G21</f>
        <v>0.36870986573263281</v>
      </c>
      <c r="H21">
        <f>ménages!H22/total!H21</f>
        <v>0.36045526092747304</v>
      </c>
      <c r="I21">
        <f>ménages!I22/total!I21</f>
        <v>0.34222433912836392</v>
      </c>
      <c r="J21">
        <f>ménages!J22/total!J21</f>
        <v>0.3220434979610331</v>
      </c>
      <c r="K21">
        <f>ménages!K22/total!K21</f>
        <v>0.29499309025194004</v>
      </c>
      <c r="L21">
        <f>ménages!L22/total!L21</f>
        <v>0.28258830884651459</v>
      </c>
      <c r="M21">
        <f>ménages!M22/total!M21</f>
        <v>0.31154139018818666</v>
      </c>
      <c r="N21">
        <f>ménages!N22/total!N21</f>
        <v>0.3044598834603317</v>
      </c>
      <c r="O21">
        <f>ménages!O22/total!O21</f>
        <v>0.33740222801611752</v>
      </c>
      <c r="P21">
        <f>ménages!P22/total!P21</f>
        <v>0.3720694462045368</v>
      </c>
      <c r="Q21">
        <f>ménages!Q22/total!Q21</f>
        <v>0.36034063260340632</v>
      </c>
      <c r="R21">
        <f>ménages!R22/total!R21</f>
        <v>0.34311752870162149</v>
      </c>
      <c r="S21">
        <f>ménages!S22/total!S21</f>
        <v>0.34996926859250155</v>
      </c>
      <c r="T21">
        <f>ménages!T22/total!T21</f>
        <v>0.36083743842364535</v>
      </c>
      <c r="U21">
        <f>ménages!U22/total!U21</f>
        <v>0.33642351793120273</v>
      </c>
      <c r="V21">
        <f>ménages!V22/total!V21</f>
        <v>0.3351220538720539</v>
      </c>
      <c r="W21">
        <f>ménages!W22/total!W21</f>
        <v>0.33358770304153496</v>
      </c>
      <c r="X21">
        <f>ménages!X22/total!X21</f>
        <v>0.33541176470588235</v>
      </c>
      <c r="Y21" t="e">
        <f>ménages!Y22/total!Y21</f>
        <v>#VALUE!</v>
      </c>
    </row>
    <row r="22" spans="1:25">
      <c r="A22" t="s">
        <v>49</v>
      </c>
      <c r="B22">
        <f>ménages!B23/total!B22</f>
        <v>0.27323694305104751</v>
      </c>
      <c r="C22">
        <f>ménages!C23/total!C22</f>
        <v>0.28816290653384125</v>
      </c>
      <c r="D22">
        <f>ménages!D23/total!D22</f>
        <v>0.27510181154332258</v>
      </c>
      <c r="E22">
        <f>ménages!E23/total!E22</f>
        <v>0.26351434552395026</v>
      </c>
      <c r="F22">
        <f>ménages!F23/total!F22</f>
        <v>0.25831399845320957</v>
      </c>
      <c r="G22">
        <f>ménages!G23/total!G22</f>
        <v>0.25760801502817782</v>
      </c>
      <c r="H22">
        <f>ménages!H23/total!H22</f>
        <v>0.25044998714322447</v>
      </c>
      <c r="I22">
        <f>ménages!I23/total!I22</f>
        <v>0.26290949472515268</v>
      </c>
      <c r="J22">
        <f>ménages!J23/total!J22</f>
        <v>0.26382618510158012</v>
      </c>
      <c r="K22">
        <f>ménages!K23/total!K22</f>
        <v>0.26266962060371085</v>
      </c>
      <c r="L22">
        <f>ménages!L23/total!L22</f>
        <v>0.27439924822123773</v>
      </c>
      <c r="M22">
        <f>ménages!M23/total!M22</f>
        <v>0.28244887047186207</v>
      </c>
      <c r="N22">
        <f>ménages!N23/total!N22</f>
        <v>0.29388746457967885</v>
      </c>
      <c r="O22">
        <f>ménages!O23/total!O22</f>
        <v>0.2837987282278131</v>
      </c>
      <c r="P22">
        <f>ménages!P23/total!P22</f>
        <v>0.28352490421455939</v>
      </c>
      <c r="Q22">
        <f>ménages!Q23/total!Q22</f>
        <v>0.27487598482637876</v>
      </c>
      <c r="R22">
        <f>ménages!R23/total!R22</f>
        <v>0.27690326273611904</v>
      </c>
      <c r="S22">
        <f>ménages!S23/total!S22</f>
        <v>0.27253855278766315</v>
      </c>
      <c r="T22">
        <f>ménages!T23/total!T22</f>
        <v>0.26793313069908814</v>
      </c>
      <c r="U22">
        <f>ménages!U23/total!U22</f>
        <v>0.27777777777777779</v>
      </c>
      <c r="V22">
        <f>ménages!V23/total!V22</f>
        <v>0.26138858397365533</v>
      </c>
      <c r="W22">
        <f>ménages!W23/total!W22</f>
        <v>0.2466106290672451</v>
      </c>
      <c r="X22">
        <f>ménages!X23/total!X22</f>
        <v>0.2427633542226201</v>
      </c>
      <c r="Y22">
        <f>ménages!Y23/total!Y22</f>
        <v>0.28528764539453</v>
      </c>
    </row>
    <row r="23" spans="1:25">
      <c r="A23" t="s">
        <v>50</v>
      </c>
      <c r="B23">
        <f>ménages!B24/total!B23</f>
        <v>0.1801325991684459</v>
      </c>
      <c r="C23">
        <f>ménages!C24/total!C23</f>
        <v>0.18085227921855362</v>
      </c>
      <c r="D23">
        <f>ménages!D24/total!D23</f>
        <v>0.17301148447469161</v>
      </c>
      <c r="E23">
        <f>ménages!E24/total!E23</f>
        <v>0.17391304347826086</v>
      </c>
      <c r="F23">
        <f>ménages!F24/total!F23</f>
        <v>0.17708221674348804</v>
      </c>
      <c r="G23">
        <f>ménages!G24/total!G23</f>
        <v>0.17592489102492459</v>
      </c>
      <c r="H23">
        <f>ménages!H24/total!H23</f>
        <v>0.16945191071637256</v>
      </c>
      <c r="I23">
        <f>ménages!I24/total!I23</f>
        <v>0.16471151544170456</v>
      </c>
      <c r="J23">
        <f>ménages!J24/total!J23</f>
        <v>0.16275167785234901</v>
      </c>
      <c r="K23">
        <f>ménages!K24/total!K23</f>
        <v>0.16877492877492878</v>
      </c>
      <c r="L23">
        <f>ménages!L24/total!L23</f>
        <v>0.1865582396555848</v>
      </c>
      <c r="M23">
        <f>ménages!M24/total!M23</f>
        <v>0.18505424844569063</v>
      </c>
      <c r="N23">
        <f>ménages!N24/total!N23</f>
        <v>0.18567412296785235</v>
      </c>
      <c r="O23">
        <f>ménages!O24/total!O23</f>
        <v>0.18260763209393346</v>
      </c>
      <c r="P23">
        <f>ménages!P24/total!P23</f>
        <v>0.17985174383278651</v>
      </c>
      <c r="Q23">
        <f>ménages!Q24/total!Q23</f>
        <v>0.17645600991325897</v>
      </c>
      <c r="R23">
        <f>ménages!R24/total!R23</f>
        <v>0.16870445844139806</v>
      </c>
      <c r="S23">
        <f>ménages!S24/total!S23</f>
        <v>0.16450792882217652</v>
      </c>
      <c r="T23">
        <f>ménages!T24/total!T23</f>
        <v>0.15934590594413942</v>
      </c>
      <c r="U23">
        <f>ménages!U24/total!U23</f>
        <v>0.15536130536130535</v>
      </c>
      <c r="V23">
        <f>ménages!V24/total!V23</f>
        <v>0.14924596983879354</v>
      </c>
      <c r="W23">
        <f>ménages!W24/total!W23</f>
        <v>0.14505855763303882</v>
      </c>
      <c r="X23">
        <f>ménages!X24/total!X23</f>
        <v>0.136784140969163</v>
      </c>
      <c r="Y23">
        <f>ménages!Y24/total!Y23</f>
        <v>0.14379448398576511</v>
      </c>
    </row>
    <row r="24" spans="1:25">
      <c r="A24" t="s">
        <v>51</v>
      </c>
      <c r="B24">
        <f>ménages!B25/total!B24</f>
        <v>0.12120698423461602</v>
      </c>
      <c r="C24">
        <f>ménages!C25/total!C24</f>
        <v>0.10653942428035044</v>
      </c>
      <c r="D24">
        <f>ménages!D25/total!D24</f>
        <v>0.10460062940206803</v>
      </c>
      <c r="E24">
        <f>ménages!E25/total!E24</f>
        <v>0.13142123287671234</v>
      </c>
      <c r="F24">
        <f>ménages!F25/total!F24</f>
        <v>0.1221606648199446</v>
      </c>
      <c r="G24">
        <f>ménages!G25/total!G24</f>
        <v>0.13556660560062811</v>
      </c>
      <c r="H24">
        <f>ménages!H25/total!H24</f>
        <v>0.13930282064928151</v>
      </c>
      <c r="I24">
        <f>ménages!I25/total!I24</f>
        <v>0.11565061475409837</v>
      </c>
      <c r="J24">
        <f>ménages!J25/total!J24</f>
        <v>0.11867192636423406</v>
      </c>
      <c r="K24">
        <f>ménages!K25/total!K24</f>
        <v>0.12695999239760525</v>
      </c>
      <c r="L24">
        <f>ménages!L25/total!L24</f>
        <v>0.13797035347776512</v>
      </c>
      <c r="M24">
        <f>ménages!M25/total!M24</f>
        <v>0.13671506694323968</v>
      </c>
      <c r="N24">
        <f>ménages!N25/total!N24</f>
        <v>0.13719569730137759</v>
      </c>
      <c r="O24">
        <f>ménages!O25/total!O24</f>
        <v>0.14050793032986281</v>
      </c>
      <c r="P24">
        <f>ménages!P25/total!P24</f>
        <v>0.14043939871754443</v>
      </c>
      <c r="Q24">
        <f>ménages!Q25/total!Q24</f>
        <v>0.13440567066521264</v>
      </c>
      <c r="R24">
        <f>ménages!R25/total!R24</f>
        <v>0.13107511045655373</v>
      </c>
      <c r="S24">
        <f>ménages!S25/total!S24</f>
        <v>0.12547368421052632</v>
      </c>
      <c r="T24">
        <f>ménages!T25/total!T24</f>
        <v>0.12100058173356601</v>
      </c>
      <c r="U24">
        <f>ménages!U25/total!U24</f>
        <v>0.12147861082128485</v>
      </c>
      <c r="V24">
        <f>ménages!V25/total!V24</f>
        <v>0.10859473906315938</v>
      </c>
      <c r="W24">
        <f>ménages!W25/total!W24</f>
        <v>0.10495757034390353</v>
      </c>
      <c r="X24">
        <f>ménages!X25/total!X24</f>
        <v>0.10669934640522875</v>
      </c>
      <c r="Y24">
        <f>ménages!Y25/total!Y24</f>
        <v>0.10677837014470677</v>
      </c>
    </row>
    <row r="25" spans="1:25">
      <c r="A25" t="s">
        <v>52</v>
      </c>
      <c r="B25">
        <f>ménages!B26/total!B25</f>
        <v>0.29454435544808827</v>
      </c>
      <c r="C25">
        <f>ménages!C26/total!C25</f>
        <v>0.30336278141920775</v>
      </c>
      <c r="D25">
        <f>ménages!D26/total!D25</f>
        <v>0.27849198324425828</v>
      </c>
      <c r="E25">
        <f>ménages!E26/total!E25</f>
        <v>0.28621444201312907</v>
      </c>
      <c r="F25">
        <f>ménages!F26/total!F25</f>
        <v>0.28745772680488163</v>
      </c>
      <c r="G25">
        <f>ménages!G26/total!G25</f>
        <v>0.30233231928147186</v>
      </c>
      <c r="H25">
        <f>ménages!H26/total!H25</f>
        <v>0.25707898658718331</v>
      </c>
      <c r="I25">
        <f>ménages!I26/total!I25</f>
        <v>0.26661687826736369</v>
      </c>
      <c r="J25">
        <f>ménages!J26/total!J25</f>
        <v>0.25351493848857648</v>
      </c>
      <c r="K25">
        <f>ménages!K26/total!K25</f>
        <v>0.25361480624638516</v>
      </c>
      <c r="L25">
        <f>ménages!L26/total!L25</f>
        <v>0.23751451800232287</v>
      </c>
      <c r="M25">
        <f>ménages!M26/total!M25</f>
        <v>0.23702295657259831</v>
      </c>
      <c r="N25">
        <f>ménages!N26/total!N25</f>
        <v>0.23351490825688073</v>
      </c>
      <c r="O25">
        <f>ménages!O26/total!O25</f>
        <v>0.22664558781258981</v>
      </c>
      <c r="P25">
        <f>ménages!P26/total!P25</f>
        <v>0.23023420865862315</v>
      </c>
      <c r="Q25">
        <f>ménages!Q26/total!Q25</f>
        <v>0.22557675875818856</v>
      </c>
      <c r="R25">
        <f>ménages!R26/total!R25</f>
        <v>0.2290022547914318</v>
      </c>
      <c r="S25">
        <f>ménages!S26/total!S25</f>
        <v>0.22491638795986624</v>
      </c>
      <c r="T25">
        <f>ménages!T26/total!T25</f>
        <v>0.21928610957387937</v>
      </c>
      <c r="U25">
        <f>ménages!U26/total!U25</f>
        <v>0.21508224142737661</v>
      </c>
      <c r="V25">
        <f>ménages!V26/total!V25</f>
        <v>0.20487868171791879</v>
      </c>
      <c r="W25">
        <f>ménages!W26/total!W25</f>
        <v>0.20328905755850726</v>
      </c>
      <c r="X25">
        <f>ménages!X26/total!X25</f>
        <v>0.20248498088476244</v>
      </c>
      <c r="Y25" t="e">
        <f>ménages!Y26/total!Y25</f>
        <v>#VALUE!</v>
      </c>
    </row>
    <row r="26" spans="1:25">
      <c r="A26" t="s">
        <v>53</v>
      </c>
      <c r="B26">
        <f>ménages!B27/total!B26</f>
        <v>0.26456984273820533</v>
      </c>
      <c r="C26">
        <f>ménages!C27/total!C26</f>
        <v>0.24476608942879294</v>
      </c>
      <c r="D26">
        <f>ménages!D27/total!D26</f>
        <v>0.24126096351849496</v>
      </c>
      <c r="E26">
        <f>ménages!E27/total!E26</f>
        <v>0.23720158304608707</v>
      </c>
      <c r="F26">
        <f>ménages!F27/total!F26</f>
        <v>0.22829148805878755</v>
      </c>
      <c r="G26">
        <f>ménages!G27/total!G26</f>
        <v>0.21609305672142942</v>
      </c>
      <c r="H26">
        <f>ménages!H27/total!H26</f>
        <v>0.21310892497333178</v>
      </c>
      <c r="I26">
        <f>ménages!I27/total!I26</f>
        <v>0.21521632251720749</v>
      </c>
      <c r="J26">
        <f>ménages!J27/total!J26</f>
        <v>0.21340677370209774</v>
      </c>
      <c r="K26">
        <f>ménages!K27/total!K26</f>
        <v>0.20665773011617516</v>
      </c>
      <c r="L26">
        <f>ménages!L27/total!L26</f>
        <v>0.20547330641543293</v>
      </c>
      <c r="M26">
        <f>ménages!M27/total!M26</f>
        <v>0.22031000683838617</v>
      </c>
      <c r="N26">
        <f>ménages!N27/total!N26</f>
        <v>0.22085610200364297</v>
      </c>
      <c r="O26">
        <f>ménages!O27/total!O26</f>
        <v>0.22222222222222221</v>
      </c>
      <c r="P26">
        <f>ménages!P27/total!P26</f>
        <v>0.22541723049165541</v>
      </c>
      <c r="Q26">
        <f>ménages!Q27/total!Q26</f>
        <v>0.23461668736592525</v>
      </c>
      <c r="R26">
        <f>ménages!R27/total!R26</f>
        <v>0.23323782234957022</v>
      </c>
      <c r="S26">
        <f>ménages!S27/total!S26</f>
        <v>0.23807328877621567</v>
      </c>
      <c r="T26">
        <f>ménages!T27/total!T26</f>
        <v>0.23554480534439068</v>
      </c>
      <c r="U26">
        <f>ménages!U27/total!U26</f>
        <v>0.23463493530499077</v>
      </c>
      <c r="V26">
        <f>ménages!V27/total!V26</f>
        <v>0.21454545454545454</v>
      </c>
      <c r="W26">
        <f>ménages!W27/total!W26</f>
        <v>0.22634271099744246</v>
      </c>
      <c r="X26">
        <f>ménages!X27/total!X26</f>
        <v>0.22743521000893654</v>
      </c>
      <c r="Y26">
        <f>ménages!Y27/total!Y26</f>
        <v>0.23073280454599268</v>
      </c>
    </row>
    <row r="27" spans="1:25">
      <c r="A27" t="s">
        <v>54</v>
      </c>
      <c r="B27">
        <f>ménages!B28/total!B27</f>
        <v>0.15920398009950251</v>
      </c>
      <c r="C27">
        <f>ménages!C28/total!C27</f>
        <v>0.15789473684210525</v>
      </c>
      <c r="D27">
        <f>ménages!D28/total!D27</f>
        <v>0.15982045701849837</v>
      </c>
      <c r="E27">
        <f>ménages!E28/total!E27</f>
        <v>0.16882596500601041</v>
      </c>
      <c r="F27">
        <f>ménages!F28/total!F27</f>
        <v>0.16589250165892502</v>
      </c>
      <c r="G27">
        <f>ménages!G28/total!G27</f>
        <v>0.15669887699138155</v>
      </c>
      <c r="H27">
        <f>ménages!H28/total!H27</f>
        <v>0.1641732795628984</v>
      </c>
      <c r="I27">
        <f>ménages!I28/total!I27</f>
        <v>0.15516133179071862</v>
      </c>
      <c r="J27">
        <f>ménages!J28/total!J27</f>
        <v>0.15242922487328472</v>
      </c>
      <c r="K27">
        <f>ménages!K28/total!K27</f>
        <v>0.15157941734568592</v>
      </c>
      <c r="L27">
        <f>ménages!L28/total!L27</f>
        <v>0.14575747544963036</v>
      </c>
      <c r="M27">
        <f>ménages!M28/total!M27</f>
        <v>0.13119755911517925</v>
      </c>
      <c r="N27">
        <f>ménages!N28/total!N27</f>
        <v>0.12968515742128933</v>
      </c>
      <c r="O27">
        <f>ménages!O28/total!O27</f>
        <v>0.12703766160764476</v>
      </c>
      <c r="P27">
        <f>ménages!P28/total!P27</f>
        <v>0.12871656258738001</v>
      </c>
      <c r="Q27">
        <f>ménages!Q28/total!Q27</f>
        <v>0.12948837209302325</v>
      </c>
      <c r="R27">
        <f>ménages!R28/total!R27</f>
        <v>0.12852988085186229</v>
      </c>
      <c r="S27">
        <f>ménages!S28/total!S27</f>
        <v>0.12659534534534533</v>
      </c>
      <c r="T27">
        <f>ménages!T28/total!T27</f>
        <v>0.12998137802607077</v>
      </c>
      <c r="U27">
        <f>ménages!U28/total!U27</f>
        <v>0.12898814949863263</v>
      </c>
      <c r="V27">
        <f>ménages!V28/total!V27</f>
        <v>0.11921853702862335</v>
      </c>
      <c r="W27">
        <f>ménages!W28/total!W27</f>
        <v>0.11620497389149483</v>
      </c>
      <c r="X27">
        <f>ménages!X28/total!X27</f>
        <v>0.10970057783225354</v>
      </c>
      <c r="Y27" t="e">
        <f>ménages!Y28/total!Y27</f>
        <v>#VALUE!</v>
      </c>
    </row>
    <row r="28" spans="1:25">
      <c r="A28" t="s">
        <v>55</v>
      </c>
      <c r="B28">
        <f>ménages!B29/total!B28</f>
        <v>0.43320363164721137</v>
      </c>
      <c r="C28">
        <f>ménages!C29/total!C28</f>
        <v>0.41563881777984646</v>
      </c>
      <c r="D28">
        <f>ménages!D29/total!D28</f>
        <v>0.41180866965620327</v>
      </c>
      <c r="E28">
        <f>ménages!E29/total!E28</f>
        <v>0.48984356759280873</v>
      </c>
      <c r="F28">
        <f>ménages!F29/total!F28</f>
        <v>0.484180923365362</v>
      </c>
      <c r="G28">
        <f>ménages!G29/total!G28</f>
        <v>0.47317502198768691</v>
      </c>
      <c r="H28">
        <f>ménages!H29/total!H28</f>
        <v>0.45328933800783666</v>
      </c>
      <c r="I28">
        <f>ménages!I29/total!I28</f>
        <v>0.42260343087790109</v>
      </c>
      <c r="J28">
        <f>ménages!J29/total!J28</f>
        <v>0.42089210827296986</v>
      </c>
      <c r="K28">
        <f>ménages!K29/total!K28</f>
        <v>0.40590210284502565</v>
      </c>
      <c r="L28">
        <f>ménages!L29/total!L28</f>
        <v>0.39965635738831612</v>
      </c>
      <c r="M28">
        <f>ménages!M29/total!M28</f>
        <v>0.39983093829247679</v>
      </c>
      <c r="N28">
        <f>ménages!N29/total!N28</f>
        <v>0.3911818332504558</v>
      </c>
      <c r="O28">
        <f>ménages!O29/total!O28</f>
        <v>0.38839213136075434</v>
      </c>
      <c r="P28">
        <f>ménages!P29/total!P28</f>
        <v>0.37695190505933795</v>
      </c>
      <c r="Q28">
        <f>ménages!Q29/total!Q28</f>
        <v>0.37911670966762789</v>
      </c>
      <c r="R28">
        <f>ménages!R29/total!R28</f>
        <v>0.35735080058224161</v>
      </c>
      <c r="S28">
        <f>ménages!S29/total!S28</f>
        <v>0.34738186462324394</v>
      </c>
      <c r="T28">
        <f>ménages!T29/total!T28</f>
        <v>0.33773861967694568</v>
      </c>
      <c r="U28">
        <f>ménages!U29/total!U28</f>
        <v>0.32391437308868498</v>
      </c>
      <c r="V28">
        <f>ménages!V29/total!V28</f>
        <v>0.30491017964071854</v>
      </c>
      <c r="W28">
        <f>ménages!W29/total!W28</f>
        <v>0.28764333940628017</v>
      </c>
      <c r="X28">
        <f>ménages!X29/total!X28</f>
        <v>0.28789484842060636</v>
      </c>
      <c r="Y28">
        <f>ménages!Y29/total!Y28</f>
        <v>0.30253036437246961</v>
      </c>
    </row>
    <row r="29" spans="1:25">
      <c r="A29" t="s">
        <v>56</v>
      </c>
      <c r="B29">
        <f>ménages!B30/total!B29</f>
        <v>0.47671636296705316</v>
      </c>
      <c r="C29">
        <f>ménages!C30/total!C29</f>
        <v>0.48856152512998269</v>
      </c>
      <c r="D29">
        <f>ménages!D30/total!D29</f>
        <v>0.47579385736595525</v>
      </c>
      <c r="E29">
        <f>ménages!E30/total!E29</f>
        <v>0.48567256798685893</v>
      </c>
      <c r="F29">
        <f>ménages!F30/total!F29</f>
        <v>0.40632054176072235</v>
      </c>
      <c r="G29">
        <f>ménages!G30/total!G29</f>
        <v>0.41700960219478739</v>
      </c>
      <c r="H29">
        <f>ménages!H30/total!H29</f>
        <v>0.35606591865357645</v>
      </c>
      <c r="I29">
        <f>ménages!I30/total!I29</f>
        <v>0.36810595065312046</v>
      </c>
      <c r="J29">
        <f>ménages!J30/total!J29</f>
        <v>0.37296329453894361</v>
      </c>
      <c r="K29">
        <f>ménages!K30/total!K29</f>
        <v>0.3878320760905215</v>
      </c>
      <c r="L29">
        <f>ménages!L30/total!L29</f>
        <v>0.37182220764310314</v>
      </c>
      <c r="M29">
        <f>ménages!M30/total!M29</f>
        <v>0.34294199860237595</v>
      </c>
      <c r="N29">
        <f>ménages!N30/total!N29</f>
        <v>0.37818853974121991</v>
      </c>
      <c r="O29">
        <f>ménages!O30/total!O29</f>
        <v>0.38472915511185063</v>
      </c>
      <c r="P29">
        <f>ménages!P30/total!P29</f>
        <v>0.3911770089694307</v>
      </c>
      <c r="Q29">
        <f>ménages!Q30/total!Q29</f>
        <v>0.4046355272469922</v>
      </c>
      <c r="R29">
        <f>ménages!R30/total!R29</f>
        <v>0.43323006685145932</v>
      </c>
      <c r="S29">
        <f>ménages!S30/total!S29</f>
        <v>0.41793797150041911</v>
      </c>
      <c r="T29">
        <f>ménages!T30/total!T29</f>
        <v>0.39182420423331715</v>
      </c>
      <c r="U29">
        <f>ménages!U30/total!U29</f>
        <v>0.35228303598427579</v>
      </c>
      <c r="V29">
        <f>ménages!V30/total!V29</f>
        <v>0.32067394006352717</v>
      </c>
      <c r="W29">
        <f>ménages!W30/total!W29</f>
        <v>0.27175234936428966</v>
      </c>
      <c r="X29">
        <f>ménages!X30/total!X29</f>
        <v>0.30739963264235109</v>
      </c>
      <c r="Y29" t="e">
        <f>ménages!Y30/total!Y29</f>
        <v>#VALUE!</v>
      </c>
    </row>
    <row r="30" spans="1:25">
      <c r="A30" t="s">
        <v>57</v>
      </c>
      <c r="B30">
        <f>ménages!B31/total!B30</f>
        <v>0.27145161290322578</v>
      </c>
      <c r="C30">
        <f>ménages!C31/total!C30</f>
        <v>0.27590221187427244</v>
      </c>
      <c r="D30">
        <f>ménages!D31/total!D30</f>
        <v>0.25602213541666663</v>
      </c>
      <c r="E30">
        <f>ménages!E31/total!E30</f>
        <v>0.24183640478499838</v>
      </c>
      <c r="F30">
        <f>ménages!F31/total!F30</f>
        <v>0.32915986209399384</v>
      </c>
      <c r="G30">
        <f>ménages!G31/total!G30</f>
        <v>0.32772662889518417</v>
      </c>
      <c r="H30">
        <f>ménages!H31/total!H30</f>
        <v>0.31861738535249828</v>
      </c>
      <c r="I30">
        <f>ménages!I31/total!I30</f>
        <v>0.28400416377515614</v>
      </c>
      <c r="J30">
        <f>ménages!J31/total!J30</f>
        <v>0.28169685414680651</v>
      </c>
      <c r="K30">
        <f>ménages!K31/total!K30</f>
        <v>0.26812381210969322</v>
      </c>
      <c r="L30">
        <f>ménages!L31/total!L30</f>
        <v>0.27586206896551724</v>
      </c>
      <c r="M30">
        <f>ménages!M31/total!M30</f>
        <v>0.282213316892725</v>
      </c>
      <c r="N30">
        <f>ménages!N31/total!N30</f>
        <v>0.31803696622052263</v>
      </c>
      <c r="O30">
        <f>ménages!O31/total!O30</f>
        <v>0.32827293503101534</v>
      </c>
      <c r="P30">
        <f>ménages!P31/total!P30</f>
        <v>0.31487162925884066</v>
      </c>
      <c r="Q30">
        <f>ménages!Q31/total!Q30</f>
        <v>0.31833590138674883</v>
      </c>
      <c r="R30">
        <f>ménages!R31/total!R30</f>
        <v>0.3231394998493522</v>
      </c>
      <c r="S30">
        <f>ménages!S31/total!S30</f>
        <v>0.32642326732673266</v>
      </c>
      <c r="T30">
        <f>ménages!T31/total!T30</f>
        <v>0.31516079632465538</v>
      </c>
      <c r="U30">
        <f>ménages!U31/total!U30</f>
        <v>0.32241453297096268</v>
      </c>
      <c r="V30">
        <f>ménages!V31/total!V30</f>
        <v>0.28632535757251704</v>
      </c>
      <c r="W30">
        <f>ménages!W31/total!W30</f>
        <v>0.29694490604627377</v>
      </c>
      <c r="X30">
        <f>ménages!X31/total!X30</f>
        <v>0.31827600497306258</v>
      </c>
      <c r="Y30">
        <f>ménages!Y31/total!Y30</f>
        <v>0.31835616438356162</v>
      </c>
    </row>
    <row r="31" spans="1:25">
      <c r="A31" t="s">
        <v>58</v>
      </c>
      <c r="B31">
        <f>ménages!B32/total!B31</f>
        <v>0.14244725738396624</v>
      </c>
      <c r="C31">
        <f>ménages!C32/total!C31</f>
        <v>0.13665569659927909</v>
      </c>
      <c r="D31">
        <f>ménages!D32/total!D31</f>
        <v>0.1386094674556213</v>
      </c>
      <c r="E31">
        <f>ménages!E32/total!E31</f>
        <v>0.13259589139491451</v>
      </c>
      <c r="F31">
        <f>ménages!F32/total!F31</f>
        <v>0.12774725274725274</v>
      </c>
      <c r="G31">
        <f>ménages!G32/total!G31</f>
        <v>0.12926315789473686</v>
      </c>
      <c r="H31">
        <f>ménages!H32/total!H31</f>
        <v>0.1337752335040675</v>
      </c>
      <c r="I31">
        <f>ménages!I32/total!I31</f>
        <v>0.10311789542059109</v>
      </c>
      <c r="J31">
        <f>ménages!J32/total!J31</f>
        <v>0.1006259027443428</v>
      </c>
      <c r="K31">
        <f>ménages!K32/total!K31</f>
        <v>9.899280575539568E-2</v>
      </c>
      <c r="L31">
        <f>ménages!L32/total!L31</f>
        <v>0.10237166016211349</v>
      </c>
      <c r="M31">
        <f>ménages!M32/total!M31</f>
        <v>0.10887096774193548</v>
      </c>
      <c r="N31">
        <f>ménages!N32/total!N31</f>
        <v>0.11465810351341142</v>
      </c>
      <c r="O31">
        <f>ménages!O32/total!O31</f>
        <v>0.11191749427043544</v>
      </c>
      <c r="P31">
        <f>ménages!P32/total!P31</f>
        <v>0.11070745697896747</v>
      </c>
      <c r="Q31">
        <f>ménages!Q32/total!Q31</f>
        <v>0.10706553827986617</v>
      </c>
      <c r="R31">
        <f>ménages!R32/total!R31</f>
        <v>0.10747387103135478</v>
      </c>
      <c r="S31">
        <f>ménages!S32/total!S31</f>
        <v>0.10652385589094451</v>
      </c>
      <c r="T31">
        <f>ménages!T32/total!T31</f>
        <v>0.1043560606060606</v>
      </c>
      <c r="U31">
        <f>ménages!U32/total!U31</f>
        <v>9.5795246800731274E-2</v>
      </c>
      <c r="V31">
        <f>ménages!V32/total!V31</f>
        <v>8.4291187739463605E-2</v>
      </c>
      <c r="W31">
        <f>ménages!W32/total!W31</f>
        <v>8.7861679604798862E-2</v>
      </c>
      <c r="X31">
        <f>ménages!X32/total!X31</f>
        <v>8.663544668587897E-2</v>
      </c>
      <c r="Y31">
        <f>ménages!Y32/total!Y31</f>
        <v>8.7151997233269926E-2</v>
      </c>
    </row>
    <row r="32" spans="1:25">
      <c r="A32" t="s">
        <v>59</v>
      </c>
      <c r="B32">
        <f>ménages!B33/total!B32</f>
        <v>0.49831422791638574</v>
      </c>
      <c r="C32">
        <f>ménages!C33/total!C32</f>
        <v>0.50788381742738586</v>
      </c>
      <c r="D32">
        <f>ménages!D33/total!D32</f>
        <v>0.51774447949526814</v>
      </c>
      <c r="E32">
        <f>ménages!E33/total!E32</f>
        <v>0.53035253654342218</v>
      </c>
      <c r="F32">
        <f>ménages!F33/total!F32</f>
        <v>0.51259657373194489</v>
      </c>
      <c r="G32">
        <f>ménages!G33/total!G32</f>
        <v>0.52210418094585331</v>
      </c>
      <c r="H32">
        <f>ménages!H33/total!H32</f>
        <v>0.51405835543766576</v>
      </c>
      <c r="I32">
        <f>ménages!I33/total!I32</f>
        <v>0.50138744363510235</v>
      </c>
      <c r="J32">
        <f>ménages!J33/total!J32</f>
        <v>0.46429198104930691</v>
      </c>
      <c r="K32">
        <f>ménages!K33/total!K32</f>
        <v>0.45171288743882548</v>
      </c>
      <c r="L32">
        <f>ménages!L33/total!L32</f>
        <v>0.41641973156702106</v>
      </c>
      <c r="M32">
        <f>ménages!M33/total!M32</f>
        <v>0.39119405689436487</v>
      </c>
      <c r="N32">
        <f>ménages!N33/total!N32</f>
        <v>0.38887908208296557</v>
      </c>
      <c r="O32">
        <f>ménages!O33/total!O32</f>
        <v>0.38285419177138924</v>
      </c>
      <c r="P32">
        <f>ménages!P33/total!P32</f>
        <v>0.3940212497748965</v>
      </c>
      <c r="Q32">
        <f>ménages!Q33/total!Q32</f>
        <v>0.3964703826664337</v>
      </c>
      <c r="R32">
        <f>ménages!R33/total!R32</f>
        <v>0.40122456329911765</v>
      </c>
      <c r="S32">
        <f>ménages!S33/total!S32</f>
        <v>0.40674239648222793</v>
      </c>
      <c r="T32">
        <f>ménages!T33/total!T32</f>
        <v>0.41166635704997218</v>
      </c>
      <c r="U32">
        <f>ménages!U33/total!U32</f>
        <v>0.41116005873715128</v>
      </c>
      <c r="V32">
        <f>ménages!V33/total!V32</f>
        <v>0.37720990035358404</v>
      </c>
      <c r="W32">
        <f>ménages!W33/total!W32</f>
        <v>0.40105280473762134</v>
      </c>
      <c r="X32">
        <f>ménages!X33/total!X32</f>
        <v>0.39084076210452723</v>
      </c>
      <c r="Y32" t="e">
        <f>ménages!Y33/total!Y32</f>
        <v>#VALUE!</v>
      </c>
    </row>
    <row r="33" spans="1:25">
      <c r="A33" t="s">
        <v>60</v>
      </c>
      <c r="B33">
        <f>ménages!B34/total!B33</f>
        <v>0.11028934734656805</v>
      </c>
      <c r="C33">
        <f>ménages!C34/total!C33</f>
        <v>0.1047276337014518</v>
      </c>
      <c r="D33">
        <f>ménages!D34/total!D33</f>
        <v>9.8161637183489428E-2</v>
      </c>
      <c r="E33">
        <f>ménages!E34/total!E33</f>
        <v>9.6058297449486574E-2</v>
      </c>
      <c r="F33">
        <f>ménages!F34/total!F33</f>
        <v>9.954999451212819E-2</v>
      </c>
      <c r="G33">
        <f>ménages!G34/total!G33</f>
        <v>9.8823788061998472E-2</v>
      </c>
      <c r="H33">
        <f>ménages!H34/total!H33</f>
        <v>8.3250743310208125E-2</v>
      </c>
      <c r="I33">
        <f>ménages!I34/total!I33</f>
        <v>7.8868883243123813E-2</v>
      </c>
      <c r="J33">
        <f>ménages!J34/total!J33</f>
        <v>9.9277783766303779E-2</v>
      </c>
      <c r="K33">
        <f>ménages!K34/total!K33</f>
        <v>9.0663464425097567E-2</v>
      </c>
      <c r="L33">
        <f>ménages!L34/total!L33</f>
        <v>9.0989660265878888E-2</v>
      </c>
      <c r="M33">
        <f>ménages!M34/total!M33</f>
        <v>9.4782098886066049E-2</v>
      </c>
      <c r="N33">
        <f>ménages!N34/total!N33</f>
        <v>0.10086345953126483</v>
      </c>
      <c r="O33">
        <f>ménages!O34/total!O33</f>
        <v>0.11536281179138323</v>
      </c>
      <c r="P33">
        <f>ménages!P34/total!P33</f>
        <v>0.1158323081290811</v>
      </c>
      <c r="Q33">
        <f>ménages!Q34/total!Q33</f>
        <v>0.11284385896939171</v>
      </c>
      <c r="R33">
        <f>ménages!R34/total!R33</f>
        <v>0.1127841461045269</v>
      </c>
      <c r="S33">
        <f>ménages!S34/total!S33</f>
        <v>0.11050652948159873</v>
      </c>
      <c r="T33">
        <f>ménages!T34/total!T33</f>
        <v>0.10788423153692615</v>
      </c>
      <c r="U33">
        <f>ménages!U34/total!U33</f>
        <v>0.10424063116370808</v>
      </c>
      <c r="V33">
        <f>ménages!V34/total!V33</f>
        <v>9.2961013471317702E-2</v>
      </c>
      <c r="W33">
        <f>ménages!W34/total!W33</f>
        <v>9.2261377722684612E-2</v>
      </c>
      <c r="X33">
        <f>ménages!X34/total!X33</f>
        <v>0.10018810018810018</v>
      </c>
      <c r="Y33" t="e">
        <f>ménages!Y34/total!Y33</f>
        <v>#VALUE!</v>
      </c>
    </row>
    <row r="34" spans="1:25">
      <c r="A34" t="s">
        <v>61</v>
      </c>
      <c r="B34">
        <f>ménages!B35/total!B34</f>
        <v>0.15368139223560909</v>
      </c>
      <c r="C34">
        <f>ménages!C35/total!C34</f>
        <v>0.16981132075471697</v>
      </c>
      <c r="D34">
        <f>ménages!D35/total!D34</f>
        <v>0.16063291139240504</v>
      </c>
      <c r="E34" t="e">
        <f>ménages!E35/total!E34</f>
        <v>#VALUE!</v>
      </c>
      <c r="F34">
        <f>ménages!F35/total!F34</f>
        <v>0.1411213770408809</v>
      </c>
      <c r="G34">
        <f>ménages!G35/total!G34</f>
        <v>0.14069865828599057</v>
      </c>
      <c r="H34">
        <f>ménages!H35/total!H34</f>
        <v>0.13834220884463996</v>
      </c>
      <c r="I34">
        <f>ménages!I35/total!I34</f>
        <v>0.11453956057149717</v>
      </c>
      <c r="J34">
        <f>ménages!J35/total!J34</f>
        <v>0.13239807102148179</v>
      </c>
      <c r="K34">
        <f>ménages!K35/total!K34</f>
        <v>0.12358382704500571</v>
      </c>
      <c r="L34">
        <f>ménages!L35/total!L34</f>
        <v>0.11956635046387991</v>
      </c>
      <c r="M34">
        <f>ménages!M35/total!M34</f>
        <v>0.12100840336134454</v>
      </c>
      <c r="N34">
        <f>ménages!N35/total!N34</f>
        <v>0.12266887691670121</v>
      </c>
      <c r="O34">
        <f>ménages!O35/total!O34</f>
        <v>0.12371794871794872</v>
      </c>
      <c r="P34">
        <f>ménages!P35/total!P34</f>
        <v>0.12848330142522868</v>
      </c>
      <c r="Q34">
        <f>ménages!Q35/total!Q34</f>
        <v>0.13368523106754285</v>
      </c>
      <c r="R34">
        <f>ménages!R35/total!R34</f>
        <v>0.13576373864128083</v>
      </c>
      <c r="S34">
        <f>ménages!S35/total!S34</f>
        <v>0.1357859531772575</v>
      </c>
      <c r="T34">
        <f>ménages!T35/total!T34</f>
        <v>0.12912148705465812</v>
      </c>
      <c r="U34" t="e">
        <f>ménages!U35/total!U34</f>
        <v>#VALUE!</v>
      </c>
      <c r="V34" t="e">
        <f>ménages!V35/total!V34</f>
        <v>#VALUE!</v>
      </c>
      <c r="W34" t="e">
        <f>ménages!W35/total!W34</f>
        <v>#VALUE!</v>
      </c>
      <c r="X34" t="e">
        <f>ménages!X35/total!X34</f>
        <v>#VALUE!</v>
      </c>
      <c r="Y34" t="e">
        <f>ménages!Y35/total!Y34</f>
        <v>#VALUE!</v>
      </c>
    </row>
    <row r="35" spans="1:25">
      <c r="A35" t="s">
        <v>62</v>
      </c>
      <c r="B35">
        <f>ménages!B36/total!B35</f>
        <v>0.17941061923925741</v>
      </c>
      <c r="C35">
        <f>ménages!C36/total!C35</f>
        <v>0.16953807740324595</v>
      </c>
      <c r="D35">
        <f>ménages!D36/total!D35</f>
        <v>0.16820661249025937</v>
      </c>
      <c r="E35">
        <f>ménages!E36/total!E35</f>
        <v>0.16597781161627148</v>
      </c>
      <c r="F35">
        <f>ménages!F36/total!F35</f>
        <v>0.16757617098681218</v>
      </c>
      <c r="G35">
        <f>ménages!G36/total!G35</f>
        <v>0.16712856970719364</v>
      </c>
      <c r="H35">
        <f>ménages!H36/total!H35</f>
        <v>0.16455214412585639</v>
      </c>
      <c r="I35">
        <f>ménages!I36/total!I35</f>
        <v>0.16065860047399277</v>
      </c>
      <c r="J35">
        <f>ménages!J36/total!J35</f>
        <v>0.15653821857233102</v>
      </c>
      <c r="K35">
        <f>ménages!K36/total!K35</f>
        <v>0.15255175467729437</v>
      </c>
      <c r="L35">
        <f>ménages!L36/total!L35</f>
        <v>0.15048543689320387</v>
      </c>
      <c r="M35">
        <f>ménages!M36/total!M35</f>
        <v>0.15214653692043503</v>
      </c>
      <c r="N35">
        <f>ménages!N36/total!N35</f>
        <v>0.14801650997477642</v>
      </c>
      <c r="O35">
        <f>ménages!O36/total!O35</f>
        <v>0.14593193599278789</v>
      </c>
      <c r="P35">
        <f>ménages!P36/total!P35</f>
        <v>0.14381126790908111</v>
      </c>
      <c r="Q35">
        <f>ménages!Q36/total!Q35</f>
        <v>0.14141012909632572</v>
      </c>
      <c r="R35">
        <f>ménages!R36/total!R35</f>
        <v>0.14273504273504273</v>
      </c>
      <c r="S35">
        <f>ménages!S36/total!S35</f>
        <v>0.14516129032258066</v>
      </c>
      <c r="T35">
        <f>ménages!T36/total!T35</f>
        <v>0.13965863453815261</v>
      </c>
      <c r="U35">
        <f>ménages!U36/total!U35</f>
        <v>0.13920291243533245</v>
      </c>
      <c r="V35">
        <f>ménages!V36/total!V35</f>
        <v>0.1400124455507156</v>
      </c>
      <c r="W35">
        <f>ménages!W36/total!W35</f>
        <v>0.13711059582619217</v>
      </c>
      <c r="X35">
        <f>ménages!X36/total!X35</f>
        <v>0.14075286415711949</v>
      </c>
      <c r="Y35" t="e">
        <f>ménages!Y36/total!Y35</f>
        <v>#VALUE!</v>
      </c>
    </row>
    <row r="36" spans="1:25">
      <c r="A36" t="s">
        <v>63</v>
      </c>
      <c r="B36">
        <f>ménages!B37/total!B36</f>
        <v>0.31127080181543115</v>
      </c>
      <c r="C36">
        <f>ménages!C37/total!C36</f>
        <v>0.28974766190224105</v>
      </c>
      <c r="D36">
        <f>ménages!D37/total!D36</f>
        <v>0.26454590407120487</v>
      </c>
      <c r="E36">
        <f>ménages!E37/total!E36</f>
        <v>0.27578098757138059</v>
      </c>
      <c r="F36">
        <f>ménages!F37/total!F36</f>
        <v>0.29447852760736193</v>
      </c>
      <c r="G36">
        <f>ménages!G37/total!G36</f>
        <v>0.27742379886344065</v>
      </c>
      <c r="H36">
        <f>ménages!H37/total!H36</f>
        <v>0.27106668964328795</v>
      </c>
      <c r="I36">
        <f>ménages!I37/total!I36</f>
        <v>0.2628980078324536</v>
      </c>
      <c r="J36">
        <f>ménages!J37/total!J36</f>
        <v>0.24435382685069007</v>
      </c>
      <c r="K36">
        <f>ménages!K37/total!K36</f>
        <v>0.24362477231329691</v>
      </c>
      <c r="L36">
        <f>ménages!L37/total!L36</f>
        <v>0.23716759431045145</v>
      </c>
      <c r="M36">
        <f>ménages!M37/total!M36</f>
        <v>0.23954191188166057</v>
      </c>
      <c r="N36">
        <f>ménages!N37/total!N36</f>
        <v>0.24261771747805269</v>
      </c>
      <c r="O36">
        <f>ménages!O37/total!O36</f>
        <v>0.23641975308641974</v>
      </c>
      <c r="P36">
        <f>ménages!P37/total!P36</f>
        <v>0.23120746953631904</v>
      </c>
      <c r="Q36">
        <f>ménages!Q37/total!Q36</f>
        <v>0.23032479700187383</v>
      </c>
      <c r="R36">
        <f>ménages!R37/total!R36</f>
        <v>0.22812357327651805</v>
      </c>
      <c r="S36">
        <f>ménages!S37/total!S36</f>
        <v>0.22740391918578157</v>
      </c>
      <c r="T36">
        <f>ménages!T37/total!T36</f>
        <v>0.20418184698241723</v>
      </c>
      <c r="U36">
        <f>ménages!U37/total!U36</f>
        <v>0.20092879256965945</v>
      </c>
      <c r="V36">
        <f>ménages!V37/total!V36</f>
        <v>0.19532091734646759</v>
      </c>
      <c r="W36">
        <f>ménages!W37/total!W36</f>
        <v>0.19847802453797173</v>
      </c>
      <c r="X36">
        <f>ménages!X37/total!X36</f>
        <v>0.18837172856918977</v>
      </c>
      <c r="Y36">
        <f>ménages!Y37/total!Y36</f>
        <v>0.16184888380080137</v>
      </c>
    </row>
    <row r="37" spans="1:25">
      <c r="A37" t="s">
        <v>64</v>
      </c>
      <c r="B37">
        <f>ménages!B38/total!B37</f>
        <v>0.25717939774444831</v>
      </c>
      <c r="C37">
        <f>ménages!C38/total!C37</f>
        <v>0.25104311543810848</v>
      </c>
      <c r="D37">
        <f>ménages!D38/total!D37</f>
        <v>0.23184611882540404</v>
      </c>
      <c r="E37">
        <f>ménages!E38/total!E37</f>
        <v>0.23695747479175797</v>
      </c>
      <c r="F37">
        <f>ménages!F38/total!F37</f>
        <v>0.23507814958564988</v>
      </c>
      <c r="G37">
        <f>ménages!G38/total!G37</f>
        <v>0.2368175696674609</v>
      </c>
      <c r="H37">
        <f>ménages!H38/total!H37</f>
        <v>0.25529185375240537</v>
      </c>
      <c r="I37">
        <f>ménages!I38/total!I37</f>
        <v>0.25907911802853434</v>
      </c>
      <c r="J37">
        <f>ménages!J38/total!J37</f>
        <v>0.26390483147239902</v>
      </c>
      <c r="K37">
        <f>ménages!K38/total!K37</f>
        <v>0.25101174612575267</v>
      </c>
      <c r="L37">
        <f>ménages!L38/total!L37</f>
        <v>0.24708462075152002</v>
      </c>
      <c r="M37">
        <f>ménages!M38/total!M37</f>
        <v>0.26657075326276847</v>
      </c>
      <c r="N37">
        <f>ménages!N38/total!N37</f>
        <v>0.29583592293349908</v>
      </c>
      <c r="O37">
        <f>ménages!O38/total!O37</f>
        <v>0.28793195108984587</v>
      </c>
      <c r="P37">
        <f>ménages!P38/total!P37</f>
        <v>0.29337471904099327</v>
      </c>
      <c r="Q37">
        <f>ménages!Q38/total!Q37</f>
        <v>0.29540575354229276</v>
      </c>
      <c r="R37">
        <f>ménages!R38/total!R37</f>
        <v>0.29433681073025336</v>
      </c>
      <c r="S37">
        <f>ménages!S38/total!S37</f>
        <v>0.29690522243713735</v>
      </c>
      <c r="T37">
        <f>ménages!T38/total!T37</f>
        <v>0.2991607351535111</v>
      </c>
      <c r="U37">
        <f>ménages!U38/total!U37</f>
        <v>0.30607525751524073</v>
      </c>
      <c r="V37">
        <f>ménages!V38/total!V37</f>
        <v>0.28014789533560863</v>
      </c>
      <c r="W37">
        <f>ménages!W38/total!W37</f>
        <v>0.29379545658615425</v>
      </c>
      <c r="X37">
        <f>ménages!X38/total!X37</f>
        <v>0.29649441207374155</v>
      </c>
      <c r="Y37">
        <f>ménages!Y38/total!Y37</f>
        <v>0.29761071678496448</v>
      </c>
    </row>
    <row r="38" spans="1:25">
      <c r="A38" t="s">
        <v>65</v>
      </c>
      <c r="B38">
        <f>ménages!B39/total!B38</f>
        <v>0.1084291910239487</v>
      </c>
      <c r="C38">
        <f>ménages!C39/total!C38</f>
        <v>0.10896474118529632</v>
      </c>
      <c r="D38">
        <f>ménages!D39/total!D38</f>
        <v>0.11018333635868578</v>
      </c>
      <c r="E38">
        <f>ménages!E39/total!E38</f>
        <v>0.12206314243759177</v>
      </c>
      <c r="F38">
        <f>ménages!F39/total!F38</f>
        <v>0.20915133714639048</v>
      </c>
      <c r="G38">
        <f>ménages!G39/total!G38</f>
        <v>0.23615116102595235</v>
      </c>
      <c r="H38">
        <f>ménages!H39/total!H38</f>
        <v>0.26580061304918989</v>
      </c>
      <c r="I38">
        <f>ménages!I39/total!I38</f>
        <v>0.27365194370907064</v>
      </c>
      <c r="J38">
        <f>ménages!J39/total!J38</f>
        <v>0.2101782633697527</v>
      </c>
      <c r="K38">
        <f>ménages!K39/total!K38</f>
        <v>0.22420734776044288</v>
      </c>
      <c r="L38">
        <f>ménages!L39/total!L38</f>
        <v>0.22801982781111399</v>
      </c>
      <c r="M38">
        <f>ménages!M39/total!M38</f>
        <v>0.23564871900260309</v>
      </c>
      <c r="N38">
        <f>ménages!N39/total!N38</f>
        <v>0.23235138004246284</v>
      </c>
      <c r="O38">
        <f>ménages!O39/total!O38</f>
        <v>0.23322214809873248</v>
      </c>
      <c r="P38">
        <f>ménages!P39/total!P38</f>
        <v>0.18012783265543289</v>
      </c>
      <c r="Q38">
        <f>ménages!Q39/total!Q38</f>
        <v>0.18441289559301985</v>
      </c>
      <c r="R38">
        <f>ménages!R39/total!R38</f>
        <v>0.18198766671447009</v>
      </c>
      <c r="S38">
        <f>ménages!S39/total!S38</f>
        <v>0.1870652656504366</v>
      </c>
      <c r="T38">
        <f>ménages!T39/total!T38</f>
        <v>0.18901890189018902</v>
      </c>
      <c r="U38">
        <f>ménages!U39/total!U38</f>
        <v>0.19161849710982659</v>
      </c>
      <c r="V38">
        <f>ménages!V39/total!V38</f>
        <v>0.18745615265890278</v>
      </c>
      <c r="W38">
        <f>ménages!W39/total!W38</f>
        <v>0.19416849438782091</v>
      </c>
      <c r="X38">
        <f>ménages!X39/total!X38</f>
        <v>0.19269619269619268</v>
      </c>
      <c r="Y38" t="e">
        <f>ménages!Y39/total!Y38</f>
        <v>#VALUE!</v>
      </c>
    </row>
    <row r="39" spans="1:25">
      <c r="A39" t="s">
        <v>66</v>
      </c>
      <c r="B39" t="e">
        <f>ménages!B40/total!B39</f>
        <v>#VALUE!</v>
      </c>
      <c r="C39" t="e">
        <f>ménages!C40/total!C39</f>
        <v>#VALUE!</v>
      </c>
      <c r="D39" t="e">
        <f>ménages!D40/total!D39</f>
        <v>#VALUE!</v>
      </c>
      <c r="E39">
        <f>ménages!E40/total!E39</f>
        <v>0.12470675392023707</v>
      </c>
      <c r="F39">
        <f>ménages!F40/total!F39</f>
        <v>0.12153652392947102</v>
      </c>
      <c r="G39">
        <f>ménages!G40/total!G39</f>
        <v>0.13019009504752374</v>
      </c>
      <c r="H39">
        <f>ménages!H40/total!H39</f>
        <v>0.12271507094465038</v>
      </c>
      <c r="I39">
        <f>ménages!I40/total!I39</f>
        <v>0.13633337771268805</v>
      </c>
      <c r="J39">
        <f>ménages!J40/total!J39</f>
        <v>0.12641629535327817</v>
      </c>
      <c r="K39">
        <f>ménages!K40/total!K39</f>
        <v>0.12785388127853881</v>
      </c>
      <c r="L39">
        <f>ménages!L40/total!L39</f>
        <v>0.12644483362521891</v>
      </c>
      <c r="M39">
        <f>ménages!M40/total!M39</f>
        <v>0.12195407685098407</v>
      </c>
      <c r="N39">
        <f>ménages!N40/total!N39</f>
        <v>0.12461273666092944</v>
      </c>
      <c r="O39">
        <f>ménages!O40/total!O39</f>
        <v>0.12459954233409611</v>
      </c>
      <c r="P39">
        <f>ménages!P40/total!P39</f>
        <v>0.12985179957657023</v>
      </c>
      <c r="Q39">
        <f>ménages!Q40/total!Q39</f>
        <v>0.12469179288481862</v>
      </c>
      <c r="R39">
        <f>ménages!R40/total!R39</f>
        <v>0.11983958480773768</v>
      </c>
      <c r="S39">
        <f>ménages!S40/total!S39</f>
        <v>0.1232742822235797</v>
      </c>
      <c r="T39">
        <f>ménages!T40/total!T39</f>
        <v>0.11985018726591762</v>
      </c>
      <c r="U39">
        <f>ménages!U40/total!U39</f>
        <v>0.11648429226967878</v>
      </c>
      <c r="V39">
        <f>ménages!V40/total!V39</f>
        <v>0.12466871620905332</v>
      </c>
      <c r="W39">
        <f>ménages!W40/total!W39</f>
        <v>0.12882464654990505</v>
      </c>
      <c r="X39">
        <f>ménages!X40/total!X39</f>
        <v>0.1243102550754815</v>
      </c>
      <c r="Y39">
        <f>ménages!Y40/total!Y39</f>
        <v>0.12918304472537978</v>
      </c>
    </row>
    <row r="40" spans="1:25">
      <c r="A40" t="s">
        <v>67</v>
      </c>
      <c r="B40">
        <f>ménages!B41/total!B40</f>
        <v>0.24327106927489334</v>
      </c>
      <c r="C40">
        <f>ménages!C41/total!C40</f>
        <v>0.24848574383217609</v>
      </c>
      <c r="D40">
        <f>ménages!D41/total!D40</f>
        <v>0.24599323628878106</v>
      </c>
      <c r="E40">
        <f>ménages!E41/total!E40</f>
        <v>0.22451408171360571</v>
      </c>
      <c r="F40">
        <f>ménages!F41/total!F40</f>
        <v>0.22159832854531208</v>
      </c>
      <c r="G40">
        <f>ménages!G41/total!G40</f>
        <v>0.21766683911019141</v>
      </c>
      <c r="H40">
        <f>ménages!H41/total!H40</f>
        <v>0.21024396474645549</v>
      </c>
      <c r="I40">
        <f>ménages!I41/total!I40</f>
        <v>0.20734941280464705</v>
      </c>
      <c r="J40">
        <f>ménages!J41/total!J40</f>
        <v>0.20639465521355285</v>
      </c>
      <c r="K40">
        <f>ménages!K41/total!K40</f>
        <v>0.19016249451032058</v>
      </c>
      <c r="L40">
        <f>ménages!L41/total!L40</f>
        <v>0.20287312205285668</v>
      </c>
      <c r="M40">
        <f>ménages!M41/total!M40</f>
        <v>0.20397033158813266</v>
      </c>
      <c r="N40">
        <f>ménages!N41/total!N40</f>
        <v>0.21804675551671401</v>
      </c>
      <c r="O40">
        <f>ménages!O41/total!O40</f>
        <v>0.22771403353927627</v>
      </c>
      <c r="P40">
        <f>ménages!P41/total!P40</f>
        <v>0.23137039075399005</v>
      </c>
      <c r="Q40">
        <f>ménages!Q41/total!Q40</f>
        <v>0.22297741723306291</v>
      </c>
      <c r="R40">
        <f>ménages!R41/total!R40</f>
        <v>0.21962669051078576</v>
      </c>
      <c r="S40">
        <f>ménages!S41/total!S40</f>
        <v>0.22247065399664617</v>
      </c>
      <c r="T40">
        <f>ménages!T41/total!T40</f>
        <v>0.22240746915638546</v>
      </c>
      <c r="U40">
        <f>ménages!U41/total!U40</f>
        <v>0.21834681828121583</v>
      </c>
      <c r="V40">
        <f>ménages!V41/total!V40</f>
        <v>0.19709659408151869</v>
      </c>
      <c r="W40">
        <f>ménages!W41/total!W40</f>
        <v>0.18566108007448789</v>
      </c>
      <c r="X40">
        <f>ménages!X41/total!X40</f>
        <v>0.19172314643663999</v>
      </c>
      <c r="Y40" t="e">
        <f>ménages!Y41/total!Y40</f>
        <v>#VALUE!</v>
      </c>
    </row>
    <row r="41" spans="1:25">
      <c r="A41" t="s">
        <v>68</v>
      </c>
      <c r="B41">
        <f>ménages!B42/total!B41</f>
        <v>0.14467039716118466</v>
      </c>
      <c r="C41">
        <f>ménages!C42/total!C41</f>
        <v>0.16886075949367088</v>
      </c>
      <c r="D41">
        <f>ménages!D42/total!D41</f>
        <v>0.1650426309378806</v>
      </c>
      <c r="E41">
        <f>ménages!E42/total!E41</f>
        <v>0.15883130936635806</v>
      </c>
      <c r="F41">
        <f>ménages!F42/total!F41</f>
        <v>0.16285362853628535</v>
      </c>
      <c r="G41">
        <f>ménages!G42/total!G41</f>
        <v>0.16635995583364005</v>
      </c>
      <c r="H41">
        <f>ménages!H42/total!H41</f>
        <v>0.16542473919523101</v>
      </c>
      <c r="I41">
        <f>ménages!I42/total!I41</f>
        <v>0.16333166583291645</v>
      </c>
      <c r="J41">
        <f>ménages!J42/total!J41</f>
        <v>0.16325536062378168</v>
      </c>
      <c r="K41">
        <f>ménages!K42/total!K41</f>
        <v>0.16408209806157356</v>
      </c>
      <c r="L41">
        <f>ménages!L42/total!L41</f>
        <v>0.16382211538461539</v>
      </c>
      <c r="M41">
        <f>ménages!M42/total!M41</f>
        <v>0.1455453149001536</v>
      </c>
      <c r="N41">
        <f>ménages!N42/total!N41</f>
        <v>0.14811364694923151</v>
      </c>
      <c r="O41">
        <f>ménages!O42/total!O41</f>
        <v>0.1492893168271435</v>
      </c>
      <c r="P41">
        <f>ménages!P42/total!P41</f>
        <v>0.14915966386554622</v>
      </c>
      <c r="Q41">
        <f>ménages!Q42/total!Q41</f>
        <v>0.14901888189559423</v>
      </c>
      <c r="R41">
        <f>ménages!R42/total!R41</f>
        <v>0.14495023958717287</v>
      </c>
      <c r="S41">
        <f>ménages!S42/total!S41</f>
        <v>0.14084376448771441</v>
      </c>
      <c r="T41">
        <f>ménages!T42/total!T41</f>
        <v>0.13956676720592265</v>
      </c>
      <c r="U41">
        <f>ménages!U42/total!U41</f>
        <v>0.13709379615952733</v>
      </c>
      <c r="V41">
        <f>ménages!V42/total!V41</f>
        <v>0.12829789111444453</v>
      </c>
      <c r="W41">
        <f>ménages!W42/total!W41</f>
        <v>0.12634480305859341</v>
      </c>
      <c r="X41">
        <f>ménages!X42/total!X41</f>
        <v>0.12877779889754798</v>
      </c>
      <c r="Y41">
        <f>ménages!Y42/total!Y41</f>
        <v>0.12675281825680507</v>
      </c>
    </row>
    <row r="42" spans="1:25">
      <c r="A42" t="s">
        <v>69</v>
      </c>
      <c r="B42">
        <f>ménages!B43/total!B42</f>
        <v>0.3103788044668272</v>
      </c>
      <c r="C42">
        <f>ménages!C43/total!C42</f>
        <v>0.30116279069767443</v>
      </c>
      <c r="D42">
        <f>ménages!D43/total!D42</f>
        <v>0.29048582995951416</v>
      </c>
      <c r="E42">
        <f>ménages!E43/total!E42</f>
        <v>0.28617934300088782</v>
      </c>
      <c r="F42">
        <f>ménages!F43/total!F42</f>
        <v>0.2876002346958732</v>
      </c>
      <c r="G42">
        <f>ménages!G43/total!G42</f>
        <v>0.27142573076158283</v>
      </c>
      <c r="H42">
        <f>ménages!H43/total!H42</f>
        <v>0.27348643006263051</v>
      </c>
      <c r="I42">
        <f>ménages!I43/total!I42</f>
        <v>0.27333545715195923</v>
      </c>
      <c r="J42">
        <f>ménages!J43/total!J42</f>
        <v>0.26500209819555182</v>
      </c>
      <c r="K42">
        <f>ménages!K43/total!K42</f>
        <v>0.26197988562413727</v>
      </c>
      <c r="L42">
        <f>ménages!L43/total!L42</f>
        <v>0.24159452385745925</v>
      </c>
      <c r="M42">
        <f>ménages!M43/total!M42</f>
        <v>0.23641250248855267</v>
      </c>
      <c r="N42">
        <f>ménages!N43/total!N42</f>
        <v>0.23757886435331232</v>
      </c>
      <c r="O42">
        <f>ménages!O43/total!O42</f>
        <v>0.23268137585509202</v>
      </c>
      <c r="P42">
        <f>ménages!P43/total!P42</f>
        <v>0.23187571921749137</v>
      </c>
      <c r="Q42">
        <f>ménages!Q43/total!Q42</f>
        <v>0.22488171444475369</v>
      </c>
      <c r="R42">
        <f>ménages!R43/total!R42</f>
        <v>0.2175614194722475</v>
      </c>
      <c r="S42">
        <f>ménages!S43/total!S42</f>
        <v>0.22363060208239025</v>
      </c>
      <c r="T42">
        <f>ménages!T43/total!T42</f>
        <v>0.22818418121054587</v>
      </c>
      <c r="U42">
        <f>ménages!U43/total!U42</f>
        <v>0.22613882863340562</v>
      </c>
      <c r="V42">
        <f>ménages!V43/total!V42</f>
        <v>0.21130242072962838</v>
      </c>
      <c r="W42">
        <f>ménages!W43/total!W42</f>
        <v>0.2165918142530294</v>
      </c>
      <c r="X42">
        <f>ménages!X43/total!X42</f>
        <v>0.21585376270607329</v>
      </c>
      <c r="Y42" t="e">
        <f>ménages!Y43/total!Y42</f>
        <v>#VALUE!</v>
      </c>
    </row>
    <row r="43" spans="1:25">
      <c r="A43" t="s">
        <v>70</v>
      </c>
      <c r="B43">
        <f>ménages!B44/total!B43</f>
        <v>0.28913043478260875</v>
      </c>
      <c r="C43">
        <f>ménages!C44/total!C43</f>
        <v>0.23424713584288054</v>
      </c>
      <c r="D43">
        <f>ménages!D44/total!D43</f>
        <v>0.20327933623073882</v>
      </c>
      <c r="E43">
        <f>ménages!E44/total!E43</f>
        <v>0.18927004387714397</v>
      </c>
      <c r="F43">
        <f>ménages!F44/total!F43</f>
        <v>0.20183299389002035</v>
      </c>
      <c r="G43">
        <f>ménages!G44/total!G43</f>
        <v>0.24172456068655496</v>
      </c>
      <c r="H43">
        <f>ménages!H44/total!H43</f>
        <v>0.2364943645549942</v>
      </c>
      <c r="I43">
        <f>ménages!I44/total!I43</f>
        <v>0.23883161512027487</v>
      </c>
      <c r="J43">
        <f>ménages!J44/total!J43</f>
        <v>0.19183595247221155</v>
      </c>
      <c r="K43">
        <f>ménages!K44/total!K43</f>
        <v>0.14506734619585004</v>
      </c>
      <c r="L43">
        <f>ménages!L44/total!L43</f>
        <v>0.16869149571798447</v>
      </c>
      <c r="M43">
        <f>ménages!M44/total!M43</f>
        <v>0.15903718031377606</v>
      </c>
      <c r="N43">
        <f>ménages!N44/total!N43</f>
        <v>0.15931593159315932</v>
      </c>
      <c r="O43">
        <f>ménages!O44/total!O43</f>
        <v>0.1692976435598261</v>
      </c>
      <c r="P43">
        <f>ménages!P44/total!P43</f>
        <v>0.17734104046242774</v>
      </c>
      <c r="Q43">
        <f>ménages!Q44/total!Q43</f>
        <v>0.16954092786009228</v>
      </c>
      <c r="R43">
        <f>ménages!R44/total!R43</f>
        <v>0.16476079346557759</v>
      </c>
      <c r="S43">
        <f>ménages!S44/total!S43</f>
        <v>0.17392344497607656</v>
      </c>
      <c r="T43">
        <f>ménages!T44/total!T43</f>
        <v>0.17483026188166828</v>
      </c>
      <c r="U43">
        <f>ménages!U44/total!U43</f>
        <v>0.17017865322950071</v>
      </c>
      <c r="V43">
        <f>ménages!V44/total!V43</f>
        <v>0.16439246263807666</v>
      </c>
      <c r="W43">
        <f>ménages!W44/total!W43</f>
        <v>0.16254107338444687</v>
      </c>
      <c r="X43">
        <f>ménages!X44/total!X43</f>
        <v>0.19470699432892249</v>
      </c>
      <c r="Y43" t="e">
        <f>ménages!Y44/total!Y43</f>
        <v>#VALUE!</v>
      </c>
    </row>
    <row r="44" spans="1:25">
      <c r="A44" t="s">
        <v>71</v>
      </c>
      <c r="B44">
        <f>ménages!B45/total!B44</f>
        <v>0.18384322571549416</v>
      </c>
      <c r="C44">
        <f>ménages!C45/total!C44</f>
        <v>0.182247403210576</v>
      </c>
      <c r="D44">
        <f>ménages!D45/total!D44</f>
        <v>0.17593658099987214</v>
      </c>
      <c r="E44">
        <f>ménages!E45/total!E44</f>
        <v>0.16474712068102154</v>
      </c>
      <c r="F44">
        <f>ménages!F45/total!F44</f>
        <v>0.14891554586211075</v>
      </c>
      <c r="G44">
        <f>ménages!G45/total!G44</f>
        <v>0.13565844858689116</v>
      </c>
      <c r="H44">
        <f>ménages!H45/total!H44</f>
        <v>0.12377581120943952</v>
      </c>
      <c r="I44">
        <f>ménages!I45/total!I44</f>
        <v>0.14405997693194927</v>
      </c>
      <c r="J44">
        <f>ménages!J45/total!J44</f>
        <v>0.13537020517395182</v>
      </c>
      <c r="K44">
        <f>ménages!K45/total!K44</f>
        <v>0.12446264073694985</v>
      </c>
      <c r="L44">
        <f>ménages!L45/total!L44</f>
        <v>0.13178773827923751</v>
      </c>
      <c r="M44">
        <f>ménages!M45/total!M44</f>
        <v>0.13317564788153022</v>
      </c>
      <c r="N44">
        <f>ménages!N45/total!N44</f>
        <v>0.14224577134705521</v>
      </c>
      <c r="O44">
        <f>ménages!O45/total!O44</f>
        <v>0.15780411222526083</v>
      </c>
      <c r="P44">
        <f>ménages!P45/total!P44</f>
        <v>0.15149056986412493</v>
      </c>
      <c r="Q44">
        <f>ménages!Q45/total!Q44</f>
        <v>0.15003061849357011</v>
      </c>
      <c r="R44">
        <f>ménages!R45/total!R44</f>
        <v>0.14801110083256244</v>
      </c>
      <c r="S44">
        <f>ménages!S45/total!S44</f>
        <v>0.14891621508962069</v>
      </c>
      <c r="T44">
        <f>ménages!T45/total!T44</f>
        <v>0.15671565101222895</v>
      </c>
      <c r="U44">
        <f>ménages!U45/total!U44</f>
        <v>0.15796344647519581</v>
      </c>
      <c r="V44">
        <f>ménages!V45/total!V44</f>
        <v>0.1126737396167448</v>
      </c>
      <c r="W44">
        <f>ménages!W45/total!W44</f>
        <v>0.12042054185200163</v>
      </c>
      <c r="X44">
        <f>ménages!X45/total!X44</f>
        <v>0.13291711907347087</v>
      </c>
      <c r="Y44">
        <f>ménages!Y45/total!Y44</f>
        <v>0.13818449099595737</v>
      </c>
    </row>
    <row r="45" spans="1:25">
      <c r="A45" t="s">
        <v>72</v>
      </c>
      <c r="B45">
        <f>ménages!B46/total!B45</f>
        <v>0.15116092874299439</v>
      </c>
      <c r="C45">
        <f>ménages!C46/total!C45</f>
        <v>0.14413730255164034</v>
      </c>
      <c r="D45">
        <f>ménages!D46/total!D45</f>
        <v>0.14326545194712398</v>
      </c>
      <c r="E45">
        <f>ménages!E46/total!E45</f>
        <v>0.14152764373362745</v>
      </c>
      <c r="F45">
        <f>ménages!F46/total!F45</f>
        <v>0.13971548347192633</v>
      </c>
      <c r="G45">
        <f>ménages!G46/total!G45</f>
        <v>0.13910419095959942</v>
      </c>
      <c r="H45">
        <f>ménages!H46/total!H45</f>
        <v>0.13678700115575498</v>
      </c>
      <c r="I45">
        <f>ménages!I46/total!I45</f>
        <v>0.13594315591902401</v>
      </c>
      <c r="J45">
        <f>ménages!J46/total!J45</f>
        <v>0.13362267376865916</v>
      </c>
      <c r="K45">
        <f>ménages!K46/total!K45</f>
        <v>0.12647367446453922</v>
      </c>
      <c r="L45">
        <f>ménages!L46/total!L45</f>
        <v>0.12366487621164414</v>
      </c>
      <c r="M45">
        <f>ménages!M46/total!M45</f>
        <v>0.1231722428748451</v>
      </c>
      <c r="N45">
        <f>ménages!N46/total!N45</f>
        <v>0.12332506203473945</v>
      </c>
      <c r="O45">
        <f>ménages!O46/total!O45</f>
        <v>0.12249874937468734</v>
      </c>
      <c r="P45">
        <f>ménages!P46/total!P45</f>
        <v>0.11932835360207419</v>
      </c>
      <c r="Q45">
        <f>ménages!Q46/total!Q45</f>
        <v>0.11691225516948639</v>
      </c>
      <c r="R45">
        <f>ménages!R46/total!R45</f>
        <v>0.11540292822283062</v>
      </c>
      <c r="S45">
        <f>ménages!S46/total!S45</f>
        <v>0.11253578244274809</v>
      </c>
      <c r="T45">
        <f>ménages!T46/total!T45</f>
        <v>0.11226698737221889</v>
      </c>
      <c r="U45">
        <f>ménages!U46/total!U45</f>
        <v>0.11214448577943117</v>
      </c>
      <c r="V45">
        <f>ménages!V46/total!V45</f>
        <v>9.9594796331840485E-2</v>
      </c>
      <c r="W45">
        <f>ménages!W46/total!W45</f>
        <v>0.10793065714450269</v>
      </c>
      <c r="X45">
        <f>ménages!X46/total!X45</f>
        <v>0.11099660523763337</v>
      </c>
      <c r="Y45" t="e">
        <f>ménages!Y46/total!Y45</f>
        <v>#VALUE!</v>
      </c>
    </row>
    <row r="46" spans="1:25">
      <c r="A46" t="s">
        <v>73</v>
      </c>
      <c r="B46">
        <f>ménages!B47/total!B46</f>
        <v>0.29099756690997564</v>
      </c>
      <c r="C46">
        <f>ménages!C47/total!C46</f>
        <v>0.29479216435738176</v>
      </c>
      <c r="D46">
        <f>ménages!D47/total!D46</f>
        <v>0.30001352630867034</v>
      </c>
      <c r="E46">
        <f>ménages!E47/total!E46</f>
        <v>0.28252356780275562</v>
      </c>
      <c r="F46">
        <f>ménages!F47/total!F46</f>
        <v>0.27624844376815605</v>
      </c>
      <c r="G46">
        <f>ménages!G47/total!G46</f>
        <v>0.33070555774536853</v>
      </c>
      <c r="H46">
        <f>ménages!H47/total!H46</f>
        <v>0.32408376963350788</v>
      </c>
      <c r="I46">
        <f>ménages!I47/total!I46</f>
        <v>0.31282705807275046</v>
      </c>
      <c r="J46">
        <f>ménages!J47/total!J46</f>
        <v>0.30257851643651473</v>
      </c>
      <c r="K46">
        <f>ménages!K47/total!K46</f>
        <v>0.26184433164128595</v>
      </c>
      <c r="L46">
        <f>ménages!L47/total!L46</f>
        <v>0.26786659608258334</v>
      </c>
      <c r="M46">
        <f>ménages!M47/total!M46</f>
        <v>0.26895306859205775</v>
      </c>
      <c r="N46">
        <f>ménages!N47/total!N46</f>
        <v>0.26091380889386384</v>
      </c>
      <c r="O46">
        <f>ménages!O47/total!O46</f>
        <v>0.26817298844698906</v>
      </c>
      <c r="P46">
        <f>ménages!P47/total!P46</f>
        <v>0.27039602936614626</v>
      </c>
      <c r="Q46">
        <f>ménages!Q47/total!Q46</f>
        <v>0.25936064131391146</v>
      </c>
      <c r="R46">
        <f>ménages!R47/total!R46</f>
        <v>0.29571206398578093</v>
      </c>
      <c r="S46">
        <f>ménages!S47/total!S46</f>
        <v>0.25837962076230608</v>
      </c>
      <c r="T46">
        <f>ménages!T47/total!T46</f>
        <v>0.27732326410740504</v>
      </c>
      <c r="U46">
        <f>ménages!U47/total!U46</f>
        <v>0.27664350614644573</v>
      </c>
      <c r="V46">
        <f>ménages!V47/total!V46</f>
        <v>0.24208733974358973</v>
      </c>
      <c r="W46" t="e">
        <f>ménages!W47/total!W46</f>
        <v>#VALUE!</v>
      </c>
      <c r="X46" t="e">
        <f>ménages!X47/total!X46</f>
        <v>#VALUE!</v>
      </c>
      <c r="Y46" t="e">
        <f>ménages!Y47/total!Y46</f>
        <v>#DIV/0!</v>
      </c>
    </row>
    <row r="47" spans="1:25">
      <c r="A47" t="s">
        <v>77</v>
      </c>
    </row>
    <row r="48" spans="1:25">
      <c r="A48" t="s">
        <v>79</v>
      </c>
    </row>
    <row r="49" spans="1:1">
      <c r="A49" t="s">
        <v>80</v>
      </c>
    </row>
    <row r="50" spans="1:1">
      <c r="A50" t="s">
        <v>78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3EB5-BD17-4E84-BA9F-4C66467C9F69}">
  <dimension ref="B1:P48"/>
  <sheetViews>
    <sheetView tabSelected="1" topLeftCell="A26" workbookViewId="0">
      <selection activeCell="Q43" sqref="Q43"/>
    </sheetView>
  </sheetViews>
  <sheetFormatPr baseColWidth="10" defaultColWidth="11.42578125" defaultRowHeight="12.75"/>
  <cols>
    <col min="1" max="1" width="11.42578125" style="23"/>
    <col min="2" max="2" width="30" style="23" customWidth="1"/>
    <col min="3" max="12" width="10.7109375" style="23" customWidth="1"/>
    <col min="13" max="13" width="10.28515625" style="23" customWidth="1"/>
    <col min="14" max="16384" width="11.42578125" style="23"/>
  </cols>
  <sheetData>
    <row r="1" spans="2:13">
      <c r="B1" s="23" t="e">
        <v>#NAME?</v>
      </c>
    </row>
    <row r="2" spans="2:13">
      <c r="B2" s="23" t="s">
        <v>0</v>
      </c>
    </row>
    <row r="3" spans="2:13" ht="18">
      <c r="B3" s="23" t="s">
        <v>1</v>
      </c>
      <c r="C3" s="23" t="s">
        <v>84</v>
      </c>
      <c r="K3" s="57">
        <v>5</v>
      </c>
    </row>
    <row r="4" spans="2:13">
      <c r="B4" s="23" t="s">
        <v>3</v>
      </c>
      <c r="C4" s="23" t="s">
        <v>4</v>
      </c>
    </row>
    <row r="5" spans="2:13">
      <c r="B5" s="23" t="s">
        <v>5</v>
      </c>
      <c r="C5" s="23" t="s">
        <v>6</v>
      </c>
    </row>
    <row r="6" spans="2:13">
      <c r="B6"/>
      <c r="C6"/>
      <c r="D6"/>
      <c r="E6"/>
    </row>
    <row r="7" spans="2:13" ht="18">
      <c r="B7" s="6"/>
      <c r="C7" s="36" t="s">
        <v>10</v>
      </c>
      <c r="D7" s="37" t="s">
        <v>19</v>
      </c>
      <c r="E7" s="37" t="s">
        <v>25</v>
      </c>
      <c r="F7" s="37" t="s">
        <v>26</v>
      </c>
      <c r="G7" s="37" t="s">
        <v>27</v>
      </c>
      <c r="H7" s="37" t="s">
        <v>28</v>
      </c>
      <c r="I7" s="37" t="s">
        <v>29</v>
      </c>
      <c r="J7" s="37" t="s">
        <v>30</v>
      </c>
      <c r="K7" s="37" t="s">
        <v>31</v>
      </c>
      <c r="L7" s="37" t="s">
        <v>32</v>
      </c>
      <c r="M7" s="37" t="s">
        <v>109</v>
      </c>
    </row>
    <row r="8" spans="2:13" ht="18">
      <c r="B8" s="40" t="s">
        <v>59</v>
      </c>
      <c r="C8" s="24">
        <f>VLOOKUP(B8,'ménages (2)'!$A$8:$X$46,2,FALSE)</f>
        <v>0.49831422791638574</v>
      </c>
      <c r="D8" s="25">
        <f>VLOOKUP(B8,'ménages (2)'!$A$8:$X$46,11,FALSE)</f>
        <v>0.45171288743882548</v>
      </c>
      <c r="E8" s="25">
        <f>VLOOKUP(B8,'ménages (2)'!$A$8:$X$46,17,FALSE)</f>
        <v>0.3964703826664337</v>
      </c>
      <c r="F8" s="25">
        <f>VLOOKUP(B8,'ménages (2)'!$A$8:$X$46,18,FALSE)</f>
        <v>0.40122456329911765</v>
      </c>
      <c r="G8" s="25">
        <f>VLOOKUP(B8,'ménages (2)'!$A$8:$X$46,19,FALSE)</f>
        <v>0.40674239648222793</v>
      </c>
      <c r="H8" s="25">
        <f>VLOOKUP(B8,'ménages (2)'!$A$8:$X$46,20,FALSE)</f>
        <v>0.41166635704997218</v>
      </c>
      <c r="I8" s="25">
        <f>VLOOKUP(B8,'ménages (2)'!$A$8:$X$46,21,FALSE)</f>
        <v>0.41116005873715128</v>
      </c>
      <c r="J8" s="25">
        <f>VLOOKUP(B8,'ménages (2)'!$A$8:$X$46,22,FALSE)</f>
        <v>0.37720990035358404</v>
      </c>
      <c r="K8" s="25">
        <f>VLOOKUP(B8,'ménages (2)'!$A$8:$X$46,23,FALSE)</f>
        <v>0.40105280473762134</v>
      </c>
      <c r="L8" s="25">
        <f>VLOOKUP(B8,'ménages (2)'!$A$8:$X$46,24,FALSE)</f>
        <v>0.39084076210452723</v>
      </c>
      <c r="M8" s="26"/>
    </row>
    <row r="9" spans="2:13" ht="18">
      <c r="B9" s="41" t="s">
        <v>48</v>
      </c>
      <c r="C9" s="27"/>
      <c r="D9" s="28">
        <f>VLOOKUP(B9,'ménages (2)'!$A$8:$X$46,11,FALSE)</f>
        <v>0.29499309025194004</v>
      </c>
      <c r="E9" s="28">
        <f>VLOOKUP(B9,'ménages (2)'!$A$8:$X$46,17,FALSE)</f>
        <v>0.36034063260340632</v>
      </c>
      <c r="F9" s="28">
        <f>VLOOKUP(B9,'ménages (2)'!$A$8:$X$46,18,FALSE)</f>
        <v>0.34311752870162149</v>
      </c>
      <c r="G9" s="28">
        <f>VLOOKUP(B9,'ménages (2)'!$A$8:$X$46,19,FALSE)</f>
        <v>0.34996926859250155</v>
      </c>
      <c r="H9" s="28">
        <f>VLOOKUP(B9,'ménages (2)'!$A$8:$X$46,20,FALSE)</f>
        <v>0.36083743842364535</v>
      </c>
      <c r="I9" s="28">
        <f>VLOOKUP(B9,'ménages (2)'!$A$8:$X$46,21,FALSE)</f>
        <v>0.33642351793120273</v>
      </c>
      <c r="J9" s="28">
        <f>VLOOKUP(B9,'ménages (2)'!$A$8:$X$46,22,FALSE)</f>
        <v>0.3351220538720539</v>
      </c>
      <c r="K9" s="28">
        <f>VLOOKUP(B9,'ménages (2)'!$A$8:$X$46,23,FALSE)</f>
        <v>0.33358770304153496</v>
      </c>
      <c r="L9" s="28">
        <f>VLOOKUP(B9,'ménages (2)'!$A$8:$X$46,24,FALSE)</f>
        <v>0.33541176470588235</v>
      </c>
      <c r="M9" s="29"/>
    </row>
    <row r="10" spans="2:13" ht="18">
      <c r="B10" s="41" t="s">
        <v>56</v>
      </c>
      <c r="C10" s="27">
        <f>VLOOKUP(B10,'ménages (2)'!$A$8:$X$46,2,FALSE)</f>
        <v>0.47671636296705316</v>
      </c>
      <c r="D10" s="28">
        <f>VLOOKUP(B10,'ménages (2)'!$A$8:$X$46,11,FALSE)</f>
        <v>0.3878320760905215</v>
      </c>
      <c r="E10" s="28">
        <f>VLOOKUP(B10,'ménages (2)'!$A$8:$X$46,17,FALSE)</f>
        <v>0.4046355272469922</v>
      </c>
      <c r="F10" s="28">
        <f>VLOOKUP(B10,'ménages (2)'!$A$8:$X$46,18,FALSE)</f>
        <v>0.43323006685145932</v>
      </c>
      <c r="G10" s="28">
        <f>VLOOKUP(B10,'ménages (2)'!$A$8:$X$46,19,FALSE)</f>
        <v>0.41793797150041911</v>
      </c>
      <c r="H10" s="28">
        <f>VLOOKUP(B10,'ménages (2)'!$A$8:$X$46,20,FALSE)</f>
        <v>0.39182420423331715</v>
      </c>
      <c r="I10" s="28">
        <f>VLOOKUP(B10,'ménages (2)'!$A$8:$X$46,21,FALSE)</f>
        <v>0.35228303598427579</v>
      </c>
      <c r="J10" s="28">
        <f>VLOOKUP(B10,'ménages (2)'!$A$8:$X$46,22,FALSE)</f>
        <v>0.32067394006352717</v>
      </c>
      <c r="K10" s="28">
        <f>VLOOKUP(B10,'ménages (2)'!$A$8:$X$46,23,FALSE)</f>
        <v>0.27175234936428966</v>
      </c>
      <c r="L10" s="28">
        <f>VLOOKUP(B10,'ménages (2)'!$A$8:$X$46,24,FALSE)</f>
        <v>0.30739963264235109</v>
      </c>
      <c r="M10" s="29"/>
    </row>
    <row r="11" spans="2:13" ht="18">
      <c r="B11" s="41" t="s">
        <v>39</v>
      </c>
      <c r="C11" s="27">
        <f>VLOOKUP(B11,'ménages (2)'!$A$8:$X$46,2,FALSE)</f>
        <v>0.4281428571428571</v>
      </c>
      <c r="D11" s="28">
        <f>VLOOKUP(B11,'ménages (2)'!$A$8:$X$46,11,FALSE)</f>
        <v>0.34461695087808608</v>
      </c>
      <c r="E11" s="28">
        <f>VLOOKUP(B11,'ménages (2)'!$A$8:$X$46,17,FALSE)</f>
        <v>0.34510837025505925</v>
      </c>
      <c r="F11" s="28">
        <f>VLOOKUP(B11,'ménages (2)'!$A$8:$X$46,18,FALSE)</f>
        <v>0.34751110072446839</v>
      </c>
      <c r="G11" s="28">
        <f>VLOOKUP(B11,'ménages (2)'!$A$8:$X$46,19,FALSE)</f>
        <v>0.3330766692333077</v>
      </c>
      <c r="H11" s="28">
        <f>VLOOKUP(B11,'ménages (2)'!$A$8:$X$46,20,FALSE)</f>
        <v>0.32430088879254276</v>
      </c>
      <c r="I11" s="28">
        <f>VLOOKUP(B11,'ménages (2)'!$A$8:$X$46,21,FALSE)</f>
        <v>0.32158496208480192</v>
      </c>
      <c r="J11" s="28">
        <f>VLOOKUP(B11,'ménages (2)'!$A$8:$X$46,22,FALSE)</f>
        <v>0.28950344402179495</v>
      </c>
      <c r="K11" s="28">
        <f>VLOOKUP(B11,'ménages (2)'!$A$8:$X$46,23,FALSE)</f>
        <v>0.33950551214813229</v>
      </c>
      <c r="L11" s="28">
        <f>VLOOKUP(B11,'ménages (2)'!$A$8:$X$46,24,FALSE)</f>
        <v>0.35460355502296786</v>
      </c>
      <c r="M11" s="29">
        <f>VLOOKUP(B11,'ménages (2)'!$A$8:$Y$46,25,FALSE)</f>
        <v>0.3503184713375796</v>
      </c>
    </row>
    <row r="12" spans="2:13" ht="18">
      <c r="B12" s="41" t="s">
        <v>55</v>
      </c>
      <c r="C12" s="27">
        <f>VLOOKUP(B12,'ménages (2)'!$A$8:$X$46,2,FALSE)</f>
        <v>0.43320363164721137</v>
      </c>
      <c r="D12" s="28">
        <f>VLOOKUP(B12,'ménages (2)'!$A$8:$X$46,11,FALSE)</f>
        <v>0.40590210284502565</v>
      </c>
      <c r="E12" s="28">
        <f>VLOOKUP(B12,'ménages (2)'!$A$8:$X$46,17,FALSE)</f>
        <v>0.37911670966762789</v>
      </c>
      <c r="F12" s="28">
        <f>VLOOKUP(B12,'ménages (2)'!$A$8:$X$46,18,FALSE)</f>
        <v>0.35735080058224161</v>
      </c>
      <c r="G12" s="28">
        <f>VLOOKUP(B12,'ménages (2)'!$A$8:$X$46,19,FALSE)</f>
        <v>0.34738186462324394</v>
      </c>
      <c r="H12" s="28">
        <f>VLOOKUP(B12,'ménages (2)'!$A$8:$X$46,20,FALSE)</f>
        <v>0.33773861967694568</v>
      </c>
      <c r="I12" s="28">
        <f>VLOOKUP(B12,'ménages (2)'!$A$8:$X$46,21,FALSE)</f>
        <v>0.32391437308868498</v>
      </c>
      <c r="J12" s="28">
        <f>VLOOKUP(B12,'ménages (2)'!$A$8:$X$46,22,FALSE)</f>
        <v>0.30491017964071854</v>
      </c>
      <c r="K12" s="28">
        <f>VLOOKUP(B12,'ménages (2)'!$A$8:$X$46,23,FALSE)</f>
        <v>0.28764333940628017</v>
      </c>
      <c r="L12" s="28">
        <f>VLOOKUP(B12,'ménages (2)'!$A$8:$X$46,24,FALSE)</f>
        <v>0.28789484842060636</v>
      </c>
      <c r="M12" s="29">
        <f>VLOOKUP(B12,'ménages (2)'!$A$8:$Y$46,25,FALSE)</f>
        <v>0.30253036437246961</v>
      </c>
    </row>
    <row r="13" spans="2:13" ht="18">
      <c r="B13" s="41" t="s">
        <v>57</v>
      </c>
      <c r="C13" s="27">
        <f>VLOOKUP(B13,'ménages (2)'!$A$8:$X$46,2,FALSE)</f>
        <v>0.27145161290322578</v>
      </c>
      <c r="D13" s="28">
        <f>VLOOKUP(B13,'ménages (2)'!$A$8:$X$46,11,FALSE)</f>
        <v>0.26812381210969322</v>
      </c>
      <c r="E13" s="28">
        <f>VLOOKUP(B13,'ménages (2)'!$A$8:$X$46,17,FALSE)</f>
        <v>0.31833590138674883</v>
      </c>
      <c r="F13" s="28">
        <f>VLOOKUP(B13,'ménages (2)'!$A$8:$X$46,18,FALSE)</f>
        <v>0.3231394998493522</v>
      </c>
      <c r="G13" s="28">
        <f>VLOOKUP(B13,'ménages (2)'!$A$8:$X$46,19,FALSE)</f>
        <v>0.32642326732673266</v>
      </c>
      <c r="H13" s="28">
        <f>VLOOKUP(B13,'ménages (2)'!$A$8:$X$46,20,FALSE)</f>
        <v>0.31516079632465538</v>
      </c>
      <c r="I13" s="28">
        <f>VLOOKUP(B13,'ménages (2)'!$A$8:$X$46,21,FALSE)</f>
        <v>0.32241453297096268</v>
      </c>
      <c r="J13" s="28">
        <f>VLOOKUP(B13,'ménages (2)'!$A$8:$X$46,22,FALSE)</f>
        <v>0.28632535757251704</v>
      </c>
      <c r="K13" s="28">
        <f>VLOOKUP(B13,'ménages (2)'!$A$8:$X$46,23,FALSE)</f>
        <v>0.29694490604627377</v>
      </c>
      <c r="L13" s="28">
        <f>VLOOKUP(B13,'ménages (2)'!$A$8:$X$46,24,FALSE)</f>
        <v>0.31827600497306258</v>
      </c>
      <c r="M13" s="29">
        <f>VLOOKUP(B13,'ménages (2)'!$A$8:$Y$46,25,FALSE)</f>
        <v>0.31835616438356162</v>
      </c>
    </row>
    <row r="14" spans="2:13" ht="18">
      <c r="B14" s="41" t="s">
        <v>64</v>
      </c>
      <c r="C14" s="27">
        <f>VLOOKUP(B14,'ménages (2)'!$A$8:$X$46,2,FALSE)</f>
        <v>0.25717939774444831</v>
      </c>
      <c r="D14" s="28">
        <f>VLOOKUP(B14,'ménages (2)'!$A$8:$X$46,11,FALSE)</f>
        <v>0.25101174612575267</v>
      </c>
      <c r="E14" s="28">
        <f>VLOOKUP(B14,'ménages (2)'!$A$8:$X$46,17,FALSE)</f>
        <v>0.29540575354229276</v>
      </c>
      <c r="F14" s="28">
        <f>VLOOKUP(B14,'ménages (2)'!$A$8:$X$46,18,FALSE)</f>
        <v>0.29433681073025336</v>
      </c>
      <c r="G14" s="28">
        <f>VLOOKUP(B14,'ménages (2)'!$A$8:$X$46,19,FALSE)</f>
        <v>0.29690522243713735</v>
      </c>
      <c r="H14" s="28">
        <f>VLOOKUP(B14,'ménages (2)'!$A$8:$X$46,20,FALSE)</f>
        <v>0.2991607351535111</v>
      </c>
      <c r="I14" s="28">
        <f>VLOOKUP(B14,'ménages (2)'!$A$8:$X$46,21,FALSE)</f>
        <v>0.30607525751524073</v>
      </c>
      <c r="J14" s="28">
        <f>VLOOKUP(B14,'ménages (2)'!$A$8:$X$46,22,FALSE)</f>
        <v>0.28014789533560863</v>
      </c>
      <c r="K14" s="28">
        <f>VLOOKUP(B14,'ménages (2)'!$A$8:$X$46,23,FALSE)</f>
        <v>0.29379545658615425</v>
      </c>
      <c r="L14" s="28">
        <f>VLOOKUP(B14,'ménages (2)'!$A$8:$X$46,24,FALSE)</f>
        <v>0.29649441207374155</v>
      </c>
      <c r="M14" s="29">
        <f>VLOOKUP(B14,'ménages (2)'!$A$8:$Y$46,25,FALSE)</f>
        <v>0.29761071678496448</v>
      </c>
    </row>
    <row r="15" spans="2:13" ht="18">
      <c r="B15" s="41" t="s">
        <v>49</v>
      </c>
      <c r="C15" s="27">
        <f>VLOOKUP(B15,'ménages (2)'!$A$8:$X$46,2,FALSE)</f>
        <v>0.27323694305104751</v>
      </c>
      <c r="D15" s="28">
        <f>VLOOKUP(B15,'ménages (2)'!$A$8:$X$46,11,FALSE)</f>
        <v>0.26266962060371085</v>
      </c>
      <c r="E15" s="28">
        <f>VLOOKUP(B15,'ménages (2)'!$A$8:$X$46,17,FALSE)</f>
        <v>0.27487598482637876</v>
      </c>
      <c r="F15" s="28">
        <f>VLOOKUP(B15,'ménages (2)'!$A$8:$X$46,18,FALSE)</f>
        <v>0.27690326273611904</v>
      </c>
      <c r="G15" s="28">
        <f>VLOOKUP(B15,'ménages (2)'!$A$8:$X$46,19,FALSE)</f>
        <v>0.27253855278766315</v>
      </c>
      <c r="H15" s="28">
        <f>VLOOKUP(B15,'ménages (2)'!$A$8:$X$46,20,FALSE)</f>
        <v>0.26793313069908814</v>
      </c>
      <c r="I15" s="28">
        <f>VLOOKUP(B15,'ménages (2)'!$A$8:$X$46,21,FALSE)</f>
        <v>0.27777777777777779</v>
      </c>
      <c r="J15" s="28">
        <f>VLOOKUP(B15,'ménages (2)'!$A$8:$X$46,22,FALSE)</f>
        <v>0.26138858397365533</v>
      </c>
      <c r="K15" s="28">
        <f>VLOOKUP(B15,'ménages (2)'!$A$8:$X$46,23,FALSE)</f>
        <v>0.2466106290672451</v>
      </c>
      <c r="L15" s="28">
        <f>VLOOKUP(B15,'ménages (2)'!$A$8:$X$46,24,FALSE)</f>
        <v>0.2427633542226201</v>
      </c>
      <c r="M15" s="29">
        <f>VLOOKUP(B15,'ménages (2)'!$A$8:$Y$46,25,FALSE)</f>
        <v>0.28528764539453</v>
      </c>
    </row>
    <row r="16" spans="2:13" ht="18">
      <c r="B16" s="41" t="s">
        <v>69</v>
      </c>
      <c r="C16" s="27">
        <f>VLOOKUP(B16,'ménages (2)'!$A$8:$X$46,2,FALSE)</f>
        <v>0.3103788044668272</v>
      </c>
      <c r="D16" s="28">
        <f>VLOOKUP(B16,'ménages (2)'!$A$8:$X$46,11,FALSE)</f>
        <v>0.26197988562413727</v>
      </c>
      <c r="E16" s="28">
        <f>VLOOKUP(B16,'ménages (2)'!$A$8:$X$46,17,FALSE)</f>
        <v>0.22488171444475369</v>
      </c>
      <c r="F16" s="28">
        <f>VLOOKUP(B16,'ménages (2)'!$A$8:$X$46,18,FALSE)</f>
        <v>0.2175614194722475</v>
      </c>
      <c r="G16" s="28">
        <f>VLOOKUP(B16,'ménages (2)'!$A$8:$X$46,19,FALSE)</f>
        <v>0.22363060208239025</v>
      </c>
      <c r="H16" s="28">
        <f>VLOOKUP(B16,'ménages (2)'!$A$8:$X$46,20,FALSE)</f>
        <v>0.22818418121054587</v>
      </c>
      <c r="I16" s="28">
        <f>VLOOKUP(B16,'ménages (2)'!$A$8:$X$46,21,FALSE)</f>
        <v>0.22613882863340562</v>
      </c>
      <c r="J16" s="28">
        <f>VLOOKUP(B16,'ménages (2)'!$A$8:$X$46,22,FALSE)</f>
        <v>0.21130242072962838</v>
      </c>
      <c r="K16" s="28">
        <f>VLOOKUP(B16,'ménages (2)'!$A$8:$X$46,23,FALSE)</f>
        <v>0.2165918142530294</v>
      </c>
      <c r="L16" s="28">
        <f>VLOOKUP(B16,'ménages (2)'!$A$8:$X$46,24,FALSE)</f>
        <v>0.21585376270607329</v>
      </c>
      <c r="M16" s="29"/>
    </row>
    <row r="17" spans="2:16" ht="18">
      <c r="B17" s="41" t="s">
        <v>53</v>
      </c>
      <c r="C17" s="27">
        <f>VLOOKUP(B17,'ménages (2)'!$A$8:$X$46,2,FALSE)</f>
        <v>0.26456984273820533</v>
      </c>
      <c r="D17" s="28">
        <f>VLOOKUP(B17,'ménages (2)'!$A$8:$X$46,11,FALSE)</f>
        <v>0.20665773011617516</v>
      </c>
      <c r="E17" s="28">
        <f>VLOOKUP(B17,'ménages (2)'!$A$8:$X$46,17,FALSE)</f>
        <v>0.23461668736592525</v>
      </c>
      <c r="F17" s="28">
        <f>VLOOKUP(B17,'ménages (2)'!$A$8:$X$46,18,FALSE)</f>
        <v>0.23323782234957022</v>
      </c>
      <c r="G17" s="28">
        <f>VLOOKUP(B17,'ménages (2)'!$A$8:$X$46,19,FALSE)</f>
        <v>0.23807328877621567</v>
      </c>
      <c r="H17" s="28">
        <f>VLOOKUP(B17,'ménages (2)'!$A$8:$X$46,20,FALSE)</f>
        <v>0.23554480534439068</v>
      </c>
      <c r="I17" s="28">
        <f>VLOOKUP(B17,'ménages (2)'!$A$8:$X$46,21,FALSE)</f>
        <v>0.23463493530499077</v>
      </c>
      <c r="J17" s="28">
        <f>VLOOKUP(B17,'ménages (2)'!$A$8:$X$46,22,FALSE)</f>
        <v>0.21454545454545454</v>
      </c>
      <c r="K17" s="28">
        <f>VLOOKUP(B17,'ménages (2)'!$A$8:$X$46,23,FALSE)</f>
        <v>0.22634271099744246</v>
      </c>
      <c r="L17" s="28">
        <f>VLOOKUP(B17,'ménages (2)'!$A$8:$X$46,24,FALSE)</f>
        <v>0.22743521000893654</v>
      </c>
      <c r="M17" s="29">
        <f>VLOOKUP(B17,'ménages (2)'!$A$8:$Y$46,25,FALSE)</f>
        <v>0.23073280454599268</v>
      </c>
    </row>
    <row r="18" spans="2:16" ht="18">
      <c r="B18" s="41" t="s">
        <v>44</v>
      </c>
      <c r="C18" s="27">
        <f>VLOOKUP(B18,'ménages (2)'!$A$8:$X$46,2,FALSE)</f>
        <v>0.20371804802478702</v>
      </c>
      <c r="D18" s="28">
        <f>VLOOKUP(B18,'ménages (2)'!$A$8:$X$46,11,FALSE)</f>
        <v>0.21227173119065013</v>
      </c>
      <c r="E18" s="28">
        <f>VLOOKUP(B18,'ménages (2)'!$A$8:$X$46,17,FALSE)</f>
        <v>0.23716307784972143</v>
      </c>
      <c r="F18" s="28">
        <f>VLOOKUP(B18,'ménages (2)'!$A$8:$X$46,18,FALSE)</f>
        <v>0.2373918233363175</v>
      </c>
      <c r="G18" s="28">
        <f>VLOOKUP(B18,'ménages (2)'!$A$8:$X$46,19,FALSE)</f>
        <v>0.24814309534636955</v>
      </c>
      <c r="H18" s="28">
        <f>VLOOKUP(B18,'ménages (2)'!$A$8:$X$46,20,FALSE)</f>
        <v>0.24510536541623074</v>
      </c>
      <c r="I18" s="28">
        <f>VLOOKUP(B18,'ménages (2)'!$A$8:$X$46,21,FALSE)</f>
        <v>0.23764119113979756</v>
      </c>
      <c r="J18" s="28">
        <f>VLOOKUP(B18,'ménages (2)'!$A$8:$X$46,22,FALSE)</f>
        <v>0.21454017680432774</v>
      </c>
      <c r="K18" s="28">
        <f>VLOOKUP(B18,'ménages (2)'!$A$8:$X$46,23,FALSE)</f>
        <v>0.22320117474302498</v>
      </c>
      <c r="L18" s="28">
        <f>VLOOKUP(B18,'ménages (2)'!$A$8:$X$46,24,FALSE)</f>
        <v>0.23148148148148148</v>
      </c>
      <c r="M18" s="29">
        <f>VLOOKUP(B18,'ménages (2)'!$A$8:$Y$46,25,FALSE)</f>
        <v>0.21987035322132556</v>
      </c>
    </row>
    <row r="19" spans="2:16" ht="18">
      <c r="B19" s="41" t="s">
        <v>41</v>
      </c>
      <c r="C19" s="27">
        <f>VLOOKUP(B19,'ménages (2)'!$A$8:$X$46,2,FALSE)</f>
        <v>0.31576542269611574</v>
      </c>
      <c r="D19" s="28">
        <f>VLOOKUP(B19,'ménages (2)'!$A$8:$X$46,11,FALSE)</f>
        <v>0.26399491094147581</v>
      </c>
      <c r="E19" s="28">
        <f>VLOOKUP(B19,'ménages (2)'!$A$8:$X$46,17,FALSE)</f>
        <v>0.22391991570073763</v>
      </c>
      <c r="F19" s="28">
        <f>VLOOKUP(B19,'ménages (2)'!$A$8:$X$46,18,FALSE)</f>
        <v>0.22009569377990432</v>
      </c>
      <c r="G19" s="28">
        <f>VLOOKUP(B19,'ménages (2)'!$A$8:$X$46,19,FALSE)</f>
        <v>0.21249112845990065</v>
      </c>
      <c r="H19" s="28">
        <f>VLOOKUP(B19,'ménages (2)'!$A$8:$X$46,20,FALSE)</f>
        <v>0.22412846555037058</v>
      </c>
      <c r="I19" s="28">
        <f>VLOOKUP(B19,'ménages (2)'!$A$8:$X$46,21,FALSE)</f>
        <v>0.22323777870101094</v>
      </c>
      <c r="J19" s="28">
        <f>VLOOKUP(B19,'ménages (2)'!$A$8:$X$46,22,FALSE)</f>
        <v>0.20293929712460065</v>
      </c>
      <c r="K19" s="28">
        <f>VLOOKUP(B19,'ménages (2)'!$A$8:$X$46,23,FALSE)</f>
        <v>0.20636808032765228</v>
      </c>
      <c r="L19" s="28">
        <f>VLOOKUP(B19,'ménages (2)'!$A$8:$X$46,24,FALSE)</f>
        <v>0.22438752783964366</v>
      </c>
      <c r="M19" s="29"/>
    </row>
    <row r="20" spans="2:16" ht="18">
      <c r="B20" s="41" t="s">
        <v>52</v>
      </c>
      <c r="C20" s="27">
        <f>VLOOKUP(B20,'ménages (2)'!$A$8:$X$46,2,FALSE)</f>
        <v>0.29454435544808827</v>
      </c>
      <c r="D20" s="28">
        <f>VLOOKUP(B20,'ménages (2)'!$A$8:$X$46,11,FALSE)</f>
        <v>0.25361480624638516</v>
      </c>
      <c r="E20" s="28">
        <f>VLOOKUP(B20,'ménages (2)'!$A$8:$X$46,17,FALSE)</f>
        <v>0.22557675875818856</v>
      </c>
      <c r="F20" s="28">
        <f>VLOOKUP(B20,'ménages (2)'!$A$8:$X$46,18,FALSE)</f>
        <v>0.2290022547914318</v>
      </c>
      <c r="G20" s="28">
        <f>VLOOKUP(B20,'ménages (2)'!$A$8:$X$46,19,FALSE)</f>
        <v>0.22491638795986624</v>
      </c>
      <c r="H20" s="28">
        <f>VLOOKUP(B20,'ménages (2)'!$A$8:$X$46,20,FALSE)</f>
        <v>0.21928610957387937</v>
      </c>
      <c r="I20" s="28">
        <f>VLOOKUP(B20,'ménages (2)'!$A$8:$X$46,21,FALSE)</f>
        <v>0.21508224142737661</v>
      </c>
      <c r="J20" s="28">
        <f>VLOOKUP(B20,'ménages (2)'!$A$8:$X$46,22,FALSE)</f>
        <v>0.20487868171791879</v>
      </c>
      <c r="K20" s="28">
        <f>VLOOKUP(B20,'ménages (2)'!$A$8:$X$46,23,FALSE)</f>
        <v>0.20328905755850726</v>
      </c>
      <c r="L20" s="28">
        <f>VLOOKUP(B20,'ménages (2)'!$A$8:$X$46,24,FALSE)</f>
        <v>0.20248498088476244</v>
      </c>
      <c r="M20" s="29"/>
      <c r="P20" s="21" t="s">
        <v>88</v>
      </c>
    </row>
    <row r="21" spans="2:16" ht="18">
      <c r="B21" s="41" t="s">
        <v>67</v>
      </c>
      <c r="C21" s="27">
        <f>VLOOKUP(B21,'ménages (2)'!$A$8:$X$46,2,FALSE)</f>
        <v>0.24327106927489334</v>
      </c>
      <c r="D21" s="28">
        <f>VLOOKUP(B21,'ménages (2)'!$A$8:$X$46,11,FALSE)</f>
        <v>0.19016249451032058</v>
      </c>
      <c r="E21" s="28">
        <f>VLOOKUP(B21,'ménages (2)'!$A$8:$X$46,17,FALSE)</f>
        <v>0.22297741723306291</v>
      </c>
      <c r="F21" s="28">
        <f>VLOOKUP(B21,'ménages (2)'!$A$8:$X$46,18,FALSE)</f>
        <v>0.21962669051078576</v>
      </c>
      <c r="G21" s="28">
        <f>VLOOKUP(B21,'ménages (2)'!$A$8:$X$46,19,FALSE)</f>
        <v>0.22247065399664617</v>
      </c>
      <c r="H21" s="28">
        <f>VLOOKUP(B21,'ménages (2)'!$A$8:$X$46,20,FALSE)</f>
        <v>0.22240746915638546</v>
      </c>
      <c r="I21" s="28">
        <f>VLOOKUP(B21,'ménages (2)'!$A$8:$X$46,21,FALSE)</f>
        <v>0.21834681828121583</v>
      </c>
      <c r="J21" s="28">
        <f>VLOOKUP(B21,'ménages (2)'!$A$8:$X$46,22,FALSE)</f>
        <v>0.19709659408151869</v>
      </c>
      <c r="K21" s="28">
        <f>VLOOKUP(B21,'ménages (2)'!$A$8:$X$46,23,FALSE)</f>
        <v>0.18566108007448789</v>
      </c>
      <c r="L21" s="28">
        <f>VLOOKUP(B21,'ménages (2)'!$A$8:$X$46,24,FALSE)</f>
        <v>0.19172314643663999</v>
      </c>
      <c r="M21" s="29"/>
    </row>
    <row r="22" spans="2:16" ht="18">
      <c r="B22" s="41" t="s">
        <v>63</v>
      </c>
      <c r="C22" s="27">
        <f>VLOOKUP(B22,'ménages (2)'!$A$8:$X$46,2,FALSE)</f>
        <v>0.31127080181543115</v>
      </c>
      <c r="D22" s="28">
        <f>VLOOKUP(B22,'ménages (2)'!$A$8:$X$46,11,FALSE)</f>
        <v>0.24362477231329691</v>
      </c>
      <c r="E22" s="28">
        <f>VLOOKUP(B22,'ménages (2)'!$A$8:$X$46,17,FALSE)</f>
        <v>0.23032479700187383</v>
      </c>
      <c r="F22" s="28">
        <f>VLOOKUP(B22,'ménages (2)'!$A$8:$X$46,18,FALSE)</f>
        <v>0.22812357327651805</v>
      </c>
      <c r="G22" s="28">
        <f>VLOOKUP(B22,'ménages (2)'!$A$8:$X$46,19,FALSE)</f>
        <v>0.22740391918578157</v>
      </c>
      <c r="H22" s="28">
        <f>VLOOKUP(B22,'ménages (2)'!$A$8:$X$46,20,FALSE)</f>
        <v>0.20418184698241723</v>
      </c>
      <c r="I22" s="28">
        <f>VLOOKUP(B22,'ménages (2)'!$A$8:$X$46,21,FALSE)</f>
        <v>0.20092879256965945</v>
      </c>
      <c r="J22" s="28">
        <f>VLOOKUP(B22,'ménages (2)'!$A$8:$X$46,22,FALSE)</f>
        <v>0.19532091734646759</v>
      </c>
      <c r="K22" s="28">
        <f>VLOOKUP(B22,'ménages (2)'!$A$8:$X$46,23,FALSE)</f>
        <v>0.19847802453797173</v>
      </c>
      <c r="L22" s="28">
        <f>VLOOKUP(B22,'ménages (2)'!$A$8:$X$46,24,FALSE)</f>
        <v>0.18837172856918977</v>
      </c>
      <c r="M22" s="29">
        <f>VLOOKUP(B22,'ménages (2)'!$A$8:$Y$46,25,FALSE)</f>
        <v>0.16184888380080137</v>
      </c>
    </row>
    <row r="23" spans="2:16" ht="18">
      <c r="B23" s="41" t="s">
        <v>65</v>
      </c>
      <c r="C23" s="27">
        <f>VLOOKUP(B23,'ménages (2)'!$A$8:$X$46,2,FALSE)</f>
        <v>0.1084291910239487</v>
      </c>
      <c r="D23" s="28">
        <f>VLOOKUP(B23,'ménages (2)'!$A$8:$X$46,11,FALSE)</f>
        <v>0.22420734776044288</v>
      </c>
      <c r="E23" s="28">
        <f>VLOOKUP(B23,'ménages (2)'!$A$8:$X$46,17,FALSE)</f>
        <v>0.18441289559301985</v>
      </c>
      <c r="F23" s="28">
        <f>VLOOKUP(B23,'ménages (2)'!$A$8:$X$46,18,FALSE)</f>
        <v>0.18198766671447009</v>
      </c>
      <c r="G23" s="28">
        <f>VLOOKUP(B23,'ménages (2)'!$A$8:$X$46,19,FALSE)</f>
        <v>0.1870652656504366</v>
      </c>
      <c r="H23" s="28">
        <f>VLOOKUP(B23,'ménages (2)'!$A$8:$X$46,20,FALSE)</f>
        <v>0.18901890189018902</v>
      </c>
      <c r="I23" s="28">
        <f>VLOOKUP(B23,'ménages (2)'!$A$8:$X$46,21,FALSE)</f>
        <v>0.19161849710982659</v>
      </c>
      <c r="J23" s="28">
        <f>VLOOKUP(B23,'ménages (2)'!$A$8:$X$46,22,FALSE)</f>
        <v>0.18745615265890278</v>
      </c>
      <c r="K23" s="28">
        <f>VLOOKUP(B23,'ménages (2)'!$A$8:$X$46,23,FALSE)</f>
        <v>0.19416849438782091</v>
      </c>
      <c r="L23" s="28">
        <f>VLOOKUP(B23,'ménages (2)'!$A$8:$X$46,24,FALSE)</f>
        <v>0.19269619269619268</v>
      </c>
      <c r="M23" s="29"/>
    </row>
    <row r="24" spans="2:16" ht="18">
      <c r="B24" s="41" t="s">
        <v>37</v>
      </c>
      <c r="C24" s="27"/>
      <c r="D24" s="28">
        <f>VLOOKUP(B24,'ménages (2)'!$A$8:$X$46,11,FALSE)</f>
        <v>0.19668636760003874</v>
      </c>
      <c r="E24" s="28">
        <f>VLOOKUP(B24,'ménages (2)'!$A$8:$X$46,17,FALSE)</f>
        <v>0.19014541076224875</v>
      </c>
      <c r="F24" s="28">
        <f>VLOOKUP(B24,'ménages (2)'!$A$8:$X$46,18,FALSE)</f>
        <v>0.18454697053918842</v>
      </c>
      <c r="G24" s="28">
        <f>VLOOKUP(B24,'ménages (2)'!$A$8:$X$46,19,FALSE)</f>
        <v>0.1839059172145569</v>
      </c>
      <c r="H24" s="28">
        <f>VLOOKUP(B24,'ménages (2)'!$A$8:$X$46,20,FALSE)</f>
        <v>0.1848816867691741</v>
      </c>
      <c r="I24" s="28">
        <f>VLOOKUP(B24,'ménages (2)'!$A$8:$X$46,21,FALSE)</f>
        <v>0.19675775822139882</v>
      </c>
      <c r="J24" s="28">
        <f>VLOOKUP(B24,'ménages (2)'!$A$8:$X$46,22,FALSE)</f>
        <v>0.17297731737810323</v>
      </c>
      <c r="K24" s="28">
        <f>VLOOKUP(B24,'ménages (2)'!$A$8:$X$46,23,FALSE)</f>
        <v>0.18781128316580639</v>
      </c>
      <c r="L24" s="28">
        <f>VLOOKUP(B24,'ménages (2)'!$A$8:$X$46,24,FALSE)</f>
        <v>0.20048331629333579</v>
      </c>
      <c r="M24" s="29"/>
    </row>
    <row r="25" spans="2:16" ht="18">
      <c r="B25" s="41" t="s">
        <v>36</v>
      </c>
      <c r="C25" s="27">
        <f>VLOOKUP(B25,'ménages (2)'!$A$8:$X$46,2,FALSE)</f>
        <v>0.17818339852238155</v>
      </c>
      <c r="D25" s="28">
        <f>VLOOKUP(B25,'ménages (2)'!$A$8:$X$46,11,FALSE)</f>
        <v>0.18052024251906904</v>
      </c>
      <c r="E25" s="28">
        <f>VLOOKUP(B25,'ménages (2)'!$A$8:$X$46,17,FALSE)</f>
        <v>0.19087577160493827</v>
      </c>
      <c r="F25" s="28">
        <f>VLOOKUP(B25,'ménages (2)'!$A$8:$X$46,18,FALSE)</f>
        <v>0.19242658423493045</v>
      </c>
      <c r="G25" s="28">
        <f>VLOOKUP(B25,'ménages (2)'!$A$8:$X$46,19,FALSE)</f>
        <v>0.1915446841294299</v>
      </c>
      <c r="H25" s="28">
        <f>VLOOKUP(B25,'ménages (2)'!$A$8:$X$46,20,FALSE)</f>
        <v>0.18426901149869551</v>
      </c>
      <c r="I25" s="28">
        <f>VLOOKUP(B25,'ménages (2)'!$A$8:$X$46,21,FALSE)</f>
        <v>0.17917421569562314</v>
      </c>
      <c r="J25" s="28">
        <f>VLOOKUP(B25,'ménages (2)'!$A$8:$X$46,22,FALSE)</f>
        <v>0.16372419850680722</v>
      </c>
      <c r="K25" s="28">
        <f>VLOOKUP(B25,'ménages (2)'!$A$8:$X$46,23,FALSE)</f>
        <v>0.15806878306878305</v>
      </c>
      <c r="L25" s="28">
        <f>VLOOKUP(B25,'ménages (2)'!$A$8:$X$46,24,FALSE)</f>
        <v>0.15989961459173613</v>
      </c>
      <c r="M25" s="29">
        <f>VLOOKUP(B25,'ménages (2)'!$A$8:$Y$46,25,FALSE)</f>
        <v>0.1614022274968048</v>
      </c>
    </row>
    <row r="26" spans="2:16" ht="18">
      <c r="B26" s="42" t="s">
        <v>45</v>
      </c>
      <c r="C26" s="30">
        <f>VLOOKUP(B26,'ménages (2)'!$A$8:$X$46,2,FALSE)</f>
        <v>0.21626956153954605</v>
      </c>
      <c r="D26" s="31">
        <f>VLOOKUP(B26,'ménages (2)'!$A$8:$X$46,11,FALSE)</f>
        <v>0.1831677764436197</v>
      </c>
      <c r="E26" s="31">
        <f>VLOOKUP(B26,'ménages (2)'!$A$8:$X$46,17,FALSE)</f>
        <v>0.18631415241057542</v>
      </c>
      <c r="F26" s="31">
        <f>VLOOKUP(B26,'ménages (2)'!$A$8:$X$46,18,FALSE)</f>
        <v>0.19268500746427808</v>
      </c>
      <c r="G26" s="31">
        <f>VLOOKUP(B26,'ménages (2)'!$A$8:$X$46,19,FALSE)</f>
        <v>0.19042401665388406</v>
      </c>
      <c r="H26" s="31">
        <f>VLOOKUP(B26,'ménages (2)'!$A$8:$X$46,20,FALSE)</f>
        <v>0.18367798297025326</v>
      </c>
      <c r="I26" s="31">
        <f>VLOOKUP(B26,'ménages (2)'!$A$8:$X$46,21,FALSE)</f>
        <v>0.17424490240976995</v>
      </c>
      <c r="J26" s="31">
        <f>VLOOKUP(B26,'ménages (2)'!$A$8:$X$46,22,FALSE)</f>
        <v>0.16465946843853821</v>
      </c>
      <c r="K26" s="31">
        <f>VLOOKUP(B26,'ménages (2)'!$A$8:$X$46,23,FALSE)</f>
        <v>0.15990243902439025</v>
      </c>
      <c r="L26" s="31">
        <f>VLOOKUP(B26,'ménages (2)'!$A$8:$X$46,24,FALSE)</f>
        <v>0.16097057305110996</v>
      </c>
      <c r="M26" s="32"/>
    </row>
    <row r="27" spans="2:16" ht="18">
      <c r="B27" s="17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2:16" ht="18">
      <c r="B28" s="40"/>
      <c r="C28" s="36" t="s">
        <v>10</v>
      </c>
      <c r="D28" s="37" t="s">
        <v>19</v>
      </c>
      <c r="E28" s="37" t="s">
        <v>25</v>
      </c>
      <c r="F28" s="37" t="s">
        <v>26</v>
      </c>
      <c r="G28" s="37" t="s">
        <v>27</v>
      </c>
      <c r="H28" s="37" t="s">
        <v>28</v>
      </c>
      <c r="I28" s="37" t="s">
        <v>29</v>
      </c>
      <c r="J28" s="37" t="s">
        <v>30</v>
      </c>
      <c r="K28" s="37" t="s">
        <v>31</v>
      </c>
      <c r="L28" s="37" t="s">
        <v>32</v>
      </c>
      <c r="M28" s="38">
        <v>2023</v>
      </c>
    </row>
    <row r="29" spans="2:16" ht="18">
      <c r="B29" s="40" t="s">
        <v>70</v>
      </c>
      <c r="C29" s="24">
        <f>VLOOKUP(B29,'ménages (2)'!$A$8:$X$46,2,FALSE)</f>
        <v>0.28913043478260875</v>
      </c>
      <c r="D29" s="25">
        <f>VLOOKUP(B29,'ménages (2)'!$A$8:$X$46,11,FALSE)</f>
        <v>0.14506734619585004</v>
      </c>
      <c r="E29" s="25">
        <f>VLOOKUP(B29,'ménages (2)'!$A$8:$X$46,17,FALSE)</f>
        <v>0.16954092786009228</v>
      </c>
      <c r="F29" s="25">
        <f>VLOOKUP(B29,'ménages (2)'!$A$8:$X$46,18,FALSE)</f>
        <v>0.16476079346557759</v>
      </c>
      <c r="G29" s="25">
        <f>VLOOKUP(B29,'ménages (2)'!$A$8:$X$46,19,FALSE)</f>
        <v>0.17392344497607656</v>
      </c>
      <c r="H29" s="25">
        <f>VLOOKUP(B29,'ménages (2)'!$A$8:$X$46,20,FALSE)</f>
        <v>0.17483026188166828</v>
      </c>
      <c r="I29" s="25">
        <f>VLOOKUP(B29,'ménages (2)'!$A$8:$X$46,21,FALSE)</f>
        <v>0.17017865322950071</v>
      </c>
      <c r="J29" s="25">
        <f>VLOOKUP(B29,'ménages (2)'!$A$8:$X$46,22,FALSE)</f>
        <v>0.16439246263807666</v>
      </c>
      <c r="K29" s="25">
        <f>VLOOKUP(B29,'ménages (2)'!$A$8:$X$46,23,FALSE)</f>
        <v>0.16254107338444687</v>
      </c>
      <c r="L29" s="25">
        <f>VLOOKUP(B29,'ménages (2)'!$A$8:$X$46,24,FALSE)</f>
        <v>0.19470699432892249</v>
      </c>
      <c r="M29" s="26"/>
    </row>
    <row r="30" spans="2:16" ht="18">
      <c r="B30" s="41" t="s">
        <v>50</v>
      </c>
      <c r="C30" s="27">
        <f>VLOOKUP(B30,'ménages (2)'!$A$8:$X$46,2,FALSE)</f>
        <v>0.1801325991684459</v>
      </c>
      <c r="D30" s="28">
        <f>VLOOKUP(B30,'ménages (2)'!$A$8:$X$46,11,FALSE)</f>
        <v>0.16877492877492878</v>
      </c>
      <c r="E30" s="28">
        <f>VLOOKUP(B30,'ménages (2)'!$A$8:$X$46,17,FALSE)</f>
        <v>0.17645600991325897</v>
      </c>
      <c r="F30" s="28">
        <f>VLOOKUP(B30,'ménages (2)'!$A$8:$X$46,18,FALSE)</f>
        <v>0.16870445844139806</v>
      </c>
      <c r="G30" s="28">
        <f>VLOOKUP(B30,'ménages (2)'!$A$8:$X$46,19,FALSE)</f>
        <v>0.16450792882217652</v>
      </c>
      <c r="H30" s="28">
        <f>VLOOKUP(B30,'ménages (2)'!$A$8:$X$46,20,FALSE)</f>
        <v>0.15934590594413942</v>
      </c>
      <c r="I30" s="28">
        <f>VLOOKUP(B30,'ménages (2)'!$A$8:$X$46,21,FALSE)</f>
        <v>0.15536130536130535</v>
      </c>
      <c r="J30" s="28">
        <f>VLOOKUP(B30,'ménages (2)'!$A$8:$X$46,22,FALSE)</f>
        <v>0.14924596983879354</v>
      </c>
      <c r="K30" s="28">
        <f>VLOOKUP(B30,'ménages (2)'!$A$8:$X$46,23,FALSE)</f>
        <v>0.14505855763303882</v>
      </c>
      <c r="L30" s="28">
        <f>VLOOKUP(B30,'ménages (2)'!$A$8:$X$46,24,FALSE)</f>
        <v>0.136784140969163</v>
      </c>
      <c r="M30" s="29">
        <f>VLOOKUP(B30,'ménages (2)'!$A$8:$Y$46,25,FALSE)</f>
        <v>0.14379448398576511</v>
      </c>
    </row>
    <row r="31" spans="2:16" ht="18">
      <c r="B31" s="41" t="s">
        <v>35</v>
      </c>
      <c r="C31" s="27">
        <f>VLOOKUP(B31,'ménages (2)'!$A$8:$X$46,2,FALSE)</f>
        <v>0.20977087174084802</v>
      </c>
      <c r="D31" s="28">
        <f>VLOOKUP(B31,'ménages (2)'!$A$8:$X$46,11,FALSE)</f>
        <v>0.19052077238150963</v>
      </c>
      <c r="E31" s="28">
        <f>VLOOKUP(B31,'ménages (2)'!$A$8:$X$46,17,FALSE)</f>
        <v>0.17187193085837751</v>
      </c>
      <c r="F31" s="28">
        <f>VLOOKUP(B31,'ménages (2)'!$A$8:$X$46,18,FALSE)</f>
        <v>0.16942435351233529</v>
      </c>
      <c r="G31" s="28">
        <f>VLOOKUP(B31,'ménages (2)'!$A$8:$X$46,19,FALSE)</f>
        <v>0.16585992294774277</v>
      </c>
      <c r="H31" s="28">
        <f>VLOOKUP(B31,'ménages (2)'!$A$8:$X$46,20,FALSE)</f>
        <v>0.16212723658051689</v>
      </c>
      <c r="I31" s="28">
        <f>VLOOKUP(B31,'ménages (2)'!$A$8:$X$46,21,FALSE)</f>
        <v>0.14696673189823875</v>
      </c>
      <c r="J31" s="28">
        <f>VLOOKUP(B31,'ménages (2)'!$A$8:$X$46,22,FALSE)</f>
        <v>0.14853987270685137</v>
      </c>
      <c r="K31" s="28">
        <f>VLOOKUP(B31,'ménages (2)'!$A$8:$X$46,23,FALSE)</f>
        <v>0.13626062322946175</v>
      </c>
      <c r="L31" s="28">
        <f>VLOOKUP(B31,'ménages (2)'!$A$8:$X$46,24,FALSE)</f>
        <v>0.15281555354084819</v>
      </c>
      <c r="M31" s="29"/>
    </row>
    <row r="32" spans="2:16" ht="18">
      <c r="B32" s="41" t="s">
        <v>40</v>
      </c>
      <c r="C32" s="27">
        <f>VLOOKUP(B32,'ménages (2)'!$A$8:$X$46,2,FALSE)</f>
        <v>0.13700088731144633</v>
      </c>
      <c r="D32" s="28">
        <f>VLOOKUP(B32,'ménages (2)'!$A$8:$X$46,11,FALSE)</f>
        <v>0.18013951579811244</v>
      </c>
      <c r="E32" s="28">
        <f>VLOOKUP(B32,'ménages (2)'!$A$8:$X$46,17,FALSE)</f>
        <v>0.15406087996809784</v>
      </c>
      <c r="F32" s="28">
        <f>VLOOKUP(B32,'ménages (2)'!$A$8:$X$46,18,FALSE)</f>
        <v>0.15615456114725801</v>
      </c>
      <c r="G32" s="28">
        <f>VLOOKUP(B32,'ménages (2)'!$A$8:$X$46,19,FALSE)</f>
        <v>0.15366584190649824</v>
      </c>
      <c r="H32" s="28">
        <f>VLOOKUP(B32,'ménages (2)'!$A$8:$X$46,20,FALSE)</f>
        <v>0.15134426229508197</v>
      </c>
      <c r="I32" s="28">
        <f>VLOOKUP(B32,'ménages (2)'!$A$8:$X$46,21,FALSE)</f>
        <v>0.1474293059125964</v>
      </c>
      <c r="J32" s="28">
        <f>VLOOKUP(B32,'ménages (2)'!$A$8:$X$46,22,FALSE)</f>
        <v>0.14493917833371583</v>
      </c>
      <c r="K32" s="28">
        <f>VLOOKUP(B32,'ménages (2)'!$A$8:$X$46,23,FALSE)</f>
        <v>0.13672654690618763</v>
      </c>
      <c r="L32" s="28">
        <f>VLOOKUP(B32,'ménages (2)'!$A$8:$X$46,24,FALSE)</f>
        <v>0.14364932664378138</v>
      </c>
      <c r="M32" s="29">
        <f>VLOOKUP(B32,'ménages (2)'!$A$8:$Y$46,25,FALSE)</f>
        <v>0.14612584503380135</v>
      </c>
    </row>
    <row r="33" spans="2:13" ht="18">
      <c r="B33" s="41" t="s">
        <v>62</v>
      </c>
      <c r="C33" s="27">
        <f>VLOOKUP(B33,'ménages (2)'!$A$8:$X$46,2,FALSE)</f>
        <v>0.17941061923925741</v>
      </c>
      <c r="D33" s="28">
        <f>VLOOKUP(B33,'ménages (2)'!$A$8:$X$46,11,FALSE)</f>
        <v>0.15255175467729437</v>
      </c>
      <c r="E33" s="28">
        <f>VLOOKUP(B33,'ménages (2)'!$A$8:$X$46,17,FALSE)</f>
        <v>0.14141012909632572</v>
      </c>
      <c r="F33" s="28">
        <f>VLOOKUP(B33,'ménages (2)'!$A$8:$X$46,18,FALSE)</f>
        <v>0.14273504273504273</v>
      </c>
      <c r="G33" s="28">
        <f>VLOOKUP(B33,'ménages (2)'!$A$8:$X$46,19,FALSE)</f>
        <v>0.14516129032258066</v>
      </c>
      <c r="H33" s="28">
        <f>VLOOKUP(B33,'ménages (2)'!$A$8:$X$46,20,FALSE)</f>
        <v>0.13965863453815261</v>
      </c>
      <c r="I33" s="28">
        <f>VLOOKUP(B33,'ménages (2)'!$A$8:$X$46,21,FALSE)</f>
        <v>0.13920291243533245</v>
      </c>
      <c r="J33" s="28">
        <f>VLOOKUP(B33,'ménages (2)'!$A$8:$X$46,22,FALSE)</f>
        <v>0.1400124455507156</v>
      </c>
      <c r="K33" s="28">
        <f>VLOOKUP(B33,'ménages (2)'!$A$8:$X$46,23,FALSE)</f>
        <v>0.13711059582619217</v>
      </c>
      <c r="L33" s="28">
        <f>VLOOKUP(B33,'ménages (2)'!$A$8:$X$46,24,FALSE)</f>
        <v>0.14075286415711949</v>
      </c>
      <c r="M33" s="29"/>
    </row>
    <row r="34" spans="2:13" ht="18">
      <c r="B34" s="41" t="s">
        <v>38</v>
      </c>
      <c r="C34" s="27">
        <f>VLOOKUP(B34,'ménages (2)'!$A$8:$X$46,2,FALSE)</f>
        <v>0.16610087293889431</v>
      </c>
      <c r="D34" s="28">
        <f>VLOOKUP(B34,'ménages (2)'!$A$8:$X$46,11,FALSE)</f>
        <v>0.15231663852935659</v>
      </c>
      <c r="E34" s="28">
        <f>VLOOKUP(B34,'ménages (2)'!$A$8:$X$46,17,FALSE)</f>
        <v>0.14740664866374895</v>
      </c>
      <c r="F34" s="28">
        <f>VLOOKUP(B34,'ménages (2)'!$A$8:$X$46,18,FALSE)</f>
        <v>0.15645395213923133</v>
      </c>
      <c r="G34" s="28">
        <f>VLOOKUP(B34,'ménages (2)'!$A$8:$X$46,19,FALSE)</f>
        <v>0.15853658536585366</v>
      </c>
      <c r="H34" s="28">
        <f>VLOOKUP(B34,'ménages (2)'!$A$8:$X$46,20,FALSE)</f>
        <v>0.15598349381017884</v>
      </c>
      <c r="I34" s="28">
        <f>VLOOKUP(B34,'ménages (2)'!$A$8:$X$46,21,FALSE)</f>
        <v>0.15541829412299027</v>
      </c>
      <c r="J34" s="28">
        <f>VLOOKUP(B34,'ménages (2)'!$A$8:$X$46,22,FALSE)</f>
        <v>0.13701572688914462</v>
      </c>
      <c r="K34" s="28">
        <f>VLOOKUP(B34,'ménages (2)'!$A$8:$X$46,23,FALSE)</f>
        <v>0.14042484190043783</v>
      </c>
      <c r="L34" s="28">
        <f>VLOOKUP(B34,'ménages (2)'!$A$8:$X$46,24,FALSE)</f>
        <v>0.14856685063200997</v>
      </c>
      <c r="M34" s="29">
        <f>VLOOKUP(B34,'ménages (2)'!$A$8:$Y$46,25,FALSE)</f>
        <v>0.15306486101211689</v>
      </c>
    </row>
    <row r="35" spans="2:13" ht="18">
      <c r="B35" s="41" t="s">
        <v>43</v>
      </c>
      <c r="C35" s="27">
        <f>VLOOKUP(B35,'ménages (2)'!$A$8:$X$46,2,FALSE)</f>
        <v>0.1536278381046397</v>
      </c>
      <c r="D35" s="28">
        <f>VLOOKUP(B35,'ménages (2)'!$A$8:$X$46,11,FALSE)</f>
        <v>0.13687464867903318</v>
      </c>
      <c r="E35" s="28">
        <f>VLOOKUP(B35,'ménages (2)'!$A$8:$X$46,17,FALSE)</f>
        <v>0.13477924089852827</v>
      </c>
      <c r="F35" s="28">
        <f>VLOOKUP(B35,'ménages (2)'!$A$8:$X$46,18,FALSE)</f>
        <v>0.13539122789879846</v>
      </c>
      <c r="G35" s="28">
        <f>VLOOKUP(B35,'ménages (2)'!$A$8:$X$46,19,FALSE)</f>
        <v>0.13695781342840166</v>
      </c>
      <c r="H35" s="28">
        <f>VLOOKUP(B35,'ménages (2)'!$A$8:$X$46,20,FALSE)</f>
        <v>0.13824519706872646</v>
      </c>
      <c r="I35" s="28">
        <f>VLOOKUP(B35,'ménages (2)'!$A$8:$X$46,21,FALSE)</f>
        <v>0.13790386130811663</v>
      </c>
      <c r="J35" s="28">
        <f>VLOOKUP(B35,'ménages (2)'!$A$8:$X$46,22,FALSE)</f>
        <v>0.13579545454545452</v>
      </c>
      <c r="K35" s="28">
        <f>VLOOKUP(B35,'ménages (2)'!$A$8:$X$46,23,FALSE)</f>
        <v>0.12610864745011086</v>
      </c>
      <c r="L35" s="28">
        <f>VLOOKUP(B35,'ménages (2)'!$A$8:$X$46,24,FALSE)</f>
        <v>0.1303292528493035</v>
      </c>
      <c r="M35" s="29">
        <f>VLOOKUP(B35,'ménages (2)'!$A$8:$Y$46,25,FALSE)</f>
        <v>0.13843872471136531</v>
      </c>
    </row>
    <row r="36" spans="2:13" ht="18">
      <c r="B36" s="41" t="s">
        <v>68</v>
      </c>
      <c r="C36" s="27">
        <f>VLOOKUP(B36,'ménages (2)'!$A$8:$X$46,2,FALSE)</f>
        <v>0.14467039716118466</v>
      </c>
      <c r="D36" s="28">
        <f>VLOOKUP(B36,'ménages (2)'!$A$8:$X$46,11,FALSE)</f>
        <v>0.16408209806157356</v>
      </c>
      <c r="E36" s="28">
        <f>VLOOKUP(B36,'ménages (2)'!$A$8:$X$46,17,FALSE)</f>
        <v>0.14901888189559423</v>
      </c>
      <c r="F36" s="28">
        <f>VLOOKUP(B36,'ménages (2)'!$A$8:$X$46,18,FALSE)</f>
        <v>0.14495023958717287</v>
      </c>
      <c r="G36" s="28">
        <f>VLOOKUP(B36,'ménages (2)'!$A$8:$X$46,19,FALSE)</f>
        <v>0.14084376448771441</v>
      </c>
      <c r="H36" s="28">
        <f>VLOOKUP(B36,'ménages (2)'!$A$8:$X$46,20,FALSE)</f>
        <v>0.13956676720592265</v>
      </c>
      <c r="I36" s="28">
        <f>VLOOKUP(B36,'ménages (2)'!$A$8:$X$46,21,FALSE)</f>
        <v>0.13709379615952733</v>
      </c>
      <c r="J36" s="28">
        <f>VLOOKUP(B36,'ménages (2)'!$A$8:$X$46,22,FALSE)</f>
        <v>0.12829789111444453</v>
      </c>
      <c r="K36" s="28">
        <f>VLOOKUP(B36,'ménages (2)'!$A$8:$X$46,23,FALSE)</f>
        <v>0.12634480305859341</v>
      </c>
      <c r="L36" s="28">
        <f>VLOOKUP(B36,'ménages (2)'!$A$8:$X$46,24,FALSE)</f>
        <v>0.12877779889754798</v>
      </c>
      <c r="M36" s="29">
        <f>VLOOKUP(B36,'ménages (2)'!$A$8:$Y$46,25,FALSE)</f>
        <v>0.12675281825680507</v>
      </c>
    </row>
    <row r="37" spans="2:13" ht="18">
      <c r="B37" s="41" t="s">
        <v>71</v>
      </c>
      <c r="C37" s="27">
        <f>VLOOKUP(B37,'ménages (2)'!$A$8:$X$46,2,FALSE)</f>
        <v>0.18384322571549416</v>
      </c>
      <c r="D37" s="28">
        <f>VLOOKUP(B37,'ménages (2)'!$A$8:$X$46,11,FALSE)</f>
        <v>0.12446264073694985</v>
      </c>
      <c r="E37" s="28">
        <f>VLOOKUP(B37,'ménages (2)'!$A$8:$X$46,17,FALSE)</f>
        <v>0.15003061849357011</v>
      </c>
      <c r="F37" s="28">
        <f>VLOOKUP(B37,'ménages (2)'!$A$8:$X$46,18,FALSE)</f>
        <v>0.14801110083256244</v>
      </c>
      <c r="G37" s="28">
        <f>VLOOKUP(B37,'ménages (2)'!$A$8:$X$46,19,FALSE)</f>
        <v>0.14891621508962069</v>
      </c>
      <c r="H37" s="28">
        <f>VLOOKUP(B37,'ménages (2)'!$A$8:$X$46,20,FALSE)</f>
        <v>0.15671565101222895</v>
      </c>
      <c r="I37" s="28">
        <f>VLOOKUP(B37,'ménages (2)'!$A$8:$X$46,21,FALSE)</f>
        <v>0.15796344647519581</v>
      </c>
      <c r="J37" s="28">
        <f>VLOOKUP(B37,'ménages (2)'!$A$8:$X$46,22,FALSE)</f>
        <v>0.1126737396167448</v>
      </c>
      <c r="K37" s="28">
        <f>VLOOKUP(B37,'ménages (2)'!$A$8:$X$46,23,FALSE)</f>
        <v>0.12042054185200163</v>
      </c>
      <c r="L37" s="28">
        <f>VLOOKUP(B37,'ménages (2)'!$A$8:$X$46,24,FALSE)</f>
        <v>0.13291711907347087</v>
      </c>
      <c r="M37" s="29">
        <f>VLOOKUP(B37,'ménages (2)'!$A$8:$Y$46,25,FALSE)</f>
        <v>0.13818449099595737</v>
      </c>
    </row>
    <row r="38" spans="2:13" ht="18">
      <c r="B38" s="41" t="s">
        <v>61</v>
      </c>
      <c r="C38" s="27">
        <f>VLOOKUP(B38,'ménages (2)'!$A$8:$X$46,2,FALSE)</f>
        <v>0.15368139223560909</v>
      </c>
      <c r="D38" s="28">
        <f>VLOOKUP(B38,'ménages (2)'!$A$8:$X$46,11,FALSE)</f>
        <v>0.12358382704500571</v>
      </c>
      <c r="E38" s="28">
        <f>VLOOKUP(B38,'ménages (2)'!$A$8:$X$46,17,FALSE)</f>
        <v>0.13368523106754285</v>
      </c>
      <c r="F38" s="28">
        <f>VLOOKUP(B38,'ménages (2)'!$A$8:$X$46,18,FALSE)</f>
        <v>0.13576373864128083</v>
      </c>
      <c r="G38" s="28">
        <f>VLOOKUP(B38,'ménages (2)'!$A$8:$X$46,19,FALSE)</f>
        <v>0.1357859531772575</v>
      </c>
      <c r="H38" s="28">
        <f>VLOOKUP(B38,'ménages (2)'!$A$8:$X$46,20,FALSE)</f>
        <v>0.12912148705465812</v>
      </c>
      <c r="I38" s="28"/>
      <c r="J38" s="28"/>
      <c r="K38" s="28"/>
      <c r="L38" s="28"/>
      <c r="M38" s="29"/>
    </row>
    <row r="39" spans="2:13" ht="18">
      <c r="B39" s="41" t="s">
        <v>66</v>
      </c>
      <c r="C39" s="27"/>
      <c r="D39" s="28">
        <f>VLOOKUP(B39,'ménages (2)'!$A$8:$X$46,11,FALSE)</f>
        <v>0.12785388127853881</v>
      </c>
      <c r="E39" s="28">
        <f>VLOOKUP(B39,'ménages (2)'!$A$8:$X$46,17,FALSE)</f>
        <v>0.12469179288481862</v>
      </c>
      <c r="F39" s="28">
        <f>VLOOKUP(B39,'ménages (2)'!$A$8:$X$46,18,FALSE)</f>
        <v>0.11983958480773768</v>
      </c>
      <c r="G39" s="28">
        <f>VLOOKUP(B39,'ménages (2)'!$A$8:$X$46,19,FALSE)</f>
        <v>0.1232742822235797</v>
      </c>
      <c r="H39" s="28">
        <f>VLOOKUP(B39,'ménages (2)'!$A$8:$X$46,20,FALSE)</f>
        <v>0.11985018726591762</v>
      </c>
      <c r="I39" s="28">
        <f>VLOOKUP(B39,'ménages (2)'!$A$8:$X$46,21,FALSE)</f>
        <v>0.11648429226967878</v>
      </c>
      <c r="J39" s="28">
        <f>VLOOKUP(B39,'ménages (2)'!$A$8:$X$46,22,FALSE)</f>
        <v>0.12466871620905332</v>
      </c>
      <c r="K39" s="28">
        <f>VLOOKUP(B39,'ménages (2)'!$A$8:$X$46,23,FALSE)</f>
        <v>0.12882464654990505</v>
      </c>
      <c r="L39" s="28">
        <f>VLOOKUP(B39,'ménages (2)'!$A$8:$X$46,24,FALSE)</f>
        <v>0.1243102550754815</v>
      </c>
      <c r="M39" s="29">
        <f>VLOOKUP(B39,'ménages (2)'!$A$8:$Y$46,25,FALSE)</f>
        <v>0.12918304472537978</v>
      </c>
    </row>
    <row r="40" spans="2:13" ht="18">
      <c r="B40" s="41" t="s">
        <v>47</v>
      </c>
      <c r="C40" s="27">
        <f>VLOOKUP(B40,'ménages (2)'!$A$8:$X$46,2,FALSE)</f>
        <v>0.1216626213592233</v>
      </c>
      <c r="D40" s="28">
        <f>VLOOKUP(B40,'ménages (2)'!$A$8:$X$46,11,FALSE)</f>
        <v>0.13747997864388681</v>
      </c>
      <c r="E40" s="28">
        <f>VLOOKUP(B40,'ménages (2)'!$A$8:$X$46,17,FALSE)</f>
        <v>0.12957998212689903</v>
      </c>
      <c r="F40" s="28">
        <f>VLOOKUP(B40,'ménages (2)'!$A$8:$X$46,18,FALSE)</f>
        <v>0.1282689912826899</v>
      </c>
      <c r="G40" s="28">
        <f>VLOOKUP(B40,'ménages (2)'!$A$8:$X$46,19,FALSE)</f>
        <v>0.12676429075511644</v>
      </c>
      <c r="H40" s="28">
        <f>VLOOKUP(B40,'ménages (2)'!$A$8:$X$46,20,FALSE)</f>
        <v>0.12916993293267137</v>
      </c>
      <c r="I40" s="28">
        <f>VLOOKUP(B40,'ménages (2)'!$A$8:$X$46,21,FALSE)</f>
        <v>0.13229771252987368</v>
      </c>
      <c r="J40" s="28">
        <f>VLOOKUP(B40,'ménages (2)'!$A$8:$X$46,22,FALSE)</f>
        <v>0.11990861104545814</v>
      </c>
      <c r="K40" s="28">
        <f>VLOOKUP(B40,'ménages (2)'!$A$8:$X$46,23,FALSE)</f>
        <v>0.11922065872893151</v>
      </c>
      <c r="L40" s="28">
        <f>VLOOKUP(B40,'ménages (2)'!$A$8:$X$46,24,FALSE)</f>
        <v>0.10733835779452598</v>
      </c>
      <c r="M40" s="29">
        <f>VLOOKUP(B40,'ménages (2)'!$A$8:$Y$46,25,FALSE)</f>
        <v>0.112806170014408</v>
      </c>
    </row>
    <row r="41" spans="2:13" ht="18">
      <c r="B41" s="41" t="s">
        <v>54</v>
      </c>
      <c r="C41" s="27">
        <f>VLOOKUP(B41,'ménages (2)'!$A$8:$X$46,2,FALSE)</f>
        <v>0.15920398009950251</v>
      </c>
      <c r="D41" s="28">
        <f>VLOOKUP(B41,'ménages (2)'!$A$8:$X$46,11,FALSE)</f>
        <v>0.15157941734568592</v>
      </c>
      <c r="E41" s="28">
        <f>VLOOKUP(B41,'ménages (2)'!$A$8:$X$46,17,FALSE)</f>
        <v>0.12948837209302325</v>
      </c>
      <c r="F41" s="28">
        <f>VLOOKUP(B41,'ménages (2)'!$A$8:$X$46,18,FALSE)</f>
        <v>0.12852988085186229</v>
      </c>
      <c r="G41" s="28">
        <f>VLOOKUP(B41,'ménages (2)'!$A$8:$X$46,19,FALSE)</f>
        <v>0.12659534534534533</v>
      </c>
      <c r="H41" s="28">
        <f>VLOOKUP(B41,'ménages (2)'!$A$8:$X$46,20,FALSE)</f>
        <v>0.12998137802607077</v>
      </c>
      <c r="I41" s="28">
        <f>VLOOKUP(B41,'ménages (2)'!$A$8:$X$46,21,FALSE)</f>
        <v>0.12898814949863263</v>
      </c>
      <c r="J41" s="28">
        <f>VLOOKUP(B41,'ménages (2)'!$A$8:$X$46,22,FALSE)</f>
        <v>0.11921853702862335</v>
      </c>
      <c r="K41" s="28">
        <f>VLOOKUP(B41,'ménages (2)'!$A$8:$X$46,23,FALSE)</f>
        <v>0.11620497389149483</v>
      </c>
      <c r="L41" s="28">
        <f>VLOOKUP(B41,'ménages (2)'!$A$8:$X$46,24,FALSE)</f>
        <v>0.10970057783225354</v>
      </c>
      <c r="M41" s="29"/>
    </row>
    <row r="42" spans="2:13" ht="18">
      <c r="B42" s="41" t="s">
        <v>42</v>
      </c>
      <c r="C42" s="27">
        <f>VLOOKUP(B42,'ménages (2)'!$A$8:$X$46,2,FALSE)</f>
        <v>0.10191194527275917</v>
      </c>
      <c r="D42" s="28">
        <f>VLOOKUP(B42,'ménages (2)'!$A$8:$X$46,11,FALSE)</f>
        <v>0.15050351772658299</v>
      </c>
      <c r="E42" s="28">
        <f>VLOOKUP(B42,'ménages (2)'!$A$8:$X$46,17,FALSE)</f>
        <v>0.14452435880037998</v>
      </c>
      <c r="F42" s="28">
        <f>VLOOKUP(B42,'ménages (2)'!$A$8:$X$46,18,FALSE)</f>
        <v>0.14182111200644643</v>
      </c>
      <c r="G42" s="28">
        <f>VLOOKUP(B42,'ménages (2)'!$A$8:$X$46,19,FALSE)</f>
        <v>0.14049586776859502</v>
      </c>
      <c r="H42" s="28">
        <f>VLOOKUP(B42,'ménages (2)'!$A$8:$X$46,20,FALSE)</f>
        <v>0.14136546184738957</v>
      </c>
      <c r="I42" s="28">
        <f>VLOOKUP(B42,'ménages (2)'!$A$8:$X$46,21,FALSE)</f>
        <v>0.14323293436801263</v>
      </c>
      <c r="J42" s="28">
        <f>VLOOKUP(B42,'ménages (2)'!$A$8:$X$46,22,FALSE)</f>
        <v>0.11004992402865205</v>
      </c>
      <c r="K42" s="28">
        <f>VLOOKUP(B42,'ménages (2)'!$A$8:$X$46,23,FALSE)</f>
        <v>0.12435451575508481</v>
      </c>
      <c r="L42" s="28">
        <f>VLOOKUP(B42,'ménages (2)'!$A$8:$X$46,24,FALSE)</f>
        <v>0.14285714285714285</v>
      </c>
      <c r="M42" s="29">
        <f>VLOOKUP(B42,'ménages (2)'!$A$8:$Y$46,25,FALSE)</f>
        <v>0.14074941451990633</v>
      </c>
    </row>
    <row r="43" spans="2:13" ht="18">
      <c r="B43" s="41" t="s">
        <v>51</v>
      </c>
      <c r="C43" s="27">
        <f>VLOOKUP(B43,'ménages (2)'!$A$8:$X$46,2,FALSE)</f>
        <v>0.12120698423461602</v>
      </c>
      <c r="D43" s="28">
        <f>VLOOKUP(B43,'ménages (2)'!$A$8:$X$46,11,FALSE)</f>
        <v>0.12695999239760525</v>
      </c>
      <c r="E43" s="28">
        <f>VLOOKUP(B43,'ménages (2)'!$A$8:$X$46,17,FALSE)</f>
        <v>0.13440567066521264</v>
      </c>
      <c r="F43" s="28">
        <f>VLOOKUP(B43,'ménages (2)'!$A$8:$X$46,18,FALSE)</f>
        <v>0.13107511045655373</v>
      </c>
      <c r="G43" s="28">
        <f>VLOOKUP(B43,'ménages (2)'!$A$8:$X$46,19,FALSE)</f>
        <v>0.12547368421052632</v>
      </c>
      <c r="H43" s="28">
        <f>VLOOKUP(B43,'ménages (2)'!$A$8:$X$46,20,FALSE)</f>
        <v>0.12100058173356601</v>
      </c>
      <c r="I43" s="28">
        <f>VLOOKUP(B43,'ménages (2)'!$A$8:$X$46,21,FALSE)</f>
        <v>0.12147861082128485</v>
      </c>
      <c r="J43" s="28">
        <f>VLOOKUP(B43,'ménages (2)'!$A$8:$X$46,22,FALSE)</f>
        <v>0.10859473906315938</v>
      </c>
      <c r="K43" s="28">
        <f>VLOOKUP(B43,'ménages (2)'!$A$8:$X$46,23,FALSE)</f>
        <v>0.10495757034390353</v>
      </c>
      <c r="L43" s="28">
        <f>VLOOKUP(B43,'ménages (2)'!$A$8:$X$46,24,FALSE)</f>
        <v>0.10669934640522875</v>
      </c>
      <c r="M43" s="29">
        <f>VLOOKUP(B43,'ménages (2)'!$A$8:$Y$46,25,FALSE)</f>
        <v>0.10677837014470677</v>
      </c>
    </row>
    <row r="44" spans="2:13" ht="18">
      <c r="B44" s="41" t="s">
        <v>72</v>
      </c>
      <c r="C44" s="27">
        <f>VLOOKUP(B44,'ménages (2)'!$A$8:$X$46,2,FALSE)</f>
        <v>0.15116092874299439</v>
      </c>
      <c r="D44" s="28">
        <f>VLOOKUP(B44,'ménages (2)'!$A$8:$X$46,11,FALSE)</f>
        <v>0.12647367446453922</v>
      </c>
      <c r="E44" s="28">
        <f>VLOOKUP(B44,'ménages (2)'!$A$8:$X$46,17,FALSE)</f>
        <v>0.11691225516948639</v>
      </c>
      <c r="F44" s="28">
        <f>VLOOKUP(B44,'ménages (2)'!$A$8:$X$46,18,FALSE)</f>
        <v>0.11540292822283062</v>
      </c>
      <c r="G44" s="28">
        <f>VLOOKUP(B44,'ménages (2)'!$A$8:$X$46,19,FALSE)</f>
        <v>0.11253578244274809</v>
      </c>
      <c r="H44" s="28">
        <f>VLOOKUP(B44,'ménages (2)'!$A$8:$X$46,20,FALSE)</f>
        <v>0.11226698737221889</v>
      </c>
      <c r="I44" s="28">
        <f>VLOOKUP(B44,'ménages (2)'!$A$8:$X$46,21,FALSE)</f>
        <v>0.11214448577943117</v>
      </c>
      <c r="J44" s="28">
        <f>VLOOKUP(B44,'ménages (2)'!$A$8:$X$46,22,FALSE)</f>
        <v>9.9594796331840485E-2</v>
      </c>
      <c r="K44" s="28">
        <f>VLOOKUP(B44,'ménages (2)'!$A$8:$X$46,23,FALSE)</f>
        <v>0.10793065714450269</v>
      </c>
      <c r="L44" s="28">
        <f>VLOOKUP(B44,'ménages (2)'!$A$8:$X$46,24,FALSE)</f>
        <v>0.11099660523763337</v>
      </c>
      <c r="M44" s="29"/>
    </row>
    <row r="45" spans="2:13" ht="18">
      <c r="B45" s="41" t="s">
        <v>60</v>
      </c>
      <c r="C45" s="27">
        <f>VLOOKUP(B45,'ménages (2)'!$A$8:$X$46,2,FALSE)</f>
        <v>0.11028934734656805</v>
      </c>
      <c r="D45" s="28">
        <f>VLOOKUP(B45,'ménages (2)'!$A$8:$X$46,11,FALSE)</f>
        <v>9.0663464425097567E-2</v>
      </c>
      <c r="E45" s="28">
        <f>VLOOKUP(B45,'ménages (2)'!$A$8:$X$46,17,FALSE)</f>
        <v>0.11284385896939171</v>
      </c>
      <c r="F45" s="28">
        <f>VLOOKUP(B45,'ménages (2)'!$A$8:$X$46,18,FALSE)</f>
        <v>0.1127841461045269</v>
      </c>
      <c r="G45" s="28">
        <f>VLOOKUP(B45,'ménages (2)'!$A$8:$X$46,19,FALSE)</f>
        <v>0.11050652948159873</v>
      </c>
      <c r="H45" s="28">
        <f>VLOOKUP(B45,'ménages (2)'!$A$8:$X$46,20,FALSE)</f>
        <v>0.10788423153692615</v>
      </c>
      <c r="I45" s="28">
        <f>VLOOKUP(B45,'ménages (2)'!$A$8:$X$46,21,FALSE)</f>
        <v>0.10424063116370808</v>
      </c>
      <c r="J45" s="28">
        <f>VLOOKUP(B45,'ménages (2)'!$A$8:$X$46,22,FALSE)</f>
        <v>9.2961013471317702E-2</v>
      </c>
      <c r="K45" s="28">
        <f>VLOOKUP(B45,'ménages (2)'!$A$8:$X$46,23,FALSE)</f>
        <v>9.2261377722684612E-2</v>
      </c>
      <c r="L45" s="28">
        <f>VLOOKUP(B45,'ménages (2)'!$A$8:$X$46,24,FALSE)</f>
        <v>0.10018810018810018</v>
      </c>
      <c r="M45" s="29"/>
    </row>
    <row r="46" spans="2:13" ht="18">
      <c r="B46" s="60" t="s">
        <v>46</v>
      </c>
      <c r="C46" s="126">
        <f>VLOOKUP(B46,'ménages (2)'!$A$8:$X$46,2,FALSE)</f>
        <v>7.2725375626043406E-2</v>
      </c>
      <c r="D46" s="127">
        <f>VLOOKUP(B46,'ménages (2)'!$A$8:$X$46,11,FALSE)</f>
        <v>0.10170092133238837</v>
      </c>
      <c r="E46" s="127">
        <f>VLOOKUP(B46,'ménages (2)'!$A$8:$X$46,17,FALSE)</f>
        <v>0.10027952480782669</v>
      </c>
      <c r="F46" s="127">
        <f>VLOOKUP(B46,'ménages (2)'!$A$8:$X$46,18,FALSE)</f>
        <v>9.9032342428733322E-2</v>
      </c>
      <c r="G46" s="127">
        <f>VLOOKUP(B46,'ménages (2)'!$A$8:$X$46,19,FALSE)</f>
        <v>9.9075297225891673E-2</v>
      </c>
      <c r="H46" s="127">
        <f>VLOOKUP(B46,'ménages (2)'!$A$8:$X$46,20,FALSE)</f>
        <v>9.7430406852248394E-2</v>
      </c>
      <c r="I46" s="127">
        <f>VLOOKUP(B46,'ménages (2)'!$A$8:$X$46,21,FALSE)</f>
        <v>9.7123275317882576E-2</v>
      </c>
      <c r="J46" s="127">
        <f>VLOOKUP(B46,'ménages (2)'!$A$8:$X$46,22,FALSE)</f>
        <v>8.9357843541340368E-2</v>
      </c>
      <c r="K46" s="127">
        <f>VLOOKUP(B46,'ménages (2)'!$A$8:$X$46,23,FALSE)</f>
        <v>8.7260318492037706E-2</v>
      </c>
      <c r="L46" s="127">
        <f>VLOOKUP(B46,'ménages (2)'!$A$8:$X$46,24,FALSE)</f>
        <v>8.9210570611008261E-2</v>
      </c>
      <c r="M46" s="130"/>
    </row>
    <row r="47" spans="2:13" ht="18">
      <c r="B47" s="42" t="s">
        <v>58</v>
      </c>
      <c r="C47" s="30">
        <f>VLOOKUP(B47,'ménages (2)'!$A$8:$X$46,2,FALSE)</f>
        <v>0.14244725738396624</v>
      </c>
      <c r="D47" s="31">
        <f>VLOOKUP(B47,'ménages (2)'!$A$8:$X$46,11,FALSE)</f>
        <v>9.899280575539568E-2</v>
      </c>
      <c r="E47" s="31">
        <f>VLOOKUP(B47,'ménages (2)'!$A$8:$X$46,17,FALSE)</f>
        <v>0.10706553827986617</v>
      </c>
      <c r="F47" s="31">
        <f>VLOOKUP(B47,'ménages (2)'!$A$8:$X$46,18,FALSE)</f>
        <v>0.10747387103135478</v>
      </c>
      <c r="G47" s="31">
        <f>VLOOKUP(B47,'ménages (2)'!$A$8:$X$46,19,FALSE)</f>
        <v>0.10652385589094451</v>
      </c>
      <c r="H47" s="31">
        <f>VLOOKUP(B47,'ménages (2)'!$A$8:$X$46,20,FALSE)</f>
        <v>0.1043560606060606</v>
      </c>
      <c r="I47" s="31">
        <f>VLOOKUP(B47,'ménages (2)'!$A$8:$X$46,21,FALSE)</f>
        <v>9.5795246800731274E-2</v>
      </c>
      <c r="J47" s="31">
        <f>VLOOKUP(B47,'ménages (2)'!$A$8:$X$46,22,FALSE)</f>
        <v>8.4291187739463605E-2</v>
      </c>
      <c r="K47" s="31">
        <f>VLOOKUP(B47,'ménages (2)'!$A$8:$X$46,23,FALSE)</f>
        <v>8.7861679604798862E-2</v>
      </c>
      <c r="L47" s="31">
        <f>VLOOKUP(B47,'ménages (2)'!$A$8:$X$46,24,FALSE)</f>
        <v>8.663544668587897E-2</v>
      </c>
      <c r="M47" s="32">
        <f>VLOOKUP(B47,'ménages (2)'!$A$8:$Y$46,25,FALSE)</f>
        <v>8.7151997233269926E-2</v>
      </c>
    </row>
    <row r="48" spans="2:13" ht="15">
      <c r="B48" s="21" t="s">
        <v>88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85B9-DAA6-4B2D-82E4-A5CF964D34B3}">
  <dimension ref="A1:X64"/>
  <sheetViews>
    <sheetView workbookViewId="0">
      <selection activeCell="W48" sqref="A48:W58"/>
    </sheetView>
  </sheetViews>
  <sheetFormatPr baseColWidth="10" defaultColWidth="9.140625" defaultRowHeight="12.75"/>
  <cols>
    <col min="1" max="256" width="11.42578125" customWidth="1"/>
  </cols>
  <sheetData>
    <row r="1" spans="1:24">
      <c r="A1" t="s">
        <v>86</v>
      </c>
    </row>
    <row r="2" spans="1:24">
      <c r="A2" t="s">
        <v>0</v>
      </c>
    </row>
    <row r="3" spans="1:24">
      <c r="A3" t="s">
        <v>1</v>
      </c>
      <c r="B3" t="s">
        <v>84</v>
      </c>
    </row>
    <row r="4" spans="1:24">
      <c r="A4" t="s">
        <v>3</v>
      </c>
      <c r="B4" t="s">
        <v>4</v>
      </c>
    </row>
    <row r="5" spans="1:24">
      <c r="A5" t="s">
        <v>5</v>
      </c>
      <c r="B5" t="s">
        <v>6</v>
      </c>
    </row>
    <row r="6" spans="1:24">
      <c r="A6" t="s">
        <v>7</v>
      </c>
      <c r="B6" t="s">
        <v>8</v>
      </c>
    </row>
    <row r="7" spans="1:24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</row>
    <row r="8" spans="1:24">
      <c r="A8" t="s">
        <v>33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</row>
    <row r="9" spans="1:24">
      <c r="A9" t="s">
        <v>35</v>
      </c>
      <c r="B9">
        <f>total!B8-'sécurité sociale oublic orivéez'!B9-'contribution volontaire'!B9-ménages!B9</f>
        <v>2.0000000000006679E-3</v>
      </c>
      <c r="C9">
        <f>total!C8-'sécurité sociale oublic orivéez'!C9-'contribution volontaire'!C9-ménages!C9</f>
        <v>1.9999999999997797E-3</v>
      </c>
      <c r="D9">
        <f>total!D8-'sécurité sociale oublic orivéez'!D9-'contribution volontaire'!D9-ménages!D9</f>
        <v>9.9999999999988987E-4</v>
      </c>
      <c r="E9">
        <f>total!E8-'sécurité sociale oublic orivéez'!E9-'contribution volontaire'!E9-ménages!E9</f>
        <v>1.9999999999997797E-3</v>
      </c>
      <c r="F9">
        <f>total!F8-'sécurité sociale oublic orivéez'!F9-'contribution volontaire'!F9-ménages!F9</f>
        <v>1.9999999999997797E-3</v>
      </c>
      <c r="G9">
        <f>total!G8-'sécurité sociale oublic orivéez'!G9-'contribution volontaire'!G9-ménages!G9</f>
        <v>9.9999999999988987E-4</v>
      </c>
      <c r="H9">
        <f>total!H8-'sécurité sociale oublic orivéez'!H9-'contribution volontaire'!H9-ménages!H9</f>
        <v>2.0000000000004459E-3</v>
      </c>
      <c r="I9">
        <f>total!I8-'sécurité sociale oublic orivéez'!I9-'contribution volontaire'!I9-ménages!I9</f>
        <v>9.9999999999966782E-4</v>
      </c>
      <c r="J9">
        <f>total!J8-'sécurité sociale oublic orivéez'!J9-'contribution volontaire'!J9-ménages!J9</f>
        <v>2.0000000000006679E-3</v>
      </c>
      <c r="K9">
        <f>total!K8-'sécurité sociale oublic orivéez'!K9-'contribution volontaire'!K9-ménages!K9</f>
        <v>9.9999999999966782E-4</v>
      </c>
      <c r="L9">
        <f>total!L8-'sécurité sociale oublic orivéez'!L9-'contribution volontaire'!L9-ménages!L9</f>
        <v>0</v>
      </c>
      <c r="M9">
        <f>total!M8-'sécurité sociale oublic orivéez'!M9-'contribution volontaire'!M9-ménages!M9</f>
        <v>1.0000000000010001E-3</v>
      </c>
      <c r="N9">
        <f>total!N8-'sécurité sociale oublic orivéez'!N9-'contribution volontaire'!N9-ménages!N9</f>
        <v>3.0000000000010019E-3</v>
      </c>
      <c r="O9">
        <f>total!O8-'sécurité sociale oublic orivéez'!O9-'contribution volontaire'!O9-ménages!O9</f>
        <v>1.9999999999997797E-3</v>
      </c>
      <c r="P9">
        <f>total!P8-'sécurité sociale oublic orivéez'!P9-'contribution volontaire'!P9-ménages!P9</f>
        <v>2.9999999999996696E-3</v>
      </c>
      <c r="Q9">
        <f>total!Q8-'sécurité sociale oublic orivéez'!Q9-'contribution volontaire'!Q9-ménages!Q9</f>
        <v>2.0000000000004459E-3</v>
      </c>
      <c r="R9">
        <f>total!R8-'sécurité sociale oublic orivéez'!R9-'contribution volontaire'!R9-ménages!R9</f>
        <v>1.000000000000334E-3</v>
      </c>
      <c r="S9">
        <f>total!S8-'sécurité sociale oublic orivéez'!S9-'contribution volontaire'!S9-ménages!S9</f>
        <v>3.9999999999991154E-3</v>
      </c>
      <c r="T9">
        <f>total!T8-'sécurité sociale oublic orivéez'!T9-'contribution volontaire'!T9-ménages!T9</f>
        <v>6.0000000000004494E-3</v>
      </c>
      <c r="U9">
        <f>total!U8-'sécurité sociale oublic orivéez'!U9-'contribution volontaire'!U9-ménages!U9</f>
        <v>7.0000000000001172E-3</v>
      </c>
      <c r="V9">
        <f>total!V8-'sécurité sociale oublic orivéez'!V9-'contribution volontaire'!V9-ménages!V9</f>
        <v>1.1999999999999567E-2</v>
      </c>
      <c r="W9">
        <f>total!W8-'sécurité sociale oublic orivéez'!W9-'contribution volontaire'!W9-ménages!W9</f>
        <v>0.16500000000000004</v>
      </c>
      <c r="X9">
        <f>total!X8-'sécurité sociale oublic orivéez'!X9-'contribution volontaire'!X9-ménages!X9</f>
        <v>0</v>
      </c>
    </row>
    <row r="10" spans="1:24">
      <c r="A10" t="s">
        <v>36</v>
      </c>
      <c r="B10">
        <f>total!B9-'sécurité sociale oublic orivéez'!B10-'contribution volontaire'!B10-ménages!B10</f>
        <v>1.000000000000778E-3</v>
      </c>
      <c r="C10">
        <f>total!C9-'sécurité sociale oublic orivéez'!C10-'contribution volontaire'!C10-ménages!C10</f>
        <v>0</v>
      </c>
      <c r="D10">
        <f>total!D9-'sécurité sociale oublic orivéez'!D10-'contribution volontaire'!D10-ménages!D10</f>
        <v>0</v>
      </c>
      <c r="E10">
        <f>total!E9-'sécurité sociale oublic orivéez'!E10-'contribution volontaire'!E10-ménages!E10</f>
        <v>1.000000000000556E-3</v>
      </c>
      <c r="F10">
        <f>total!F9-'sécurité sociale oublic orivéez'!F10-'contribution volontaire'!F10-ménages!F10</f>
        <v>-1.000000000000334E-3</v>
      </c>
      <c r="G10">
        <f>total!G9-'sécurité sociale oublic orivéez'!G10-'contribution volontaire'!G10-ménages!G10</f>
        <v>-9.9999999999922373E-4</v>
      </c>
      <c r="H10">
        <f>total!H9-'sécurité sociale oublic orivéez'!H10-'contribution volontaire'!H10-ménages!H10</f>
        <v>1.000000000000334E-3</v>
      </c>
      <c r="I10">
        <f>total!I9-'sécurité sociale oublic orivéez'!I10-'contribution volontaire'!I10-ménages!I10</f>
        <v>-1.000000000000334E-3</v>
      </c>
      <c r="J10">
        <f>total!J9-'sécurité sociale oublic orivéez'!J10-'contribution volontaire'!J10-ménages!J10</f>
        <v>1.000000000000778E-3</v>
      </c>
      <c r="K10">
        <f>total!K9-'sécurité sociale oublic orivéez'!K10-'contribution volontaire'!K10-ménages!K10</f>
        <v>0</v>
      </c>
      <c r="L10">
        <f>total!L9-'sécurité sociale oublic orivéez'!L10-'contribution volontaire'!L10-ménages!L10</f>
        <v>0</v>
      </c>
      <c r="M10">
        <f>total!M9-'sécurité sociale oublic orivéez'!M10-'contribution volontaire'!M10-ménages!M10</f>
        <v>0</v>
      </c>
      <c r="N10">
        <f>total!N9-'sécurité sociale oublic orivéez'!N10-'contribution volontaire'!N10-ménages!N10</f>
        <v>-1.0000000000001119E-3</v>
      </c>
      <c r="O10">
        <f>total!O9-'sécurité sociale oublic orivéez'!O10-'contribution volontaire'!O10-ménages!O10</f>
        <v>0</v>
      </c>
      <c r="P10">
        <f>total!P9-'sécurité sociale oublic orivéez'!P10-'contribution volontaire'!P10-ménages!P10</f>
        <v>1.000000000000334E-3</v>
      </c>
      <c r="Q10">
        <f>total!Q9-'sécurité sociale oublic orivéez'!Q10-'contribution volontaire'!Q10-ménages!Q10</f>
        <v>1.000000000000334E-3</v>
      </c>
      <c r="R10">
        <f>total!R9-'sécurité sociale oublic orivéez'!R10-'contribution volontaire'!R10-ménages!R10</f>
        <v>0</v>
      </c>
      <c r="S10">
        <f>total!S9-'sécurité sociale oublic orivéez'!S10-'contribution volontaire'!S10-ménages!S10</f>
        <v>0</v>
      </c>
      <c r="T10">
        <f>total!T9-'sécurité sociale oublic orivéez'!T10-'contribution volontaire'!T10-ménages!T10</f>
        <v>0</v>
      </c>
      <c r="U10">
        <f>total!U9-'sécurité sociale oublic orivéez'!U10-'contribution volontaire'!U10-ménages!U10</f>
        <v>0</v>
      </c>
      <c r="V10">
        <f>total!V9-'sécurité sociale oublic orivéez'!V10-'contribution volontaire'!V10-ménages!V10</f>
        <v>2.7999999999999803E-2</v>
      </c>
      <c r="W10">
        <f>total!W9-'sécurité sociale oublic orivéez'!W10-'contribution volontaire'!W10-ménages!W10</f>
        <v>-5.5999999999999384E-2</v>
      </c>
      <c r="X10">
        <f>total!X9-'sécurité sociale oublic orivéez'!X10-'contribution volontaire'!X10-ménages!X10</f>
        <v>0</v>
      </c>
    </row>
    <row r="11" spans="1:24">
      <c r="A11" t="s">
        <v>37</v>
      </c>
      <c r="B11" t="e">
        <f>total!B10-'sécurité sociale oublic orivéez'!B11-'contribution volontaire'!B11-ménages!B11</f>
        <v>#VALUE!</v>
      </c>
      <c r="C11" t="e">
        <f>total!C10-'sécurité sociale oublic orivéez'!C11-'contribution volontaire'!C11-ménages!C11</f>
        <v>#VALUE!</v>
      </c>
      <c r="D11" t="e">
        <f>total!D10-'sécurité sociale oublic orivéez'!D11-'contribution volontaire'!D11-ménages!D11</f>
        <v>#VALUE!</v>
      </c>
      <c r="E11">
        <f>total!E10-'sécurité sociale oublic orivéez'!E11-'contribution volontaire'!E11-ménages!E11</f>
        <v>-1.5000000000000346E-2</v>
      </c>
      <c r="F11">
        <f>total!F10-'sécurité sociale oublic orivéez'!F11-'contribution volontaire'!F11-ménages!F11</f>
        <v>-1.5000000000001013E-2</v>
      </c>
      <c r="G11">
        <f>total!G10-'sécurité sociale oublic orivéez'!G11-'contribution volontaire'!G11-ménages!G11</f>
        <v>-1.2999999999999678E-2</v>
      </c>
      <c r="H11">
        <f>total!H10-'sécurité sociale oublic orivéez'!H11-'contribution volontaire'!H11-ménages!H11</f>
        <v>-9.9999999999993427E-3</v>
      </c>
      <c r="I11">
        <f>total!I10-'sécurité sociale oublic orivéez'!I11-'contribution volontaire'!I11-ménages!I11</f>
        <v>-1.2000000000000899E-2</v>
      </c>
      <c r="J11">
        <f>total!J10-'sécurité sociale oublic orivéez'!J11-'contribution volontaire'!J11-ménages!J11</f>
        <v>-1.2999999999999012E-2</v>
      </c>
      <c r="K11">
        <f>total!K10-'sécurité sociale oublic orivéez'!K11-'contribution volontaire'!K11-ménages!K11</f>
        <v>-1.2999999999999456E-2</v>
      </c>
      <c r="L11">
        <f>total!L10-'sécurité sociale oublic orivéez'!L11-'contribution volontaire'!L11-ménages!L11</f>
        <v>-1.3000000000000345E-2</v>
      </c>
      <c r="M11">
        <f>total!M10-'sécurité sociale oublic orivéez'!M11-'contribution volontaire'!M11-ménages!M11</f>
        <v>-1.5000000000000124E-2</v>
      </c>
      <c r="N11">
        <f>total!N10-'sécurité sociale oublic orivéez'!N11-'contribution volontaire'!N11-ménages!N11</f>
        <v>-1.2999999999998568E-2</v>
      </c>
      <c r="O11">
        <f>total!O10-'sécurité sociale oublic orivéez'!O11-'contribution volontaire'!O11-ménages!O11</f>
        <v>-1.1999999999999567E-2</v>
      </c>
      <c r="P11">
        <f>total!P10-'sécurité sociale oublic orivéez'!P11-'contribution volontaire'!P11-ménages!P11</f>
        <v>-1.2000000000000455E-2</v>
      </c>
      <c r="Q11">
        <f>total!Q10-'sécurité sociale oublic orivéez'!Q11-'contribution volontaire'!Q11-ménages!Q11</f>
        <v>-1.1999999999999567E-2</v>
      </c>
      <c r="R11">
        <f>total!R10-'sécurité sociale oublic orivéez'!R11-'contribution volontaire'!R11-ménages!R11</f>
        <v>-1.2999999999998568E-2</v>
      </c>
      <c r="S11">
        <f>total!S10-'sécurité sociale oublic orivéez'!S11-'contribution volontaire'!S11-ménages!S11</f>
        <v>-1.2000000000000233E-2</v>
      </c>
      <c r="T11">
        <f>total!T10-'sécurité sociale oublic orivéez'!T11-'contribution volontaire'!T11-ménages!T11</f>
        <v>-1.1999999999999789E-2</v>
      </c>
      <c r="U11">
        <f>total!U10-'sécurité sociale oublic orivéez'!U11-'contribution volontaire'!U11-ménages!U11</f>
        <v>0</v>
      </c>
      <c r="V11">
        <f>total!V10-'sécurité sociale oublic orivéez'!V11-'contribution volontaire'!V11-ménages!V11</f>
        <v>-2.0000000000004459E-3</v>
      </c>
      <c r="W11">
        <f>total!W10-'sécurité sociale oublic orivéez'!W11-'contribution volontaire'!W11-ménages!W11</f>
        <v>-1.000000000000334E-3</v>
      </c>
      <c r="X11">
        <f>total!X10-'sécurité sociale oublic orivéez'!X11-'contribution volontaire'!X11-ménages!X11</f>
        <v>0</v>
      </c>
    </row>
    <row r="12" spans="1:24">
      <c r="A12" t="s">
        <v>38</v>
      </c>
      <c r="B12">
        <f>total!B11-'sécurité sociale oublic orivéez'!B12-'contribution volontaire'!B12-ménages!B12</f>
        <v>0</v>
      </c>
      <c r="C12">
        <f>total!C11-'sécurité sociale oublic orivéez'!C12-'contribution volontaire'!C12-ménages!C12</f>
        <v>0</v>
      </c>
      <c r="D12">
        <f>total!D11-'sécurité sociale oublic orivéez'!D12-'contribution volontaire'!D12-ménages!D12</f>
        <v>0</v>
      </c>
      <c r="E12">
        <f>total!E11-'sécurité sociale oublic orivéez'!E12-'contribution volontaire'!E12-ménages!E12</f>
        <v>0</v>
      </c>
      <c r="F12">
        <f>total!F11-'sécurité sociale oublic orivéez'!F12-'contribution volontaire'!F12-ménages!F12</f>
        <v>0</v>
      </c>
      <c r="G12">
        <f>total!G11-'sécurité sociale oublic orivéez'!G12-'contribution volontaire'!G12-ménages!G12</f>
        <v>-1.0000000000001119E-3</v>
      </c>
      <c r="H12">
        <f>total!H11-'sécurité sociale oublic orivéez'!H12-'contribution volontaire'!H12-ménages!H12</f>
        <v>1.1000000000000343E-2</v>
      </c>
      <c r="I12">
        <f>total!I11-'sécurité sociale oublic orivéez'!I12-'contribution volontaire'!I12-ménages!I12</f>
        <v>1.1999999999999789E-2</v>
      </c>
      <c r="J12">
        <f>total!J11-'sécurité sociale oublic orivéez'!J12-'contribution volontaire'!J12-ménages!J12</f>
        <v>1.3000000000000567E-2</v>
      </c>
      <c r="K12">
        <f>total!K11-'sécurité sociale oublic orivéez'!K12-'contribution volontaire'!K12-ménages!K12</f>
        <v>-3.9999999999995595E-3</v>
      </c>
      <c r="L12">
        <f>total!L11-'sécurité sociale oublic orivéez'!L12-'contribution volontaire'!L12-ménages!L12</f>
        <v>-3.0000000000001137E-3</v>
      </c>
      <c r="M12">
        <f>total!M11-'sécurité sociale oublic orivéez'!M12-'contribution volontaire'!M12-ménages!M12</f>
        <v>-1.9999999999988916E-3</v>
      </c>
      <c r="N12">
        <f>total!N11-'sécurité sociale oublic orivéez'!N12-'contribution volontaire'!N12-ménages!N12</f>
        <v>-2.0000000000000018E-3</v>
      </c>
      <c r="O12">
        <f>total!O11-'sécurité sociale oublic orivéez'!O12-'contribution volontaire'!O12-ménages!O12</f>
        <v>-1.9999999999991136E-3</v>
      </c>
      <c r="P12">
        <f>total!P11-'sécurité sociale oublic orivéez'!P12-'contribution volontaire'!P12-ménages!P12</f>
        <v>-2.0000000000004459E-3</v>
      </c>
      <c r="Q12">
        <f>total!Q11-'sécurité sociale oublic orivéez'!Q12-'contribution volontaire'!Q12-ménages!Q12</f>
        <v>-1.9999999999993356E-3</v>
      </c>
      <c r="R12">
        <f>total!R11-'sécurité sociale oublic orivéez'!R12-'contribution volontaire'!R12-ménages!R12</f>
        <v>-3.0000000000001137E-3</v>
      </c>
      <c r="S12">
        <f>total!S11-'sécurité sociale oublic orivéez'!S12-'contribution volontaire'!S12-ménages!S12</f>
        <v>-2.9999999999994476E-3</v>
      </c>
      <c r="T12">
        <f>total!T11-'sécurité sociale oublic orivéez'!T12-'contribution volontaire'!T12-ménages!T12</f>
        <v>-1.4000000000000901E-2</v>
      </c>
      <c r="U12">
        <f>total!U11-'sécurité sociale oublic orivéez'!U12-'contribution volontaire'!U12-ménages!U12</f>
        <v>-1.5999999999999792E-2</v>
      </c>
      <c r="V12">
        <f>total!V11-'sécurité sociale oublic orivéez'!V12-'contribution volontaire'!V12-ménages!V12</f>
        <v>1.6000000000000236E-2</v>
      </c>
      <c r="W12">
        <f>total!W11-'sécurité sociale oublic orivéez'!W12-'contribution volontaire'!W12-ménages!W12</f>
        <v>-8.5000000000000187E-2</v>
      </c>
      <c r="X12">
        <f>total!X11-'sécurité sociale oublic orivéez'!X12-'contribution volontaire'!X12-ménages!X12</f>
        <v>0</v>
      </c>
    </row>
    <row r="13" spans="1:24">
      <c r="A13" t="s">
        <v>39</v>
      </c>
      <c r="B13">
        <f>total!B12-'sécurité sociale oublic orivéez'!B13-'contribution volontaire'!B13-ménages!B13</f>
        <v>0</v>
      </c>
      <c r="C13">
        <f>total!C12-'sécurité sociale oublic orivéez'!C13-'contribution volontaire'!C13-ménages!C13</f>
        <v>-9.9999999999944578E-4</v>
      </c>
      <c r="D13">
        <f>total!D12-'sécurité sociale oublic orivéez'!D13-'contribution volontaire'!D13-ménages!D13</f>
        <v>0</v>
      </c>
      <c r="E13">
        <f>total!E12-'sécurité sociale oublic orivéez'!E13-'contribution volontaire'!E13-ménages!E13</f>
        <v>-9.9999999999988987E-4</v>
      </c>
      <c r="F13">
        <f>total!F12-'sécurité sociale oublic orivéez'!F13-'contribution volontaire'!F13-ménages!F13</f>
        <v>0</v>
      </c>
      <c r="G13">
        <f>total!G12-'sécurité sociale oublic orivéez'!G13-'contribution volontaire'!G13-ménages!G13</f>
        <v>0</v>
      </c>
      <c r="H13">
        <f>total!H12-'sécurité sociale oublic orivéez'!H13-'contribution volontaire'!H13-ménages!H13</f>
        <v>0</v>
      </c>
      <c r="I13">
        <f>total!I12-'sécurité sociale oublic orivéez'!I13-'contribution volontaire'!I13-ménages!I13</f>
        <v>0</v>
      </c>
      <c r="J13">
        <f>total!J12-'sécurité sociale oublic orivéez'!J13-'contribution volontaire'!J13-ménages!J13</f>
        <v>0</v>
      </c>
      <c r="K13">
        <f>total!K12-'sécurité sociale oublic orivéez'!K13-'contribution volontaire'!K13-ménages!K13</f>
        <v>9.9999999999944578E-4</v>
      </c>
      <c r="L13">
        <f>total!L12-'sécurité sociale oublic orivéez'!L13-'contribution volontaire'!L13-ménages!L13</f>
        <v>0</v>
      </c>
      <c r="M13">
        <f>total!M12-'sécurité sociale oublic orivéez'!M13-'contribution volontaire'!M13-ménages!M13</f>
        <v>-9.9999999999988987E-4</v>
      </c>
      <c r="N13">
        <f>total!N12-'sécurité sociale oublic orivéez'!N13-'contribution volontaire'!N13-ménages!N13</f>
        <v>9.9999999999900169E-4</v>
      </c>
      <c r="O13">
        <f>total!O12-'sécurité sociale oublic orivéez'!O13-'contribution volontaire'!O13-ménages!O13</f>
        <v>0</v>
      </c>
      <c r="P13">
        <f>total!P12-'sécurité sociale oublic orivéez'!P13-'contribution volontaire'!P13-ménages!P13</f>
        <v>9.9999999999988987E-4</v>
      </c>
      <c r="Q13">
        <f>total!Q12-'sécurité sociale oublic orivéez'!Q13-'contribution volontaire'!Q13-ménages!Q13</f>
        <v>0</v>
      </c>
      <c r="R13">
        <f>total!R12-'sécurité sociale oublic orivéez'!R13-'contribution volontaire'!R13-ménages!R13</f>
        <v>0</v>
      </c>
      <c r="S13">
        <f>total!S12-'sécurité sociale oublic orivéez'!S13-'contribution volontaire'!S13-ménages!S13</f>
        <v>0</v>
      </c>
      <c r="T13">
        <f>total!T12-'sécurité sociale oublic orivéez'!T13-'contribution volontaire'!T13-ménages!T13</f>
        <v>7.5000000000000622E-2</v>
      </c>
      <c r="U13">
        <f>total!U12-'sécurité sociale oublic orivéez'!U13-'contribution volontaire'!U13-ménages!U13</f>
        <v>5.9999999999999165E-2</v>
      </c>
      <c r="V13">
        <f>total!V12-'sécurité sociale oublic orivéez'!V13-'contribution volontaire'!V13-ménages!V13</f>
        <v>3.5000000000000142E-2</v>
      </c>
      <c r="W13">
        <f>total!W12-'sécurité sociale oublic orivéez'!W13-'contribution volontaire'!W13-ménages!W13</f>
        <v>-0.37600000000000033</v>
      </c>
      <c r="X13">
        <f>total!X12-'sécurité sociale oublic orivéez'!X13-'contribution volontaire'!X13-ménages!X13</f>
        <v>0</v>
      </c>
    </row>
    <row r="14" spans="1:24">
      <c r="A14" t="s">
        <v>40</v>
      </c>
      <c r="B14">
        <f>total!B13-'sécurité sociale oublic orivéez'!B14-'contribution volontaire'!B14-ménages!B14</f>
        <v>-1.000000000000556E-3</v>
      </c>
      <c r="C14">
        <f>total!C13-'sécurité sociale oublic orivéez'!C14-'contribution volontaire'!C14-ménages!C14</f>
        <v>0</v>
      </c>
      <c r="D14">
        <f>total!D13-'sécurité sociale oublic orivéez'!D14-'contribution volontaire'!D14-ménages!D14</f>
        <v>0</v>
      </c>
      <c r="E14">
        <f>total!E13-'sécurité sociale oublic orivéez'!E14-'contribution volontaire'!E14-ménages!E14</f>
        <v>6.6613381477509392E-16</v>
      </c>
      <c r="F14">
        <f>total!F13-'sécurité sociale oublic orivéez'!F14-'contribution volontaire'!F14-ménages!F14</f>
        <v>0</v>
      </c>
      <c r="G14">
        <f>total!G13-'sécurité sociale oublic orivéez'!G14-'contribution volontaire'!G14-ménages!G14</f>
        <v>1.000000000000556E-3</v>
      </c>
      <c r="H14">
        <f>total!H13-'sécurité sociale oublic orivéez'!H14-'contribution volontaire'!H14-ménages!H14</f>
        <v>1.000000000000556E-3</v>
      </c>
      <c r="I14">
        <f>total!I13-'sécurité sociale oublic orivéez'!I14-'contribution volontaire'!I14-ménages!I14</f>
        <v>0</v>
      </c>
      <c r="J14">
        <f>total!J13-'sécurité sociale oublic orivéez'!J14-'contribution volontaire'!J14-ménages!J14</f>
        <v>-9.9999999999988987E-4</v>
      </c>
      <c r="K14">
        <f>total!K13-'sécurité sociale oublic orivéez'!K14-'contribution volontaire'!K14-ménages!K14</f>
        <v>0</v>
      </c>
      <c r="L14">
        <f>total!L13-'sécurité sociale oublic orivéez'!L14-'contribution volontaire'!L14-ménages!L14</f>
        <v>0</v>
      </c>
      <c r="M14">
        <f>total!M13-'sécurité sociale oublic orivéez'!M14-'contribution volontaire'!M14-ménages!M14</f>
        <v>0</v>
      </c>
      <c r="N14">
        <f>total!N13-'sécurité sociale oublic orivéez'!N14-'contribution volontaire'!N14-ménages!N14</f>
        <v>-9.9999999999966782E-4</v>
      </c>
      <c r="O14">
        <f>total!O13-'sécurité sociale oublic orivéez'!O14-'contribution volontaire'!O14-ménages!O14</f>
        <v>0</v>
      </c>
      <c r="P14">
        <f>total!P13-'sécurité sociale oublic orivéez'!P14-'contribution volontaire'!P14-ménages!P14</f>
        <v>0</v>
      </c>
      <c r="Q14">
        <f>total!Q13-'sécurité sociale oublic orivéez'!Q14-'contribution volontaire'!Q14-ménages!Q14</f>
        <v>-1.0000000000001119E-3</v>
      </c>
      <c r="R14">
        <f>total!R13-'sécurité sociale oublic orivéez'!R14-'contribution volontaire'!R14-ménages!R14</f>
        <v>-1.0000000000001119E-3</v>
      </c>
      <c r="S14">
        <f>total!S13-'sécurité sociale oublic orivéez'!S14-'contribution volontaire'!S14-ménages!S14</f>
        <v>1.000000000000556E-3</v>
      </c>
      <c r="T14">
        <f>total!T13-'sécurité sociale oublic orivéez'!T14-'contribution volontaire'!T14-ménages!T14</f>
        <v>-1.000000000000334E-3</v>
      </c>
      <c r="U14">
        <f>total!U13-'sécurité sociale oublic orivéez'!U14-'contribution volontaire'!U14-ménages!U14</f>
        <v>0</v>
      </c>
      <c r="V14">
        <f>total!V13-'sécurité sociale oublic orivéez'!V14-'contribution volontaire'!V14-ménages!V14</f>
        <v>1.000000000000778E-3</v>
      </c>
      <c r="W14">
        <f>total!W13-'sécurité sociale oublic orivéez'!W14-'contribution volontaire'!W14-ménages!W14</f>
        <v>1.000000000000334E-3</v>
      </c>
      <c r="X14">
        <f>total!X13-'sécurité sociale oublic orivéez'!X14-'contribution volontaire'!X14-ménages!X14</f>
        <v>0</v>
      </c>
    </row>
    <row r="15" spans="1:24">
      <c r="A15" t="s">
        <v>41</v>
      </c>
      <c r="B15">
        <f>total!B14-'sécurité sociale oublic orivéez'!B15-'contribution volontaire'!B15-ménages!B15</f>
        <v>0</v>
      </c>
      <c r="C15">
        <f>total!C14-'sécurité sociale oublic orivéez'!C15-'contribution volontaire'!C15-ménages!C15</f>
        <v>0</v>
      </c>
      <c r="D15">
        <f>total!D14-'sécurité sociale oublic orivéez'!D15-'contribution volontaire'!D15-ménages!D15</f>
        <v>0</v>
      </c>
      <c r="E15">
        <f>total!E14-'sécurité sociale oublic orivéez'!E15-'contribution volontaire'!E15-ménages!E15</f>
        <v>0</v>
      </c>
      <c r="F15">
        <f>total!F14-'sécurité sociale oublic orivéez'!F15-'contribution volontaire'!F15-ménages!F15</f>
        <v>-9.9999999999988987E-4</v>
      </c>
      <c r="G15">
        <f>total!G14-'sécurité sociale oublic orivéez'!G15-'contribution volontaire'!G15-ménages!G15</f>
        <v>0</v>
      </c>
      <c r="H15">
        <f>total!H14-'sécurité sociale oublic orivéez'!H15-'contribution volontaire'!H15-ménages!H15</f>
        <v>0</v>
      </c>
      <c r="I15">
        <f>total!I14-'sécurité sociale oublic orivéez'!I15-'contribution volontaire'!I15-ménages!I15</f>
        <v>0</v>
      </c>
      <c r="J15">
        <f>total!J14-'sécurité sociale oublic orivéez'!J15-'contribution volontaire'!J15-ménages!J15</f>
        <v>0</v>
      </c>
      <c r="K15">
        <f>total!K14-'sécurité sociale oublic orivéez'!K15-'contribution volontaire'!K15-ménages!K15</f>
        <v>0</v>
      </c>
      <c r="L15">
        <f>total!L14-'sécurité sociale oublic orivéez'!L15-'contribution volontaire'!L15-ménages!L15</f>
        <v>0</v>
      </c>
      <c r="M15">
        <f>total!M14-'sécurité sociale oublic orivéez'!M15-'contribution volontaire'!M15-ménages!M15</f>
        <v>1.000000000000334E-3</v>
      </c>
      <c r="N15">
        <f>total!N14-'sécurité sociale oublic orivéez'!N15-'contribution volontaire'!N15-ménages!N15</f>
        <v>9.9999999999988987E-4</v>
      </c>
      <c r="O15">
        <f>total!O14-'sécurité sociale oublic orivéez'!O15-'contribution volontaire'!O15-ménages!O15</f>
        <v>0</v>
      </c>
      <c r="P15">
        <f>total!P14-'sécurité sociale oublic orivéez'!P15-'contribution volontaire'!P15-ménages!P15</f>
        <v>9.9999999999988987E-4</v>
      </c>
      <c r="Q15">
        <f>total!Q14-'sécurité sociale oublic orivéez'!Q15-'contribution volontaire'!Q15-ménages!Q15</f>
        <v>9.9999999999922373E-4</v>
      </c>
      <c r="R15">
        <f>total!R14-'sécurité sociale oublic orivéez'!R15-'contribution volontaire'!R15-ménages!R15</f>
        <v>0</v>
      </c>
      <c r="S15">
        <f>total!S14-'sécurité sociale oublic orivéez'!S15-'contribution volontaire'!S15-ménages!S15</f>
        <v>0</v>
      </c>
      <c r="T15">
        <f>total!T14-'sécurité sociale oublic orivéez'!T15-'contribution volontaire'!T15-ménages!T15</f>
        <v>0</v>
      </c>
      <c r="U15">
        <f>total!U14-'sécurité sociale oublic orivéez'!U15-'contribution volontaire'!U15-ménages!U15</f>
        <v>0</v>
      </c>
      <c r="V15">
        <f>total!V14-'sécurité sociale oublic orivéez'!V15-'contribution volontaire'!V15-ménages!V15</f>
        <v>-9.9999999999988987E-4</v>
      </c>
      <c r="W15">
        <f>total!W14-'sécurité sociale oublic orivéez'!W15-'contribution volontaire'!W15-ménages!W15</f>
        <v>-4.2000000000000037E-2</v>
      </c>
      <c r="X15">
        <f>total!X14-'sécurité sociale oublic orivéez'!X15-'contribution volontaire'!X15-ménages!X15</f>
        <v>0</v>
      </c>
    </row>
    <row r="16" spans="1:24">
      <c r="A16" t="s">
        <v>42</v>
      </c>
      <c r="B16" t="e">
        <f>total!B15-'sécurité sociale oublic orivéez'!B16-'contribution volontaire'!B16-ménages!B16</f>
        <v>#VALUE!</v>
      </c>
      <c r="C16" t="e">
        <f>total!C15-'sécurité sociale oublic orivéez'!C16-'contribution volontaire'!C16-ménages!C16</f>
        <v>#VALUE!</v>
      </c>
      <c r="D16" t="e">
        <f>total!D15-'sécurité sociale oublic orivéez'!D16-'contribution volontaire'!D16-ménages!D16</f>
        <v>#VALUE!</v>
      </c>
      <c r="E16">
        <f>total!E15-'sécurité sociale oublic orivéez'!E16-'contribution volontaire'!E16-ménages!E16</f>
        <v>0</v>
      </c>
      <c r="F16">
        <f>total!F15-'sécurité sociale oublic orivéez'!F16-'contribution volontaire'!F16-ménages!F16</f>
        <v>0</v>
      </c>
      <c r="G16">
        <f>total!G15-'sécurité sociale oublic orivéez'!G16-'contribution volontaire'!G16-ménages!G16</f>
        <v>1.0000000000000009E-3</v>
      </c>
      <c r="H16">
        <f>total!H15-'sécurité sociale oublic orivéez'!H16-'contribution volontaire'!H16-ménages!H16</f>
        <v>0</v>
      </c>
      <c r="I16">
        <f>total!I15-'sécurité sociale oublic orivéez'!I16-'contribution volontaire'!I16-ménages!I16</f>
        <v>0</v>
      </c>
      <c r="J16">
        <f>total!J15-'sécurité sociale oublic orivéez'!J16-'contribution volontaire'!J16-ménages!J16</f>
        <v>0</v>
      </c>
      <c r="K16">
        <f>total!K15-'sécurité sociale oublic orivéez'!K16-'contribution volontaire'!K16-ménages!K16</f>
        <v>0</v>
      </c>
      <c r="L16">
        <f>total!L15-'sécurité sociale oublic orivéez'!L16-'contribution volontaire'!L16-ménages!L16</f>
        <v>3.2000000000000028E-2</v>
      </c>
      <c r="M16">
        <f>total!M15-'sécurité sociale oublic orivéez'!M16-'contribution volontaire'!M16-ménages!M16</f>
        <v>2.4000000000000243E-2</v>
      </c>
      <c r="N16">
        <f>total!N15-'sécurité sociale oublic orivéez'!N16-'contribution volontaire'!N16-ménages!N16</f>
        <v>2.9999999999999583E-2</v>
      </c>
      <c r="O16">
        <f>total!O15-'sécurité sociale oublic orivéez'!O16-'contribution volontaire'!O16-ménages!O16</f>
        <v>2.6000000000000023E-2</v>
      </c>
      <c r="P16">
        <f>total!P15-'sécurité sociale oublic orivéez'!P16-'contribution volontaire'!P16-ménages!P16</f>
        <v>1.7000000000000126E-2</v>
      </c>
      <c r="Q16">
        <f>total!Q15-'sécurité sociale oublic orivéez'!Q16-'contribution volontaire'!Q16-ménages!Q16</f>
        <v>3.3999999999999808E-2</v>
      </c>
      <c r="R16">
        <f>total!R15-'sécurité sociale oublic orivéez'!R16-'contribution volontaire'!R16-ménages!R16</f>
        <v>5.2999999999999936E-2</v>
      </c>
      <c r="S16">
        <f>total!S15-'sécurité sociale oublic orivéez'!S16-'contribution volontaire'!S16-ménages!S16</f>
        <v>4.3000000000000593E-2</v>
      </c>
      <c r="T16">
        <f>total!T15-'sécurité sociale oublic orivéez'!T16-'contribution volontaire'!T16-ménages!T16</f>
        <v>9.9999999999995648E-3</v>
      </c>
      <c r="U16">
        <f>total!U15-'sécurité sociale oublic orivéez'!U16-'contribution volontaire'!U16-ménages!U16</f>
        <v>-1.0000000000000009E-2</v>
      </c>
      <c r="V16">
        <f>total!V15-'sécurité sociale oublic orivéez'!V16-'contribution volontaire'!V16-ménages!V16</f>
        <v>5.7000000000000828E-2</v>
      </c>
      <c r="W16">
        <f>total!W15-'sécurité sociale oublic orivéez'!W16-'contribution volontaire'!W16-ménages!W16</f>
        <v>3.6000000000001586E-2</v>
      </c>
      <c r="X16">
        <f>total!X15-'sécurité sociale oublic orivéez'!X16-'contribution volontaire'!X16-ménages!X16</f>
        <v>0</v>
      </c>
    </row>
    <row r="17" spans="1:24">
      <c r="A17" t="s">
        <v>43</v>
      </c>
      <c r="B17">
        <f>total!B16-'sécurité sociale oublic orivéez'!B17-'contribution volontaire'!B17-ménages!B17</f>
        <v>0</v>
      </c>
      <c r="C17">
        <f>total!C16-'sécurité sociale oublic orivéez'!C17-'contribution volontaire'!C17-ménages!C17</f>
        <v>0</v>
      </c>
      <c r="D17">
        <f>total!D16-'sécurité sociale oublic orivéez'!D17-'contribution volontaire'!D17-ménages!D17</f>
        <v>0</v>
      </c>
      <c r="E17">
        <f>total!E16-'sécurité sociale oublic orivéez'!E17-'contribution volontaire'!E17-ménages!E17</f>
        <v>9.9999999999966782E-4</v>
      </c>
      <c r="F17">
        <f>total!F16-'sécurité sociale oublic orivéez'!F17-'contribution volontaire'!F17-ménages!F17</f>
        <v>-1.0000000000001119E-3</v>
      </c>
      <c r="G17">
        <f>total!G16-'sécurité sociale oublic orivéez'!G17-'contribution volontaire'!G17-ménages!G17</f>
        <v>0</v>
      </c>
      <c r="H17">
        <f>total!H16-'sécurité sociale oublic orivéez'!H17-'contribution volontaire'!H17-ménages!H17</f>
        <v>0</v>
      </c>
      <c r="I17">
        <f>total!I16-'sécurité sociale oublic orivéez'!I17-'contribution volontaire'!I17-ménages!I17</f>
        <v>0</v>
      </c>
      <c r="J17">
        <f>total!J16-'sécurité sociale oublic orivéez'!J17-'contribution volontaire'!J17-ménages!J17</f>
        <v>0</v>
      </c>
      <c r="K17">
        <f>total!K16-'sécurité sociale oublic orivéez'!K17-'contribution volontaire'!K17-ménages!K17</f>
        <v>0</v>
      </c>
      <c r="L17">
        <f>total!L16-'sécurité sociale oublic orivéez'!L17-'contribution volontaire'!L17-ménages!L17</f>
        <v>0</v>
      </c>
      <c r="M17">
        <f>total!M16-'sécurité sociale oublic orivéez'!M17-'contribution volontaire'!M17-ménages!M17</f>
        <v>1.000000000000556E-3</v>
      </c>
      <c r="N17">
        <f>total!N16-'sécurité sociale oublic orivéez'!N17-'contribution volontaire'!N17-ménages!N17</f>
        <v>0</v>
      </c>
      <c r="O17">
        <f>total!O16-'sécurité sociale oublic orivéez'!O17-'contribution volontaire'!O17-ménages!O17</f>
        <v>0</v>
      </c>
      <c r="P17">
        <f>total!P16-'sécurité sociale oublic orivéez'!P17-'contribution volontaire'!P17-ménages!P17</f>
        <v>0</v>
      </c>
      <c r="Q17">
        <f>total!Q16-'sécurité sociale oublic orivéez'!Q17-'contribution volontaire'!Q17-ménages!Q17</f>
        <v>9.9999999999966782E-4</v>
      </c>
      <c r="R17">
        <f>total!R16-'sécurité sociale oublic orivéez'!R17-'contribution volontaire'!R17-ménages!R17</f>
        <v>0</v>
      </c>
      <c r="S17">
        <f>total!S16-'sécurité sociale oublic orivéez'!S17-'contribution volontaire'!S17-ménages!S17</f>
        <v>0</v>
      </c>
      <c r="T17">
        <f>total!T16-'sécurité sociale oublic orivéez'!T17-'contribution volontaire'!T17-ménages!T17</f>
        <v>0</v>
      </c>
      <c r="U17">
        <f>total!U16-'sécurité sociale oublic orivéez'!U17-'contribution volontaire'!U17-ménages!U17</f>
        <v>0</v>
      </c>
      <c r="V17">
        <f>total!V16-'sécurité sociale oublic orivéez'!V17-'contribution volontaire'!V17-ménages!V17</f>
        <v>-6.7999999999998728E-2</v>
      </c>
      <c r="W17">
        <f>total!W16-'sécurité sociale oublic orivéez'!W17-'contribution volontaire'!W17-ménages!W17</f>
        <v>7.600000000000029E-2</v>
      </c>
      <c r="X17">
        <f>total!X16-'sécurité sociale oublic orivéez'!X17-'contribution volontaire'!X17-ménages!X17</f>
        <v>-9.9999999999988987E-4</v>
      </c>
    </row>
    <row r="18" spans="1:24">
      <c r="A18" t="s">
        <v>44</v>
      </c>
      <c r="B18">
        <f>total!B17-'sécurité sociale oublic orivéez'!B18-'contribution volontaire'!B18-ménages!B18</f>
        <v>9.9999999999944578E-4</v>
      </c>
      <c r="C18">
        <f>total!C17-'sécurité sociale oublic orivéez'!C18-'contribution volontaire'!C18-ménages!C18</f>
        <v>9.9999999999966782E-4</v>
      </c>
      <c r="D18">
        <f>total!D17-'sécurité sociale oublic orivéez'!D18-'contribution volontaire'!D18-ménages!D18</f>
        <v>0</v>
      </c>
      <c r="E18">
        <f>total!E17-'sécurité sociale oublic orivéez'!E18-'contribution volontaire'!E18-ménages!E18</f>
        <v>0</v>
      </c>
      <c r="F18">
        <f>total!F17-'sécurité sociale oublic orivéez'!F18-'contribution volontaire'!F18-ménages!F18</f>
        <v>0</v>
      </c>
      <c r="G18">
        <f>total!G17-'sécurité sociale oublic orivéez'!G18-'contribution volontaire'!G18-ménages!G18</f>
        <v>0</v>
      </c>
      <c r="H18">
        <f>total!H17-'sécurité sociale oublic orivéez'!H18-'contribution volontaire'!H18-ménages!H18</f>
        <v>0</v>
      </c>
      <c r="I18">
        <f>total!I17-'sécurité sociale oublic orivéez'!I18-'contribution volontaire'!I18-ménages!I18</f>
        <v>0</v>
      </c>
      <c r="J18">
        <f>total!J17-'sécurité sociale oublic orivéez'!J18-'contribution volontaire'!J18-ménages!J18</f>
        <v>9.9999999999944578E-4</v>
      </c>
      <c r="K18">
        <f>total!K17-'sécurité sociale oublic orivéez'!K18-'contribution volontaire'!K18-ménages!K18</f>
        <v>9.9999999999966782E-4</v>
      </c>
      <c r="L18">
        <f>total!L17-'sécurité sociale oublic orivéez'!L18-'contribution volontaire'!L18-ménages!L18</f>
        <v>0</v>
      </c>
      <c r="M18">
        <f>total!M17-'sécurité sociale oublic orivéez'!M18-'contribution volontaire'!M18-ménages!M18</f>
        <v>3.0000000000001137E-3</v>
      </c>
      <c r="N18">
        <f>total!N17-'sécurité sociale oublic orivéez'!N18-'contribution volontaire'!N18-ménages!N18</f>
        <v>9.9999999999988987E-4</v>
      </c>
      <c r="O18">
        <f>total!O17-'sécurité sociale oublic orivéez'!O18-'contribution volontaire'!O18-ménages!O18</f>
        <v>4.0000000000000036E-3</v>
      </c>
      <c r="P18">
        <f>total!P17-'sécurité sociale oublic orivéez'!P18-'contribution volontaire'!P18-ménages!P18</f>
        <v>3.0000000000003357E-3</v>
      </c>
      <c r="Q18">
        <f>total!Q17-'sécurité sociale oublic orivéez'!Q18-'contribution volontaire'!Q18-ménages!Q18</f>
        <v>0</v>
      </c>
      <c r="R18">
        <f>total!R17-'sécurité sociale oublic orivéez'!R18-'contribution volontaire'!R18-ménages!R18</f>
        <v>0</v>
      </c>
      <c r="S18">
        <f>total!S17-'sécurité sociale oublic orivéez'!S18-'contribution volontaire'!S18-ménages!S18</f>
        <v>-9.9999999999966782E-4</v>
      </c>
      <c r="T18">
        <f>total!T17-'sécurité sociale oublic orivéez'!T18-'contribution volontaire'!T18-ménages!T18</f>
        <v>0</v>
      </c>
      <c r="U18">
        <f>total!U17-'sécurité sociale oublic orivéez'!U18-'contribution volontaire'!U18-ménages!U18</f>
        <v>1.1999999999999789E-2</v>
      </c>
      <c r="V18">
        <f>total!V17-'sécurité sociale oublic orivéez'!V18-'contribution volontaire'!V18-ménages!V18</f>
        <v>-2.0000000000004459E-3</v>
      </c>
      <c r="W18">
        <f>total!W17-'sécurité sociale oublic orivéez'!W18-'contribution volontaire'!W18-ménages!W18</f>
        <v>-5.4000000000000492E-2</v>
      </c>
      <c r="X18">
        <f>total!X17-'sécurité sociale oublic orivéez'!X18-'contribution volontaire'!X18-ménages!X18</f>
        <v>0</v>
      </c>
    </row>
    <row r="19" spans="1:24">
      <c r="A19" t="s">
        <v>45</v>
      </c>
      <c r="B19">
        <f>total!B18-'sécurité sociale oublic orivéez'!B19-'contribution volontaire'!B19-ménages!B19</f>
        <v>1.000000000000334E-3</v>
      </c>
      <c r="C19">
        <f>total!C18-'sécurité sociale oublic orivéez'!C19-'contribution volontaire'!C19-ménages!C19</f>
        <v>-9.9999999999988987E-4</v>
      </c>
      <c r="D19">
        <f>total!D18-'sécurité sociale oublic orivéez'!D19-'contribution volontaire'!D19-ménages!D19</f>
        <v>0</v>
      </c>
      <c r="E19">
        <f>total!E18-'sécurité sociale oublic orivéez'!E19-'contribution volontaire'!E19-ménages!E19</f>
        <v>0</v>
      </c>
      <c r="F19">
        <f>total!F18-'sécurité sociale oublic orivéez'!F19-'contribution volontaire'!F19-ménages!F19</f>
        <v>-1.0000000000010001E-3</v>
      </c>
      <c r="G19">
        <f>total!G18-'sécurité sociale oublic orivéez'!G19-'contribution volontaire'!G19-ménages!G19</f>
        <v>9.9999999999988987E-4</v>
      </c>
      <c r="H19">
        <f>total!H18-'sécurité sociale oublic orivéez'!H19-'contribution volontaire'!H19-ménages!H19</f>
        <v>0</v>
      </c>
      <c r="I19">
        <f>total!I18-'sécurité sociale oublic orivéez'!I19-'contribution volontaire'!I19-ménages!I19</f>
        <v>0</v>
      </c>
      <c r="J19">
        <f>total!J18-'sécurité sociale oublic orivéez'!J19-'contribution volontaire'!J19-ménages!J19</f>
        <v>-1.000000000000556E-3</v>
      </c>
      <c r="K19">
        <f>total!K18-'sécurité sociale oublic orivéez'!K19-'contribution volontaire'!K19-ménages!K19</f>
        <v>-1.000000000000778E-3</v>
      </c>
      <c r="L19">
        <f>total!L18-'sécurité sociale oublic orivéez'!L19-'contribution volontaire'!L19-ménages!L19</f>
        <v>0</v>
      </c>
      <c r="M19">
        <f>total!M18-'sécurité sociale oublic orivéez'!M19-'contribution volontaire'!M19-ménages!M19</f>
        <v>0</v>
      </c>
      <c r="N19">
        <f>total!N18-'sécurité sociale oublic orivéez'!N19-'contribution volontaire'!N19-ménages!N19</f>
        <v>0</v>
      </c>
      <c r="O19">
        <f>total!O18-'sécurité sociale oublic orivéez'!O19-'contribution volontaire'!O19-ménages!O19</f>
        <v>0</v>
      </c>
      <c r="P19">
        <f>total!P18-'sécurité sociale oublic orivéez'!P19-'contribution volontaire'!P19-ménages!P19</f>
        <v>0</v>
      </c>
      <c r="Q19">
        <f>total!Q18-'sécurité sociale oublic orivéez'!Q19-'contribution volontaire'!Q19-ménages!Q19</f>
        <v>0</v>
      </c>
      <c r="R19">
        <f>total!R18-'sécurité sociale oublic orivéez'!R19-'contribution volontaire'!R19-ménages!R19</f>
        <v>1.000000000000556E-3</v>
      </c>
      <c r="S19">
        <f>total!S18-'sécurité sociale oublic orivéez'!S19-'contribution volontaire'!S19-ménages!S19</f>
        <v>1.000000000000556E-3</v>
      </c>
      <c r="T19">
        <f>total!T18-'sécurité sociale oublic orivéez'!T19-'contribution volontaire'!T19-ménages!T19</f>
        <v>0</v>
      </c>
      <c r="U19">
        <f>total!U18-'sécurité sociale oublic orivéez'!U19-'contribution volontaire'!U19-ménages!U19</f>
        <v>0</v>
      </c>
      <c r="V19">
        <f>total!V18-'sécurité sociale oublic orivéez'!V19-'contribution volontaire'!V19-ménages!V19</f>
        <v>0</v>
      </c>
      <c r="W19">
        <f>total!W18-'sécurité sociale oublic orivéez'!W19-'contribution volontaire'!W19-ménages!W19</f>
        <v>0.41499999999999981</v>
      </c>
      <c r="X19">
        <f>total!X18-'sécurité sociale oublic orivéez'!X19-'contribution volontaire'!X19-ménages!X19</f>
        <v>0</v>
      </c>
    </row>
    <row r="20" spans="1:24" s="1" customFormat="1">
      <c r="A20" s="1" t="s">
        <v>46</v>
      </c>
      <c r="B20">
        <f>total!B19-'sécurité sociale oublic orivéez'!B20-'contribution volontaire'!B20-ménages!B20</f>
        <v>0</v>
      </c>
      <c r="C20">
        <f>total!C19-'sécurité sociale oublic orivéez'!C20-'contribution volontaire'!C20-ménages!C20</f>
        <v>0</v>
      </c>
      <c r="D20">
        <f>total!D19-'sécurité sociale oublic orivéez'!D20-'contribution volontaire'!D20-ménages!D20</f>
        <v>0</v>
      </c>
      <c r="E20">
        <f>total!E19-'sécurité sociale oublic orivéez'!E20-'contribution volontaire'!E20-ménages!E20</f>
        <v>0</v>
      </c>
      <c r="F20">
        <f>total!F19-'sécurité sociale oublic orivéez'!F20-'contribution volontaire'!F20-ménages!F20</f>
        <v>-9.9999999999933475E-4</v>
      </c>
      <c r="G20">
        <f>total!G19-'sécurité sociale oublic orivéez'!G20-'contribution volontaire'!G20-ménages!G20</f>
        <v>-1.000000000000445E-3</v>
      </c>
      <c r="H20">
        <f>total!H19-'sécurité sociale oublic orivéez'!H20-'contribution volontaire'!H20-ménages!H20</f>
        <v>-1.5543122344752192E-15</v>
      </c>
      <c r="I20">
        <f>total!I19-'sécurité sociale oublic orivéez'!I20-'contribution volontaire'!I20-ménages!I20</f>
        <v>1.000000000000445E-3</v>
      </c>
      <c r="J20">
        <f>total!J19-'sécurité sociale oublic orivéez'!J20-'contribution volontaire'!J20-ménages!J20</f>
        <v>9.9999999999944578E-4</v>
      </c>
      <c r="K20">
        <f>total!K19-'sécurité sociale oublic orivéez'!K20-'contribution volontaire'!K20-ménages!K20</f>
        <v>0</v>
      </c>
      <c r="L20">
        <f>total!L19-'sécurité sociale oublic orivéez'!L20-'contribution volontaire'!L20-ménages!L20</f>
        <v>0</v>
      </c>
      <c r="M20">
        <f>total!M19-'sécurité sociale oublic orivéez'!M20-'contribution volontaire'!M20-ménages!M20</f>
        <v>0</v>
      </c>
      <c r="N20">
        <f>total!N19-'sécurité sociale oublic orivéez'!N20-'contribution volontaire'!N20-ménages!N20</f>
        <v>0</v>
      </c>
      <c r="O20">
        <f>total!O19-'sécurité sociale oublic orivéez'!O20-'contribution volontaire'!O20-ménages!O20</f>
        <v>-1.8999999999999462E-2</v>
      </c>
      <c r="P20">
        <f>total!P19-'sécurité sociale oublic orivéez'!P20-'contribution volontaire'!P20-ménages!P20</f>
        <v>-1.9000000000001016E-2</v>
      </c>
      <c r="Q20">
        <f>total!Q19-'sécurité sociale oublic orivéez'!Q20-'contribution volontaire'!Q20-ménages!Q20</f>
        <v>-3.399999999999892E-2</v>
      </c>
      <c r="R20">
        <f>total!R19-'sécurité sociale oublic orivéez'!R20-'contribution volontaire'!R20-ménages!R20</f>
        <v>-3.2000000000000473E-2</v>
      </c>
      <c r="S20">
        <f>total!S19-'sécurité sociale oublic orivéez'!S20-'contribution volontaire'!S20-ménages!S20</f>
        <v>-2.4999999999999911E-2</v>
      </c>
      <c r="T20">
        <f>total!T19-'sécurité sociale oublic orivéez'!T20-'contribution volontaire'!T20-ménages!T20</f>
        <v>-2.8000000000000469E-2</v>
      </c>
      <c r="U20">
        <f>total!U19-'sécurité sociale oublic orivéez'!U20-'contribution volontaire'!U20-ménages!U20</f>
        <v>-3.0000000000000249E-2</v>
      </c>
      <c r="V20">
        <f>total!V19-'sécurité sociale oublic orivéez'!V20-'contribution volontaire'!V20-ménages!V20</f>
        <v>-1.2000000000000677E-2</v>
      </c>
      <c r="W20">
        <f>total!W19-'sécurité sociale oublic orivéez'!W20-'contribution volontaire'!W20-ménages!W20</f>
        <v>1.5000000000000346E-2</v>
      </c>
      <c r="X20">
        <f>total!X19-'sécurité sociale oublic orivéez'!X20-'contribution volontaire'!X20-ménages!X20</f>
        <v>0</v>
      </c>
    </row>
    <row r="21" spans="1:24">
      <c r="A21" t="s">
        <v>47</v>
      </c>
      <c r="B21">
        <f>total!B20-'sécurité sociale oublic orivéez'!B21-'contribution volontaire'!B21-ménages!B21</f>
        <v>0</v>
      </c>
      <c r="C21">
        <f>total!C20-'sécurité sociale oublic orivéez'!C21-'contribution volontaire'!C21-ménages!C21</f>
        <v>0</v>
      </c>
      <c r="D21">
        <f>total!D20-'sécurité sociale oublic orivéez'!D21-'contribution volontaire'!D21-ménages!D21</f>
        <v>0</v>
      </c>
      <c r="E21">
        <f>total!E20-'sécurité sociale oublic orivéez'!E21-'contribution volontaire'!E21-ménages!E21</f>
        <v>0</v>
      </c>
      <c r="F21">
        <f>total!F20-'sécurité sociale oublic orivéez'!F21-'contribution volontaire'!F21-ménages!F21</f>
        <v>-9.9999999999966782E-4</v>
      </c>
      <c r="G21">
        <f>total!G20-'sécurité sociale oublic orivéez'!G21-'contribution volontaire'!G21-ménages!G21</f>
        <v>9.9999999999922373E-4</v>
      </c>
      <c r="H21">
        <f>total!H20-'sécurité sociale oublic orivéez'!H21-'contribution volontaire'!H21-ménages!H21</f>
        <v>0</v>
      </c>
      <c r="I21">
        <f>total!I20-'sécurité sociale oublic orivéez'!I21-'contribution volontaire'!I21-ménages!I21</f>
        <v>-9.9999999999944578E-4</v>
      </c>
      <c r="J21">
        <f>total!J20-'sécurité sociale oublic orivéez'!J21-'contribution volontaire'!J21-ménages!J21</f>
        <v>0</v>
      </c>
      <c r="K21">
        <f>total!K20-'sécurité sociale oublic orivéez'!K21-'contribution volontaire'!K21-ménages!K21</f>
        <v>0</v>
      </c>
      <c r="L21">
        <f>total!L20-'sécurité sociale oublic orivéez'!L21-'contribution volontaire'!L21-ménages!L21</f>
        <v>0</v>
      </c>
      <c r="M21">
        <f>total!M20-'sécurité sociale oublic orivéez'!M21-'contribution volontaire'!M21-ménages!M21</f>
        <v>-9.9999999999988987E-4</v>
      </c>
      <c r="N21">
        <f>total!N20-'sécurité sociale oublic orivéez'!N21-'contribution volontaire'!N21-ménages!N21</f>
        <v>-1.000000000000556E-3</v>
      </c>
      <c r="O21">
        <f>total!O20-'sécurité sociale oublic orivéez'!O21-'contribution volontaire'!O21-ménages!O21</f>
        <v>0</v>
      </c>
      <c r="P21">
        <f>total!P20-'sécurité sociale oublic orivéez'!P21-'contribution volontaire'!P21-ménages!P21</f>
        <v>0</v>
      </c>
      <c r="Q21">
        <f>total!Q20-'sécurité sociale oublic orivéez'!Q21-'contribution volontaire'!Q21-ménages!Q21</f>
        <v>-9.9999999999988987E-4</v>
      </c>
      <c r="R21">
        <f>total!R20-'sécurité sociale oublic orivéez'!R21-'contribution volontaire'!R21-ménages!R21</f>
        <v>0</v>
      </c>
      <c r="S21">
        <f>total!S20-'sécurité sociale oublic orivéez'!S21-'contribution volontaire'!S21-ménages!S21</f>
        <v>9.9999999999995648E-3</v>
      </c>
      <c r="T21">
        <f>total!T20-'sécurité sociale oublic orivéez'!T21-'contribution volontaire'!T21-ménages!T21</f>
        <v>9.9999999999997868E-3</v>
      </c>
      <c r="U21">
        <f>total!U20-'sécurité sociale oublic orivéez'!U21-'contribution volontaire'!U21-ménages!U21</f>
        <v>3.0000000000001137E-3</v>
      </c>
      <c r="V21">
        <f>total!V20-'sécurité sociale oublic orivéez'!V21-'contribution volontaire'!V21-ménages!V21</f>
        <v>2.5999999999999579E-2</v>
      </c>
      <c r="W21">
        <f>total!W20-'sécurité sociale oublic orivéez'!W21-'contribution volontaire'!W21-ménages!W21</f>
        <v>3.2999999999999918E-2</v>
      </c>
      <c r="X21">
        <f>total!X20-'sécurité sociale oublic orivéez'!X21-'contribution volontaire'!X21-ménages!X21</f>
        <v>0</v>
      </c>
    </row>
    <row r="22" spans="1:24">
      <c r="A22" t="s">
        <v>48</v>
      </c>
      <c r="B22" t="e">
        <f>total!B21-'sécurité sociale oublic orivéez'!B22-'contribution volontaire'!B22-ménages!B22</f>
        <v>#VALUE!</v>
      </c>
      <c r="C22" t="e">
        <f>total!C21-'sécurité sociale oublic orivéez'!C22-'contribution volontaire'!C22-ménages!C22</f>
        <v>#VALUE!</v>
      </c>
      <c r="D22" t="e">
        <f>total!D21-'sécurité sociale oublic orivéez'!D22-'contribution volontaire'!D22-ménages!D22</f>
        <v>#VALUE!</v>
      </c>
      <c r="E22">
        <f>total!E21-'sécurité sociale oublic orivéez'!E22-'contribution volontaire'!E22-ménages!E22</f>
        <v>0</v>
      </c>
      <c r="F22">
        <f>total!F21-'sécurité sociale oublic orivéez'!F22-'contribution volontaire'!F22-ménages!F22</f>
        <v>9.9999999999944578E-4</v>
      </c>
      <c r="G22">
        <f>total!G21-'sécurité sociale oublic orivéez'!G22-'contribution volontaire'!G22-ménages!G22</f>
        <v>9.9999999999944578E-4</v>
      </c>
      <c r="H22">
        <f>total!H21-'sécurité sociale oublic orivéez'!H22-'contribution volontaire'!H22-ménages!H22</f>
        <v>0</v>
      </c>
      <c r="I22">
        <f>total!I21-'sécurité sociale oublic orivéez'!I22-'contribution volontaire'!I22-ménages!I22</f>
        <v>0</v>
      </c>
      <c r="J22">
        <f>total!J21-'sécurité sociale oublic orivéez'!J22-'contribution volontaire'!J22-ménages!J22</f>
        <v>0</v>
      </c>
      <c r="K22">
        <f>total!K21-'sécurité sociale oublic orivéez'!K22-'contribution volontaire'!K22-ménages!K22</f>
        <v>1.000000000000334E-3</v>
      </c>
      <c r="L22">
        <f>total!L21-'sécurité sociale oublic orivéez'!L22-'contribution volontaire'!L22-ménages!L22</f>
        <v>1.9999999999988916E-3</v>
      </c>
      <c r="M22">
        <f>total!M21-'sécurité sociale oublic orivéez'!M22-'contribution volontaire'!M22-ménages!M22</f>
        <v>1.7999999999999794E-2</v>
      </c>
      <c r="N22">
        <f>total!N21-'sécurité sociale oublic orivéez'!N22-'contribution volontaire'!N22-ménages!N22</f>
        <v>1.2999999999999456E-2</v>
      </c>
      <c r="O22">
        <f>total!O21-'sécurité sociale oublic orivéez'!O22-'contribution volontaire'!O22-ménages!O22</f>
        <v>7.0000000000000284E-2</v>
      </c>
      <c r="P22">
        <f>total!P21-'sécurité sociale oublic orivéez'!P22-'contribution volontaire'!P22-ménages!P22</f>
        <v>0.10200000000000031</v>
      </c>
      <c r="Q22">
        <f>total!Q21-'sécurité sociale oublic orivéez'!Q22-'contribution volontaire'!Q22-ménages!Q22</f>
        <v>0.13200000000000056</v>
      </c>
      <c r="R22">
        <f>total!R21-'sécurité sociale oublic orivéez'!R22-'contribution volontaire'!R22-ménages!R22</f>
        <v>2.1999999999999797E-2</v>
      </c>
      <c r="S22">
        <f>total!S21-'sécurité sociale oublic orivéez'!S22-'contribution volontaire'!S22-ménages!S22</f>
        <v>1.499999999999968E-2</v>
      </c>
      <c r="T22">
        <f>total!T21-'sécurité sociale oublic orivéez'!T22-'contribution volontaire'!T22-ménages!T22</f>
        <v>1.0999999999999233E-2</v>
      </c>
      <c r="U22">
        <f>total!U21-'sécurité sociale oublic orivéez'!U22-'contribution volontaire'!U22-ménages!U22</f>
        <v>1.1000000000000121E-2</v>
      </c>
      <c r="V22">
        <f>total!V21-'sécurité sociale oublic orivéez'!V22-'contribution volontaire'!V22-ménages!V22</f>
        <v>6.9999999999992291E-3</v>
      </c>
      <c r="W22">
        <f>total!W21-'sécurité sociale oublic orivéez'!W22-'contribution volontaire'!W22-ménages!W22</f>
        <v>9.9999999999988987E-4</v>
      </c>
      <c r="X22">
        <f>total!X21-'sécurité sociale oublic orivéez'!X22-'contribution volontaire'!X22-ménages!X22</f>
        <v>1.7999999999999794E-2</v>
      </c>
    </row>
    <row r="23" spans="1:24">
      <c r="A23" t="s">
        <v>49</v>
      </c>
      <c r="B23">
        <f>total!B22-'sécurité sociale oublic orivéez'!B23-'contribution volontaire'!B23-ménages!B23</f>
        <v>0</v>
      </c>
      <c r="C23">
        <f>total!C22-'sécurité sociale oublic orivéez'!C23-'contribution volontaire'!C23-ménages!C23</f>
        <v>0</v>
      </c>
      <c r="D23">
        <f>total!D22-'sécurité sociale oublic orivéez'!D23-'contribution volontaire'!D23-ménages!D23</f>
        <v>0</v>
      </c>
      <c r="E23">
        <f>total!E22-'sécurité sociale oublic orivéez'!E23-'contribution volontaire'!E23-ménages!E23</f>
        <v>0</v>
      </c>
      <c r="F23">
        <f>total!F22-'sécurité sociale oublic orivéez'!F23-'contribution volontaire'!F23-ménages!F23</f>
        <v>0</v>
      </c>
      <c r="G23">
        <f>total!G22-'sécurité sociale oublic orivéez'!G23-'contribution volontaire'!G23-ménages!G23</f>
        <v>1.000000000000334E-3</v>
      </c>
      <c r="H23">
        <f>total!H22-'sécurité sociale oublic orivéez'!H23-'contribution volontaire'!H23-ménages!H23</f>
        <v>0</v>
      </c>
      <c r="I23">
        <f>total!I22-'sécurité sociale oublic orivéez'!I23-'contribution volontaire'!I23-ménages!I23</f>
        <v>9.9999999999966782E-4</v>
      </c>
      <c r="J23">
        <f>total!J22-'sécurité sociale oublic orivéez'!J23-'contribution volontaire'!J23-ménages!J23</f>
        <v>-9.9999999999966782E-4</v>
      </c>
      <c r="K23">
        <f>total!K22-'sécurité sociale oublic orivéez'!K23-'contribution volontaire'!K23-ménages!K23</f>
        <v>0</v>
      </c>
      <c r="L23">
        <f>total!L22-'sécurité sociale oublic orivéez'!L23-'contribution volontaire'!L23-ménages!L23</f>
        <v>9.9999999999944578E-4</v>
      </c>
      <c r="M23">
        <f>total!M22-'sécurité sociale oublic orivéez'!M23-'contribution volontaire'!M23-ménages!M23</f>
        <v>0</v>
      </c>
      <c r="N23">
        <f>total!N22-'sécurité sociale oublic orivéez'!N23-'contribution volontaire'!N23-ménages!N23</f>
        <v>0</v>
      </c>
      <c r="O23">
        <f>total!O22-'sécurité sociale oublic orivéez'!O23-'contribution volontaire'!O23-ménages!O23</f>
        <v>0</v>
      </c>
      <c r="P23">
        <f>total!P22-'sécurité sociale oublic orivéez'!P23-'contribution volontaire'!P23-ménages!P23</f>
        <v>0</v>
      </c>
      <c r="Q23">
        <f>total!Q22-'sécurité sociale oublic orivéez'!Q23-'contribution volontaire'!Q23-ménages!Q23</f>
        <v>0</v>
      </c>
      <c r="R23">
        <f>total!R22-'sécurité sociale oublic orivéez'!R23-'contribution volontaire'!R23-ménages!R23</f>
        <v>0</v>
      </c>
      <c r="S23">
        <f>total!S22-'sécurité sociale oublic orivéez'!S23-'contribution volontaire'!S23-ménages!S23</f>
        <v>-1.000000000000556E-3</v>
      </c>
      <c r="T23">
        <f>total!T22-'sécurité sociale oublic orivéez'!T23-'contribution volontaire'!T23-ménages!T23</f>
        <v>0</v>
      </c>
      <c r="U23">
        <f>total!U22-'sécurité sociale oublic orivéez'!U23-'contribution volontaire'!U23-ménages!U23</f>
        <v>9.9999999999988987E-4</v>
      </c>
      <c r="V23">
        <f>total!V22-'sécurité sociale oublic orivéez'!V23-'contribution volontaire'!V23-ménages!V23</f>
        <v>1.000000000000334E-3</v>
      </c>
      <c r="W23">
        <f>total!W22-'sécurité sociale oublic orivéez'!W23-'contribution volontaire'!W23-ménages!W23</f>
        <v>-6.9999999999998952E-3</v>
      </c>
      <c r="X23">
        <f>total!X22-'sécurité sociale oublic orivéez'!X23-'contribution volontaire'!X23-ménages!X23</f>
        <v>0</v>
      </c>
    </row>
    <row r="24" spans="1:24">
      <c r="A24" t="s">
        <v>50</v>
      </c>
      <c r="B24">
        <f>total!B23-'sécurité sociale oublic orivéez'!B24-'contribution volontaire'!B24-ménages!B24</f>
        <v>0</v>
      </c>
      <c r="C24">
        <f>total!C23-'sécurité sociale oublic orivéez'!C24-'contribution volontaire'!C24-ménages!C24</f>
        <v>0</v>
      </c>
      <c r="D24">
        <f>total!D23-'sécurité sociale oublic orivéez'!D24-'contribution volontaire'!D24-ménages!D24</f>
        <v>0</v>
      </c>
      <c r="E24">
        <f>total!E23-'sécurité sociale oublic orivéez'!E24-'contribution volontaire'!E24-ménages!E24</f>
        <v>-1.0000000000010001E-3</v>
      </c>
      <c r="F24">
        <f>total!F23-'sécurité sociale oublic orivéez'!F24-'contribution volontaire'!F24-ménages!F24</f>
        <v>0</v>
      </c>
      <c r="G24">
        <f>total!G23-'sécurité sociale oublic orivéez'!G24-'contribution volontaire'!G24-ménages!G24</f>
        <v>0</v>
      </c>
      <c r="H24">
        <f>total!H23-'sécurité sociale oublic orivéez'!H24-'contribution volontaire'!H24-ménages!H24</f>
        <v>0</v>
      </c>
      <c r="I24">
        <f>total!I23-'sécurité sociale oublic orivéez'!I24-'contribution volontaire'!I24-ménages!I24</f>
        <v>9.9999999999944578E-4</v>
      </c>
      <c r="J24">
        <f>total!J23-'sécurité sociale oublic orivéez'!J24-'contribution volontaire'!J24-ménages!J24</f>
        <v>0</v>
      </c>
      <c r="K24">
        <f>total!K23-'sécurité sociale oublic orivéez'!K24-'contribution volontaire'!K24-ménages!K24</f>
        <v>0</v>
      </c>
      <c r="L24">
        <f>total!L23-'sécurité sociale oublic orivéez'!L24-'contribution volontaire'!L24-ménages!L24</f>
        <v>0</v>
      </c>
      <c r="M24">
        <f>total!M23-'sécurité sociale oublic orivéez'!M24-'contribution volontaire'!M24-ménages!M24</f>
        <v>0</v>
      </c>
      <c r="N24">
        <f>total!N23-'sécurité sociale oublic orivéez'!N24-'contribution volontaire'!N24-ménages!N24</f>
        <v>0</v>
      </c>
      <c r="O24">
        <f>total!O23-'sécurité sociale oublic orivéez'!O24-'contribution volontaire'!O24-ménages!O24</f>
        <v>0</v>
      </c>
      <c r="P24">
        <f>total!P23-'sécurité sociale oublic orivéez'!P24-'contribution volontaire'!P24-ménages!P24</f>
        <v>-1.000000000000334E-3</v>
      </c>
      <c r="Q24">
        <f>total!Q23-'sécurité sociale oublic orivéez'!Q24-'contribution volontaire'!Q24-ménages!Q24</f>
        <v>0</v>
      </c>
      <c r="R24">
        <f>total!R23-'sécurité sociale oublic orivéez'!R24-'contribution volontaire'!R24-ménages!R24</f>
        <v>0</v>
      </c>
      <c r="S24">
        <f>total!S23-'sécurité sociale oublic orivéez'!S24-'contribution volontaire'!S24-ménages!S24</f>
        <v>0</v>
      </c>
      <c r="T24">
        <f>total!T23-'sécurité sociale oublic orivéez'!T24-'contribution volontaire'!T24-ménages!T24</f>
        <v>0</v>
      </c>
      <c r="U24">
        <f>total!U23-'sécurité sociale oublic orivéez'!U24-'contribution volontaire'!U24-ménages!U24</f>
        <v>1.0000000000001119E-3</v>
      </c>
      <c r="V24">
        <f>total!V23-'sécurité sociale oublic orivéez'!V24-'contribution volontaire'!V24-ménages!V24</f>
        <v>4.9999999999996714E-3</v>
      </c>
      <c r="W24">
        <f>total!W23-'sécurité sociale oublic orivéez'!W24-'contribution volontaire'!W24-ménages!W24</f>
        <v>2.3000000000000798E-2</v>
      </c>
      <c r="X24">
        <f>total!X23-'sécurité sociale oublic orivéez'!X24-'contribution volontaire'!X24-ménages!X24</f>
        <v>0</v>
      </c>
    </row>
    <row r="25" spans="1:24">
      <c r="A25" t="s">
        <v>51</v>
      </c>
      <c r="B25">
        <f>total!B24-'sécurité sociale oublic orivéez'!B25-'contribution volontaire'!B25-ménages!B25</f>
        <v>-1.000000000000334E-3</v>
      </c>
      <c r="C25">
        <f>total!C24-'sécurité sociale oublic orivéez'!C25-'contribution volontaire'!C25-ménages!C25</f>
        <v>-9.9999999999988987E-4</v>
      </c>
      <c r="D25">
        <f>total!D24-'sécurité sociale oublic orivéez'!D25-'contribution volontaire'!D25-ménages!D25</f>
        <v>1.0000000000002229E-3</v>
      </c>
      <c r="E25">
        <f>total!E24-'sécurité sociale oublic orivéez'!E25-'contribution volontaire'!E25-ménages!E25</f>
        <v>9.9999999999988987E-4</v>
      </c>
      <c r="F25">
        <f>total!F24-'sécurité sociale oublic orivéez'!F25-'contribution volontaire'!F25-ménages!F25</f>
        <v>0</v>
      </c>
      <c r="G25">
        <f>total!G24-'sécurité sociale oublic orivéez'!G25-'contribution volontaire'!G25-ménages!G25</f>
        <v>0</v>
      </c>
      <c r="H25">
        <f>total!H24-'sécurité sociale oublic orivéez'!H25-'contribution volontaire'!H25-ménages!H25</f>
        <v>-9.9999999999966782E-4</v>
      </c>
      <c r="I25">
        <f>total!I24-'sécurité sociale oublic orivéez'!I25-'contribution volontaire'!I25-ménages!I25</f>
        <v>9.9999999999988987E-4</v>
      </c>
      <c r="J25">
        <f>total!J24-'sécurité sociale oublic orivéez'!J25-'contribution volontaire'!J25-ménages!J25</f>
        <v>0</v>
      </c>
      <c r="K25">
        <f>total!K24-'sécurité sociale oublic orivéez'!K25-'contribution volontaire'!K25-ménages!K25</f>
        <v>1.0000000000001119E-3</v>
      </c>
      <c r="L25">
        <f>total!L24-'sécurité sociale oublic orivéez'!L25-'contribution volontaire'!L25-ménages!L25</f>
        <v>0</v>
      </c>
      <c r="M25">
        <f>total!M24-'sécurité sociale oublic orivéez'!M25-'contribution volontaire'!M25-ménages!M25</f>
        <v>2.0000000000002238E-3</v>
      </c>
      <c r="N25">
        <f>total!N24-'sécurité sociale oublic orivéez'!N25-'contribution volontaire'!N25-ménages!N25</f>
        <v>-6.999999999999007E-3</v>
      </c>
      <c r="O25">
        <f>total!O24-'sécurité sociale oublic orivéez'!O25-'contribution volontaire'!O25-ménages!O25</f>
        <v>-3.0000000000005578E-3</v>
      </c>
      <c r="P25">
        <f>total!P24-'sécurité sociale oublic orivéez'!P25-'contribution volontaire'!P25-ménages!P25</f>
        <v>3.9999999999997815E-3</v>
      </c>
      <c r="Q25">
        <f>total!Q24-'sécurité sociale oublic orivéez'!Q25-'contribution volontaire'!Q25-ménages!Q25</f>
        <v>4.0000000000000036E-3</v>
      </c>
      <c r="R25">
        <f>total!R24-'sécurité sociale oublic orivéez'!R25-'contribution volontaire'!R25-ménages!R25</f>
        <v>-1.9999999999996687E-3</v>
      </c>
      <c r="S25">
        <f>total!S24-'sécurité sociale oublic orivéez'!S25-'contribution volontaire'!S25-ménages!S25</f>
        <v>5.0000000000004485E-3</v>
      </c>
      <c r="T25">
        <f>total!T24-'sécurité sociale oublic orivéez'!T25-'contribution volontaire'!T25-ménages!T25</f>
        <v>4.0000000000002256E-3</v>
      </c>
      <c r="U25">
        <f>total!U24-'sécurité sociale oublic orivéez'!U25-'contribution volontaire'!U25-ménages!U25</f>
        <v>-2.0000000000002238E-3</v>
      </c>
      <c r="V25">
        <f>total!V24-'sécurité sociale oublic orivéez'!V25-'contribution volontaire'!V25-ménages!V25</f>
        <v>9.9999999999998979E-3</v>
      </c>
      <c r="W25">
        <f>total!W24-'sécurité sociale oublic orivéez'!W25-'contribution volontaire'!W25-ménages!W25</f>
        <v>0.12099999999999922</v>
      </c>
      <c r="X25">
        <f>total!X24-'sécurité sociale oublic orivéez'!X25-'contribution volontaire'!X25-ménages!X25</f>
        <v>0</v>
      </c>
    </row>
    <row r="26" spans="1:24">
      <c r="A26" t="s">
        <v>52</v>
      </c>
      <c r="B26">
        <f>total!B25-'sécurité sociale oublic orivéez'!B26-'contribution volontaire'!B26-ménages!B26</f>
        <v>0.15599999999999992</v>
      </c>
      <c r="C26">
        <f>total!C25-'sécurité sociale oublic orivéez'!C26-'contribution volontaire'!C26-ménages!C26</f>
        <v>0.13999999999999968</v>
      </c>
      <c r="D26">
        <f>total!D25-'sécurité sociale oublic orivéez'!D26-'contribution volontaire'!D26-ménages!D26</f>
        <v>0.15399999999999991</v>
      </c>
      <c r="E26">
        <f>total!E25-'sécurité sociale oublic orivéez'!E26-'contribution volontaire'!E26-ménages!E26</f>
        <v>0.13900000000000046</v>
      </c>
      <c r="F26">
        <f>total!F25-'sécurité sociale oublic orivéez'!F26-'contribution volontaire'!F26-ménages!F26</f>
        <v>0.15300000000000047</v>
      </c>
      <c r="G26">
        <f>total!G25-'sécurité sociale oublic orivéez'!G26-'contribution volontaire'!G26-ménages!G26</f>
        <v>0.1419999999999999</v>
      </c>
      <c r="H26">
        <f>total!H25-'sécurité sociale oublic orivéez'!H26-'contribution volontaire'!H26-ménages!H26</f>
        <v>9.7999999999999421E-2</v>
      </c>
      <c r="I26">
        <f>total!I25-'sécurité sociale oublic orivéez'!I26-'contribution volontaire'!I26-ménages!I26</f>
        <v>8.6999999999999966E-2</v>
      </c>
      <c r="J26">
        <f>total!J25-'sécurité sociale oublic orivéez'!J26-'contribution volontaire'!J26-ménages!J26</f>
        <v>9.4000000000000528E-2</v>
      </c>
      <c r="K26">
        <f>total!K25-'sécurité sociale oublic orivéez'!K26-'contribution volontaire'!K26-ménages!K26</f>
        <v>9.6000000000000529E-2</v>
      </c>
      <c r="L26">
        <f>total!L25-'sécurité sociale oublic orivéez'!L26-'contribution volontaire'!L26-ménages!L26</f>
        <v>9.5000000000000417E-2</v>
      </c>
      <c r="M26">
        <f>total!M25-'sécurité sociale oublic orivéez'!M26-'contribution volontaire'!M26-ménages!M26</f>
        <v>9.7000000000000863E-2</v>
      </c>
      <c r="N26">
        <f>total!N25-'sécurité sociale oublic orivéez'!N26-'contribution volontaire'!N26-ménages!N26</f>
        <v>0.10399999999999965</v>
      </c>
      <c r="O26">
        <f>total!O25-'sécurité sociale oublic orivéez'!O26-'contribution volontaire'!O26-ménages!O26</f>
        <v>9.4999999999999973E-2</v>
      </c>
      <c r="P26">
        <f>total!P25-'sécurité sociale oublic orivéez'!P26-'contribution volontaire'!P26-ménages!P26</f>
        <v>9.1999999999999416E-2</v>
      </c>
      <c r="Q26">
        <f>total!Q25-'sécurité sociale oublic orivéez'!Q26-'contribution volontaire'!Q26-ménages!Q26</f>
        <v>9.2999999999999972E-2</v>
      </c>
      <c r="R26">
        <f>total!R25-'sécurité sociale oublic orivéez'!R26-'contribution volontaire'!R26-ménages!R26</f>
        <v>8.5999999999999854E-2</v>
      </c>
      <c r="S26">
        <f>total!S25-'sécurité sociale oublic orivéez'!S26-'contribution volontaire'!S26-ménages!S26</f>
        <v>9.2000000000000304E-2</v>
      </c>
      <c r="T26">
        <f>total!T25-'sécurité sociale oublic orivéez'!T26-'contribution volontaire'!T26-ménages!T26</f>
        <v>8.9999999999999414E-2</v>
      </c>
      <c r="U26">
        <f>total!U25-'sécurité sociale oublic orivéez'!U26-'contribution volontaire'!U26-ménages!U26</f>
        <v>8.4000000000000075E-2</v>
      </c>
      <c r="V26">
        <f>total!V25-'sécurité sociale oublic orivéez'!V26-'contribution volontaire'!V26-ménages!V26</f>
        <v>1.9999999999999796E-2</v>
      </c>
      <c r="W26">
        <f>total!W25-'sécurité sociale oublic orivéez'!W26-'contribution volontaire'!W26-ménages!W26</f>
        <v>0.29200000000000004</v>
      </c>
      <c r="X26">
        <f>total!X25-'sécurité sociale oublic orivéez'!X26-'contribution volontaire'!X26-ménages!X26</f>
        <v>6.3999999999999391E-2</v>
      </c>
    </row>
    <row r="27" spans="1:24">
      <c r="A27" t="s">
        <v>53</v>
      </c>
      <c r="B27">
        <f>total!B26-'sécurité sociale oublic orivéez'!B27-'contribution volontaire'!B27-ménages!B27</f>
        <v>9.9999999999988987E-4</v>
      </c>
      <c r="C27">
        <f>total!C26-'sécurité sociale oublic orivéez'!C27-'contribution volontaire'!C27-ménages!C27</f>
        <v>0</v>
      </c>
      <c r="D27">
        <f>total!D26-'sécurité sociale oublic orivéez'!D27-'contribution volontaire'!D27-ménages!D27</f>
        <v>0</v>
      </c>
      <c r="E27">
        <f>total!E26-'sécurité sociale oublic orivéez'!E27-'contribution volontaire'!E27-ménages!E27</f>
        <v>0</v>
      </c>
      <c r="F27">
        <f>total!F26-'sécurité sociale oublic orivéez'!F27-'contribution volontaire'!F27-ménages!F27</f>
        <v>0</v>
      </c>
      <c r="G27">
        <f>total!G26-'sécurité sociale oublic orivéez'!G27-'contribution volontaire'!G27-ménages!G27</f>
        <v>-9.9999999999944578E-4</v>
      </c>
      <c r="H27">
        <f>total!H26-'sécurité sociale oublic orivéez'!H27-'contribution volontaire'!H27-ménages!H27</f>
        <v>0</v>
      </c>
      <c r="I27">
        <f>total!I26-'sécurité sociale oublic orivéez'!I27-'contribution volontaire'!I27-ménages!I27</f>
        <v>-1.000000000000334E-3</v>
      </c>
      <c r="J27">
        <f>total!J26-'sécurité sociale oublic orivéez'!J27-'contribution volontaire'!J27-ménages!J27</f>
        <v>0</v>
      </c>
      <c r="K27">
        <f>total!K26-'sécurité sociale oublic orivéez'!K27-'contribution volontaire'!K27-ménages!K27</f>
        <v>0</v>
      </c>
      <c r="L27">
        <f>total!L26-'sécurité sociale oublic orivéez'!L27-'contribution volontaire'!L27-ménages!L27</f>
        <v>0</v>
      </c>
      <c r="M27">
        <f>total!M26-'sécurité sociale oublic orivéez'!M27-'contribution volontaire'!M27-ménages!M27</f>
        <v>0</v>
      </c>
      <c r="N27">
        <f>total!N26-'sécurité sociale oublic orivéez'!N27-'contribution volontaire'!N27-ménages!N27</f>
        <v>0</v>
      </c>
      <c r="O27">
        <f>total!O26-'sécurité sociale oublic orivéez'!O27-'contribution volontaire'!O27-ménages!O27</f>
        <v>0</v>
      </c>
      <c r="P27">
        <f>total!P26-'sécurité sociale oublic orivéez'!P27-'contribution volontaire'!P27-ménages!P27</f>
        <v>0</v>
      </c>
      <c r="Q27">
        <f>total!Q26-'sécurité sociale oublic orivéez'!Q27-'contribution volontaire'!Q27-ménages!Q27</f>
        <v>0</v>
      </c>
      <c r="R27">
        <f>total!R26-'sécurité sociale oublic orivéez'!R27-'contribution volontaire'!R27-ménages!R27</f>
        <v>-1.000000000000334E-3</v>
      </c>
      <c r="S27">
        <f>total!S26-'sécurité sociale oublic orivéez'!S27-'contribution volontaire'!S27-ménages!S27</f>
        <v>0</v>
      </c>
      <c r="T27">
        <f>total!T26-'sécurité sociale oublic orivéez'!T27-'contribution volontaire'!T27-ménages!T27</f>
        <v>-9.9999999999988987E-4</v>
      </c>
      <c r="U27">
        <f>total!U26-'sécurité sociale oublic orivéez'!U27-'contribution volontaire'!U27-ménages!U27</f>
        <v>-9.9999999999988987E-4</v>
      </c>
      <c r="V27">
        <f>total!V26-'sécurité sociale oublic orivéez'!V27-'contribution volontaire'!V27-ménages!V27</f>
        <v>1.000000000000334E-3</v>
      </c>
      <c r="W27">
        <f>total!W26-'sécurité sociale oublic orivéez'!W27-'contribution volontaire'!W27-ménages!W27</f>
        <v>3.7999999999999812E-2</v>
      </c>
      <c r="X27">
        <f>total!X26-'sécurité sociale oublic orivéez'!X27-'contribution volontaire'!X27-ménages!X27</f>
        <v>-9.9999999999988987E-4</v>
      </c>
    </row>
    <row r="28" spans="1:24">
      <c r="A28" t="s">
        <v>54</v>
      </c>
      <c r="B28">
        <f>total!B27-'sécurité sociale oublic orivéez'!B28-'contribution volontaire'!B28-ménages!B28</f>
        <v>0</v>
      </c>
      <c r="C28">
        <f>total!C27-'sécurité sociale oublic orivéez'!C28-'contribution volontaire'!C28-ménages!C28</f>
        <v>0</v>
      </c>
      <c r="D28">
        <f>total!D27-'sécurité sociale oublic orivéez'!D28-'contribution volontaire'!D28-ménages!D28</f>
        <v>0</v>
      </c>
      <c r="E28">
        <f>total!E27-'sécurité sociale oublic orivéez'!E28-'contribution volontaire'!E28-ménages!E28</f>
        <v>0</v>
      </c>
      <c r="F28">
        <f>total!F27-'sécurité sociale oublic orivéez'!F28-'contribution volontaire'!F28-ménages!F28</f>
        <v>0</v>
      </c>
      <c r="G28">
        <f>total!G27-'sécurité sociale oublic orivéez'!G28-'contribution volontaire'!G28-ménages!G28</f>
        <v>0</v>
      </c>
      <c r="H28">
        <f>total!H27-'sécurité sociale oublic orivéez'!H28-'contribution volontaire'!H28-ménages!H28</f>
        <v>9.9999999999988987E-4</v>
      </c>
      <c r="I28">
        <f>total!I27-'sécurité sociale oublic orivéez'!I28-'contribution volontaire'!I28-ménages!I28</f>
        <v>-9.9999999999988987E-4</v>
      </c>
      <c r="J28">
        <f>total!J27-'sécurité sociale oublic orivéez'!J28-'contribution volontaire'!J28-ménages!J28</f>
        <v>0</v>
      </c>
      <c r="K28">
        <f>total!K27-'sécurité sociale oublic orivéez'!K28-'contribution volontaire'!K28-ménages!K28</f>
        <v>0</v>
      </c>
      <c r="L28">
        <f>total!L27-'sécurité sociale oublic orivéez'!L28-'contribution volontaire'!L28-ménages!L28</f>
        <v>0</v>
      </c>
      <c r="M28">
        <f>total!M27-'sécurité sociale oublic orivéez'!M28-'contribution volontaire'!M28-ménages!M28</f>
        <v>0</v>
      </c>
      <c r="N28">
        <f>total!N27-'sécurité sociale oublic orivéez'!N28-'contribution volontaire'!N28-ménages!N28</f>
        <v>9.9999999999988987E-4</v>
      </c>
      <c r="O28">
        <f>total!O27-'sécurité sociale oublic orivéez'!O28-'contribution volontaire'!O28-ménages!O28</f>
        <v>0</v>
      </c>
      <c r="P28">
        <f>total!P27-'sécurité sociale oublic orivéez'!P28-'contribution volontaire'!P28-ménages!P28</f>
        <v>0</v>
      </c>
      <c r="Q28">
        <f>total!Q27-'sécurité sociale oublic orivéez'!Q28-'contribution volontaire'!Q28-ménages!Q28</f>
        <v>0</v>
      </c>
      <c r="R28">
        <f>total!R27-'sécurité sociale oublic orivéez'!R28-'contribution volontaire'!R28-ménages!R28</f>
        <v>9.9999999999988987E-4</v>
      </c>
      <c r="S28">
        <f>total!S27-'sécurité sociale oublic orivéez'!S28-'contribution volontaire'!S28-ménages!S28</f>
        <v>-9.9999999999966782E-4</v>
      </c>
      <c r="T28">
        <f>total!T27-'sécurité sociale oublic orivéez'!T28-'contribution volontaire'!T28-ménages!T28</f>
        <v>0</v>
      </c>
      <c r="U28">
        <f>total!U27-'sécurité sociale oublic orivéez'!U28-'contribution volontaire'!U28-ménages!U28</f>
        <v>0</v>
      </c>
      <c r="V28">
        <f>total!V27-'sécurité sociale oublic orivéez'!V28-'contribution volontaire'!V28-ménages!V28</f>
        <v>2.0000000000004459E-3</v>
      </c>
      <c r="W28">
        <f>total!W27-'sécurité sociale oublic orivéez'!W28-'contribution volontaire'!W28-ménages!W28</f>
        <v>0.1080000000000001</v>
      </c>
      <c r="X28">
        <f>total!X27-'sécurité sociale oublic orivéez'!X28-'contribution volontaire'!X28-ménages!X28</f>
        <v>1.0000000000010001E-3</v>
      </c>
    </row>
    <row r="29" spans="1:24">
      <c r="A29" t="s">
        <v>55</v>
      </c>
      <c r="B29">
        <f>total!B28-'sécurité sociale oublic orivéez'!B29-'contribution volontaire'!B29-ménages!B29</f>
        <v>0</v>
      </c>
      <c r="C29">
        <f>total!C28-'sécurité sociale oublic orivéez'!C29-'contribution volontaire'!C29-ménages!C29</f>
        <v>-6.1000000000000387E-2</v>
      </c>
      <c r="D29">
        <f>total!D28-'sécurité sociale oublic orivéez'!D29-'contribution volontaire'!D29-ménages!D29</f>
        <v>-7.6999999999999957E-2</v>
      </c>
      <c r="E29">
        <f>total!E28-'sécurité sociale oublic orivéez'!E29-'contribution volontaire'!E29-ménages!E29</f>
        <v>-0.40899999999999959</v>
      </c>
      <c r="F29">
        <f>total!F28-'sécurité sociale oublic orivéez'!F29-'contribution volontaire'!F29-ménages!F29</f>
        <v>-0.39999999999999947</v>
      </c>
      <c r="G29">
        <f>total!G28-'sécurité sociale oublic orivéez'!G29-'contribution volontaire'!G29-ménages!G29</f>
        <v>-0.35400000000000031</v>
      </c>
      <c r="H29">
        <f>total!H28-'sécurité sociale oublic orivéez'!H29-'contribution volontaire'!H29-ménages!H29</f>
        <v>-0.38700000000000001</v>
      </c>
      <c r="I29">
        <f>total!I28-'sécurité sociale oublic orivéez'!I29-'contribution volontaire'!I29-ménages!I29</f>
        <v>-0.28600000000000003</v>
      </c>
      <c r="J29">
        <f>total!J28-'sécurité sociale oublic orivéez'!J29-'contribution volontaire'!J29-ménages!J29</f>
        <v>-0.22099999999999986</v>
      </c>
      <c r="K29">
        <f>total!K28-'sécurité sociale oublic orivéez'!K29-'contribution volontaire'!K29-ménages!K29</f>
        <v>-0.29600000000000026</v>
      </c>
      <c r="L29">
        <f>total!L28-'sécurité sociale oublic orivéez'!L29-'contribution volontaire'!L29-ménages!L29</f>
        <v>-0.2629999999999999</v>
      </c>
      <c r="M29">
        <f>total!M28-'sécurité sociale oublic orivéez'!M29-'contribution volontaire'!M29-ménages!M29</f>
        <v>-0.25700000000000056</v>
      </c>
      <c r="N29">
        <f>total!N28-'sécurité sociale oublic orivéez'!N29-'contribution volontaire'!N29-ménages!N29</f>
        <v>-0.18099999999999961</v>
      </c>
      <c r="O29">
        <f>total!O28-'sécurité sociale oublic orivéez'!O29-'contribution volontaire'!O29-ménages!O29</f>
        <v>-0.18900000000000006</v>
      </c>
      <c r="P29">
        <f>total!P28-'sécurité sociale oublic orivéez'!P29-'contribution volontaire'!P29-ménages!P29</f>
        <v>-0.13000000000000034</v>
      </c>
      <c r="Q29">
        <f>total!Q28-'sécurité sociale oublic orivéez'!Q29-'contribution volontaire'!Q29-ménages!Q29</f>
        <v>-0.16199999999999992</v>
      </c>
      <c r="R29">
        <f>total!R28-'sécurité sociale oublic orivéez'!R29-'contribution volontaire'!R29-ménages!R29</f>
        <v>-4.8999999999999932E-2</v>
      </c>
      <c r="S29">
        <f>total!S28-'sécurité sociale oublic orivéez'!S29-'contribution volontaire'!S29-ménages!S29</f>
        <v>-2.1999999999999797E-2</v>
      </c>
      <c r="T29">
        <f>total!T28-'sécurité sociale oublic orivéez'!T29-'contribution volontaire'!T29-ménages!T29</f>
        <v>-2.9999999999996696E-3</v>
      </c>
      <c r="U29">
        <f>total!U28-'sécurité sociale oublic orivéez'!U29-'contribution volontaire'!U29-ménages!U29</f>
        <v>1.6000000000000014E-2</v>
      </c>
      <c r="V29">
        <f>total!V28-'sécurité sociale oublic orivéez'!V29-'contribution volontaire'!V29-ménages!V29</f>
        <v>-4.4999999999999929E-2</v>
      </c>
      <c r="W29">
        <f>total!W28-'sécurité sociale oublic orivéez'!W29-'contribution volontaire'!W29-ménages!W29</f>
        <v>0.37299999999999933</v>
      </c>
      <c r="X29">
        <f>total!X28-'sécurité sociale oublic orivéez'!X29-'contribution volontaire'!X29-ménages!X29</f>
        <v>0</v>
      </c>
    </row>
    <row r="30" spans="1:24">
      <c r="A30" t="s">
        <v>56</v>
      </c>
      <c r="B30">
        <f>total!B29-'sécurité sociale oublic orivéez'!B30-'contribution volontaire'!B30-ménages!B30</f>
        <v>-9.9999999999988987E-4</v>
      </c>
      <c r="C30">
        <f>total!C29-'sécurité sociale oublic orivéez'!C30-'contribution volontaire'!C30-ménages!C30</f>
        <v>-1.000000000000334E-3</v>
      </c>
      <c r="D30">
        <f>total!D29-'sécurité sociale oublic orivéez'!D30-'contribution volontaire'!D30-ménages!D30</f>
        <v>0</v>
      </c>
      <c r="E30">
        <f>total!E29-'sécurité sociale oublic orivéez'!E30-'contribution volontaire'!E30-ménages!E30</f>
        <v>0</v>
      </c>
      <c r="F30">
        <f>total!F29-'sécurité sociale oublic orivéez'!F30-'contribution volontaire'!F30-ménages!F30</f>
        <v>2.8000000000000025E-2</v>
      </c>
      <c r="G30">
        <f>total!G29-'sécurité sociale oublic orivéez'!G30-'contribution volontaire'!G30-ménages!G30</f>
        <v>1.6999999999999904E-2</v>
      </c>
      <c r="H30">
        <f>total!H29-'sécurité sociale oublic orivéez'!H30-'contribution volontaire'!H30-ménages!H30</f>
        <v>-1.000000000000334E-3</v>
      </c>
      <c r="I30">
        <f>total!I29-'sécurité sociale oublic orivéez'!I30-'contribution volontaire'!I30-ménages!I30</f>
        <v>2.9999999999996696E-3</v>
      </c>
      <c r="J30">
        <f>total!J29-'sécurité sociale oublic orivéez'!J30-'contribution volontaire'!J30-ménages!J30</f>
        <v>5.9999999999993392E-3</v>
      </c>
      <c r="K30">
        <f>total!K29-'sécurité sociale oublic orivéez'!K30-'contribution volontaire'!K30-ménages!K30</f>
        <v>2.9999999999999805E-2</v>
      </c>
      <c r="L30">
        <f>total!L29-'sécurité sociale oublic orivéez'!L30-'contribution volontaire'!L30-ménages!L30</f>
        <v>0</v>
      </c>
      <c r="M30">
        <f>total!M29-'sécurité sociale oublic orivéez'!M30-'contribution volontaire'!M30-ménages!M30</f>
        <v>0</v>
      </c>
      <c r="N30">
        <f>total!N29-'sécurité sociale oublic orivéez'!N30-'contribution volontaire'!N30-ménages!N30</f>
        <v>0</v>
      </c>
      <c r="O30">
        <f>total!O29-'sécurité sociale oublic orivéez'!O30-'contribution volontaire'!O30-ménages!O30</f>
        <v>0</v>
      </c>
      <c r="P30">
        <f>total!P29-'sécurité sociale oublic orivéez'!P30-'contribution volontaire'!P30-ménages!P30</f>
        <v>-9.9999999999988987E-4</v>
      </c>
      <c r="Q30">
        <f>total!Q29-'sécurité sociale oublic orivéez'!Q30-'contribution volontaire'!Q30-ménages!Q30</f>
        <v>0</v>
      </c>
      <c r="R30">
        <f>total!R29-'sécurité sociale oublic orivéez'!R30-'contribution volontaire'!R30-ménages!R30</f>
        <v>0</v>
      </c>
      <c r="S30">
        <f>total!S29-'sécurité sociale oublic orivéez'!S30-'contribution volontaire'!S30-ménages!S30</f>
        <v>-9.9999999999988987E-4</v>
      </c>
      <c r="T30">
        <f>total!T29-'sécurité sociale oublic orivéez'!T30-'contribution volontaire'!T30-ménages!T30</f>
        <v>0</v>
      </c>
      <c r="U30">
        <f>total!U29-'sécurité sociale oublic orivéez'!U30-'contribution volontaire'!U30-ménages!U30</f>
        <v>-1.0000000000000231E-2</v>
      </c>
      <c r="V30">
        <f>total!V29-'sécurité sociale oublic orivéez'!V30-'contribution volontaire'!V30-ménages!V30</f>
        <v>-1.6000000000000458E-2</v>
      </c>
      <c r="W30">
        <f>total!W29-'sécurité sociale oublic orivéez'!W30-'contribution volontaire'!W30-ménages!W30</f>
        <v>-6.5000000000000391E-2</v>
      </c>
      <c r="X30">
        <f>total!X29-'sécurité sociale oublic orivéez'!X30-'contribution volontaire'!X30-ménages!X30</f>
        <v>9.9999999999988987E-4</v>
      </c>
    </row>
    <row r="31" spans="1:24">
      <c r="A31" t="s">
        <v>57</v>
      </c>
      <c r="B31">
        <f>total!B30-'sécurité sociale oublic orivéez'!B31-'contribution volontaire'!B31-ménages!B31</f>
        <v>1.0000000000001119E-3</v>
      </c>
      <c r="C31">
        <f>total!C30-'sécurité sociale oublic orivéez'!C31-'contribution volontaire'!C31-ménages!C31</f>
        <v>-1.000000000000334E-3</v>
      </c>
      <c r="D31">
        <f>total!D30-'sécurité sociale oublic orivéez'!D31-'contribution volontaire'!D31-ménages!D31</f>
        <v>-9.9999999999988987E-4</v>
      </c>
      <c r="E31">
        <f>total!E30-'sécurité sociale oublic orivéez'!E31-'contribution volontaire'!E31-ménages!E31</f>
        <v>0</v>
      </c>
      <c r="F31">
        <f>total!F30-'sécurité sociale oublic orivéez'!F31-'contribution volontaire'!F31-ménages!F31</f>
        <v>0</v>
      </c>
      <c r="G31">
        <f>total!G30-'sécurité sociale oublic orivéez'!G31-'contribution volontaire'!G31-ménages!G31</f>
        <v>2.0000000000000018E-3</v>
      </c>
      <c r="H31">
        <f>total!H30-'sécurité sociale oublic orivéez'!H31-'contribution volontaire'!H31-ménages!H31</f>
        <v>0</v>
      </c>
      <c r="I31">
        <f>total!I30-'sécurité sociale oublic orivéez'!I31-'contribution volontaire'!I31-ménages!I31</f>
        <v>1.000000000000334E-3</v>
      </c>
      <c r="J31">
        <f>total!J30-'sécurité sociale oublic orivéez'!J31-'contribution volontaire'!J31-ménages!J31</f>
        <v>0</v>
      </c>
      <c r="K31">
        <f>total!K30-'sécurité sociale oublic orivéez'!K31-'contribution volontaire'!K31-ménages!K31</f>
        <v>9.9999999999988987E-4</v>
      </c>
      <c r="L31">
        <f>total!L30-'sécurité sociale oublic orivéez'!L31-'contribution volontaire'!L31-ménages!L31</f>
        <v>5.0000000000010036E-3</v>
      </c>
      <c r="M31">
        <f>total!M30-'sécurité sociale oublic orivéez'!M31-'contribution volontaire'!M31-ménages!M31</f>
        <v>6.0000000000006715E-3</v>
      </c>
      <c r="N31">
        <f>total!N30-'sécurité sociale oublic orivéez'!N31-'contribution volontaire'!N31-ménages!N31</f>
        <v>4.0000000000000036E-3</v>
      </c>
      <c r="O31">
        <f>total!O30-'sécurité sociale oublic orivéez'!O31-'contribution volontaire'!O31-ménages!O31</f>
        <v>3.0000000000005578E-3</v>
      </c>
      <c r="P31">
        <f>total!P30-'sécurité sociale oublic orivéez'!P31-'contribution volontaire'!P31-ménages!P31</f>
        <v>3.9999999999995595E-3</v>
      </c>
      <c r="Q31">
        <f>total!Q30-'sécurité sociale oublic orivéez'!Q31-'contribution volontaire'!Q31-ménages!Q31</f>
        <v>4.0000000000008917E-3</v>
      </c>
      <c r="R31">
        <f>total!R30-'sécurité sociale oublic orivéez'!R31-'contribution volontaire'!R31-ménages!R31</f>
        <v>1.9999999999997797E-3</v>
      </c>
      <c r="S31">
        <f>total!S30-'sécurité sociale oublic orivéez'!S31-'contribution volontaire'!S31-ménages!S31</f>
        <v>2.0000000000002238E-3</v>
      </c>
      <c r="T31">
        <f>total!T30-'sécurité sociale oublic orivéez'!T31-'contribution volontaire'!T31-ménages!T31</f>
        <v>1.000000000000778E-3</v>
      </c>
      <c r="U31">
        <f>total!U30-'sécurité sociale oublic orivéez'!U31-'contribution volontaire'!U31-ménages!U31</f>
        <v>3.9999999999995595E-3</v>
      </c>
      <c r="V31">
        <f>total!V30-'sécurité sociale oublic orivéez'!V31-'contribution volontaire'!V31-ménages!V31</f>
        <v>4.0000000000004476E-3</v>
      </c>
      <c r="W31">
        <f>total!W30-'sécurité sociale oublic orivéez'!W31-'contribution volontaire'!W31-ménages!W31</f>
        <v>6.5000000000000835E-2</v>
      </c>
      <c r="X31">
        <f>total!X30-'sécurité sociale oublic orivéez'!X31-'contribution volontaire'!X31-ménages!X31</f>
        <v>1.9999999999997797E-3</v>
      </c>
    </row>
    <row r="32" spans="1:24">
      <c r="A32" t="s">
        <v>58</v>
      </c>
      <c r="B32">
        <f>total!B31-'sécurité sociale oublic orivéez'!B32-'contribution volontaire'!B32-ménages!B32</f>
        <v>0</v>
      </c>
      <c r="C32">
        <f>total!C31-'sécurité sociale oublic orivéez'!C32-'contribution volontaire'!C32-ménages!C32</f>
        <v>-1.0000000000000009E-3</v>
      </c>
      <c r="D32">
        <f>total!D31-'sécurité sociale oublic orivéez'!D32-'contribution volontaire'!D32-ménages!D32</f>
        <v>0</v>
      </c>
      <c r="E32">
        <f>total!E31-'sécurité sociale oublic orivéez'!E32-'contribution volontaire'!E32-ménages!E32</f>
        <v>0</v>
      </c>
      <c r="F32">
        <f>total!F31-'sécurité sociale oublic orivéez'!F32-'contribution volontaire'!F32-ménages!F32</f>
        <v>0</v>
      </c>
      <c r="G32">
        <f>total!G31-'sécurité sociale oublic orivéez'!G32-'contribution volontaire'!G32-ménages!G32</f>
        <v>0</v>
      </c>
      <c r="H32">
        <f>total!H31-'sécurité sociale oublic orivéez'!H32-'contribution volontaire'!H32-ménages!H32</f>
        <v>0</v>
      </c>
      <c r="I32">
        <f>total!I31-'sécurité sociale oublic orivéez'!I32-'contribution volontaire'!I32-ménages!I32</f>
        <v>0</v>
      </c>
      <c r="J32">
        <f>total!J31-'sécurité sociale oublic orivéez'!J32-'contribution volontaire'!J32-ménages!J32</f>
        <v>0</v>
      </c>
      <c r="K32">
        <f>total!K31-'sécurité sociale oublic orivéez'!K32-'contribution volontaire'!K32-ménages!K32</f>
        <v>0</v>
      </c>
      <c r="L32">
        <f>total!L31-'sécurité sociale oublic orivéez'!L32-'contribution volontaire'!L32-ménages!L32</f>
        <v>0</v>
      </c>
      <c r="M32">
        <f>total!M31-'sécurité sociale oublic orivéez'!M32-'contribution volontaire'!M32-ménages!M32</f>
        <v>-1.0000000000002229E-3</v>
      </c>
      <c r="N32">
        <f>total!N31-'sécurité sociale oublic orivéez'!N32-'contribution volontaire'!N32-ménages!N32</f>
        <v>8.0999999999999517E-2</v>
      </c>
      <c r="O32">
        <f>total!O31-'sécurité sociale oublic orivéez'!O32-'contribution volontaire'!O32-ménages!O32</f>
        <v>7.800000000000018E-2</v>
      </c>
      <c r="P32">
        <f>total!P31-'sécurité sociale oublic orivéez'!P32-'contribution volontaire'!P32-ménages!P32</f>
        <v>7.3000000000000842E-2</v>
      </c>
      <c r="Q32">
        <f>total!Q31-'sécurité sociale oublic orivéez'!Q32-'contribution volontaire'!Q32-ménages!Q32</f>
        <v>7.0000000000000062E-2</v>
      </c>
      <c r="R32">
        <f>total!R31-'sécurité sociale oublic orivéez'!R32-'contribution volontaire'!R32-ménages!R32</f>
        <v>6.6999999999999504E-2</v>
      </c>
      <c r="S32">
        <f>total!S31-'sécurité sociale oublic orivéez'!S32-'contribution volontaire'!S32-ménages!S32</f>
        <v>7.0999999999999841E-2</v>
      </c>
      <c r="T32">
        <f>total!T31-'sécurité sociale oublic orivéez'!T32-'contribution volontaire'!T32-ménages!T32</f>
        <v>7.5000000000000178E-2</v>
      </c>
      <c r="U32">
        <f>total!U31-'sécurité sociale oublic orivéez'!U32-'contribution volontaire'!U32-ménages!U32</f>
        <v>7.3999999999999511E-2</v>
      </c>
      <c r="V32">
        <f>total!V31-'sécurité sociale oublic orivéez'!V32-'contribution volontaire'!V32-ménages!V32</f>
        <v>6.7999999999999838E-2</v>
      </c>
      <c r="W32">
        <f>total!W31-'sécurité sociale oublic orivéez'!W32-'contribution volontaire'!W32-ménages!W32</f>
        <v>7.1000000000000063E-2</v>
      </c>
      <c r="X32">
        <f>total!X31-'sécurité sociale oublic orivéez'!X32-'contribution volontaire'!X32-ménages!X32</f>
        <v>6.299999999999939E-2</v>
      </c>
    </row>
    <row r="33" spans="1:24">
      <c r="A33" t="s">
        <v>59</v>
      </c>
      <c r="B33">
        <f>total!B32-'sécurité sociale oublic orivéez'!B33-'contribution volontaire'!B33-ménages!B33</f>
        <v>0.11099999999999977</v>
      </c>
      <c r="C33">
        <f>total!C32-'sécurité sociale oublic orivéez'!C33-'contribution volontaire'!C33-ménages!C33</f>
        <v>0.13400000000000034</v>
      </c>
      <c r="D33">
        <f>total!D32-'sécurité sociale oublic orivéez'!D33-'contribution volontaire'!D33-ménages!D33</f>
        <v>0.13800000000000034</v>
      </c>
      <c r="E33">
        <f>total!E32-'sécurité sociale oublic orivéez'!E33-'contribution volontaire'!E33-ménages!E33</f>
        <v>0.16000000000000014</v>
      </c>
      <c r="F33">
        <f>total!F32-'sécurité sociale oublic orivéez'!F33-'contribution volontaire'!F33-ménages!F33</f>
        <v>0.15299999999999958</v>
      </c>
      <c r="G33">
        <f>total!G32-'sécurité sociale oublic orivéez'!G33-'contribution volontaire'!G33-ménages!G33</f>
        <v>0.14700000000000024</v>
      </c>
      <c r="H33">
        <f>total!H32-'sécurité sociale oublic orivéez'!H33-'contribution volontaire'!H33-ménages!H33</f>
        <v>0.1419999999999999</v>
      </c>
      <c r="I33">
        <f>total!I32-'sécurité sociale oublic orivéez'!I33-'contribution volontaire'!I33-ménages!I33</f>
        <v>0.14500000000000002</v>
      </c>
      <c r="J33">
        <f>total!J32-'sécurité sociale oublic orivéez'!J33-'contribution volontaire'!J33-ménages!J33</f>
        <v>0.13700000000000001</v>
      </c>
      <c r="K33">
        <f>total!K32-'sécurité sociale oublic orivéez'!K33-'contribution volontaire'!K33-ménages!K33</f>
        <v>0.14999999999999947</v>
      </c>
      <c r="L33">
        <f>total!L32-'sécurité sociale oublic orivéez'!L33-'contribution volontaire'!L33-ménages!L33</f>
        <v>0.12300000000000066</v>
      </c>
      <c r="M33">
        <f>total!M32-'sécurité sociale oublic orivéez'!M33-'contribution volontaire'!M33-ménages!M33</f>
        <v>0.1030000000000002</v>
      </c>
      <c r="N33">
        <f>total!N32-'sécurité sociale oublic orivéez'!N33-'contribution volontaire'!N33-ménages!N33</f>
        <v>0.11500000000000021</v>
      </c>
      <c r="O33">
        <f>total!O32-'sécurité sociale oublic orivéez'!O33-'contribution volontaire'!O33-ménages!O33</f>
        <v>0.10699999999999976</v>
      </c>
      <c r="P33">
        <f>total!P32-'sécurité sociale oublic orivéez'!P33-'contribution volontaire'!P33-ménages!P33</f>
        <v>9.5999999999999641E-2</v>
      </c>
      <c r="Q33">
        <f>total!Q32-'sécurité sociale oublic orivéez'!Q33-'contribution volontaire'!Q33-ménages!Q33</f>
        <v>9.3999999999999417E-2</v>
      </c>
      <c r="R33">
        <f>total!R32-'sécurité sociale oublic orivéez'!R33-'contribution volontaire'!R33-ménages!R33</f>
        <v>8.0999999999999961E-2</v>
      </c>
      <c r="S33">
        <f>total!S32-'sécurité sociale oublic orivéez'!S33-'contribution volontaire'!S33-ménages!S33</f>
        <v>7.2000000000000064E-2</v>
      </c>
      <c r="T33">
        <f>total!T32-'sécurité sociale oublic orivéez'!T33-'contribution volontaire'!T33-ménages!T33</f>
        <v>7.299999999999951E-2</v>
      </c>
      <c r="U33">
        <f>total!U32-'sécurité sociale oublic orivéez'!U33-'contribution volontaire'!U33-ménages!U33</f>
        <v>7.6000000000000512E-2</v>
      </c>
      <c r="V33">
        <f>total!V32-'sécurité sociale oublic orivéez'!V33-'contribution volontaire'!V33-ménages!V33</f>
        <v>7.8000000000000735E-2</v>
      </c>
      <c r="W33">
        <f>total!W32-'sécurité sociale oublic orivéez'!W33-'contribution volontaire'!W33-ménages!W33</f>
        <v>0.1859999999999995</v>
      </c>
      <c r="X33">
        <f>total!X32-'sécurité sociale oublic orivéez'!X33-'contribution volontaire'!X33-ménages!X33</f>
        <v>0</v>
      </c>
    </row>
    <row r="34" spans="1:24">
      <c r="A34" t="s">
        <v>60</v>
      </c>
      <c r="B34">
        <f>total!B33-'sécurité sociale oublic orivéez'!B34-'contribution volontaire'!B34-ménages!B34</f>
        <v>0</v>
      </c>
      <c r="C34">
        <f>total!C33-'sécurité sociale oublic orivéez'!C34-'contribution volontaire'!C34-ménages!C34</f>
        <v>-1.0000000000008891E-3</v>
      </c>
      <c r="D34">
        <f>total!D33-'sécurité sociale oublic orivéez'!D34-'contribution volontaire'!D34-ménages!D34</f>
        <v>-1.000000000000778E-3</v>
      </c>
      <c r="E34">
        <f>total!E33-'sécurité sociale oublic orivéez'!E34-'contribution volontaire'!E34-ménages!E34</f>
        <v>1.0000000000002229E-3</v>
      </c>
      <c r="F34">
        <f>total!F33-'sécurité sociale oublic orivéez'!F34-'contribution volontaire'!F34-ménages!F34</f>
        <v>1.000000000000556E-3</v>
      </c>
      <c r="G34">
        <f>total!G33-'sécurité sociale oublic orivéez'!G34-'contribution volontaire'!G34-ménages!G34</f>
        <v>9.9999999999922373E-4</v>
      </c>
      <c r="H34">
        <f>total!H33-'sécurité sociale oublic orivéez'!H34-'contribution volontaire'!H34-ménages!H34</f>
        <v>-8.8817841970012523E-16</v>
      </c>
      <c r="I34">
        <f>total!I33-'sécurité sociale oublic orivéez'!I34-'contribution volontaire'!I34-ménages!I34</f>
        <v>1.1102230246251565E-15</v>
      </c>
      <c r="J34">
        <f>total!J33-'sécurité sociale oublic orivéez'!J34-'contribution volontaire'!J34-ménages!J34</f>
        <v>-1.000000000000778E-3</v>
      </c>
      <c r="K34">
        <f>total!K33-'sécurité sociale oublic orivéez'!K34-'contribution volontaire'!K34-ménages!K34</f>
        <v>8.8817841970012523E-16</v>
      </c>
      <c r="L34">
        <f>total!L33-'sécurité sociale oublic orivéez'!L34-'contribution volontaire'!L34-ménages!L34</f>
        <v>-1.0000000000012221E-3</v>
      </c>
      <c r="M34">
        <f>total!M33-'sécurité sociale oublic orivéez'!M34-'contribution volontaire'!M34-ménages!M34</f>
        <v>1.000000000000334E-3</v>
      </c>
      <c r="N34">
        <f>total!N33-'sécurité sociale oublic orivéez'!N34-'contribution volontaire'!N34-ménages!N34</f>
        <v>0</v>
      </c>
      <c r="O34">
        <f>total!O33-'sécurité sociale oublic orivéez'!O34-'contribution volontaire'!O34-ménages!O34</f>
        <v>0</v>
      </c>
      <c r="P34">
        <f>total!P33-'sécurité sociale oublic orivéez'!P34-'contribution volontaire'!P34-ménages!P34</f>
        <v>0</v>
      </c>
      <c r="Q34">
        <f>total!Q33-'sécurité sociale oublic orivéez'!Q34-'contribution volontaire'!Q34-ménages!Q34</f>
        <v>0</v>
      </c>
      <c r="R34">
        <f>total!R33-'sécurité sociale oublic orivéez'!R34-'contribution volontaire'!R34-ménages!R34</f>
        <v>-1.0000000000001119E-3</v>
      </c>
      <c r="S34">
        <f>total!S33-'sécurité sociale oublic orivéez'!S34-'contribution volontaire'!S34-ménages!S34</f>
        <v>0</v>
      </c>
      <c r="T34">
        <f>total!T33-'sécurité sociale oublic orivéez'!T34-'contribution volontaire'!T34-ménages!T34</f>
        <v>0</v>
      </c>
      <c r="U34">
        <f>total!U33-'sécurité sociale oublic orivéez'!U34-'contribution volontaire'!U34-ménages!U34</f>
        <v>0</v>
      </c>
      <c r="V34">
        <f>total!V33-'sécurité sociale oublic orivéez'!V34-'contribution volontaire'!V34-ménages!V34</f>
        <v>-1.000000000000556E-3</v>
      </c>
      <c r="W34">
        <f>total!W33-'sécurité sociale oublic orivéez'!W34-'contribution volontaire'!W34-ménages!W34</f>
        <v>0.16900000000000004</v>
      </c>
      <c r="X34">
        <f>total!X33-'sécurité sociale oublic orivéez'!X34-'contribution volontaire'!X34-ménages!X34</f>
        <v>1.0000000000016662E-3</v>
      </c>
    </row>
    <row r="35" spans="1:24">
      <c r="A35" t="s">
        <v>61</v>
      </c>
      <c r="B35">
        <f>total!B34-'sécurité sociale oublic orivéez'!B35-'contribution volontaire'!B35-ménages!B35</f>
        <v>-1.000000000000556E-3</v>
      </c>
      <c r="C35">
        <f>total!C34-'sécurité sociale oublic orivéez'!C35-'contribution volontaire'!C35-ménages!C35</f>
        <v>0</v>
      </c>
      <c r="D35">
        <f>total!D34-'sécurité sociale oublic orivéez'!D35-'contribution volontaire'!D35-ménages!D35</f>
        <v>0</v>
      </c>
      <c r="E35" t="e">
        <f>total!E34-'sécurité sociale oublic orivéez'!E35-'contribution volontaire'!E35-ménages!E35</f>
        <v>#VALUE!</v>
      </c>
      <c r="F35">
        <f>total!F34-'sécurité sociale oublic orivéez'!F35-'contribution volontaire'!F35-ménages!F35</f>
        <v>-1.0000000000001119E-3</v>
      </c>
      <c r="G35">
        <f>total!G34-'sécurité sociale oublic orivéez'!G35-'contribution volontaire'!G35-ménages!G35</f>
        <v>0</v>
      </c>
      <c r="H35">
        <f>total!H34-'sécurité sociale oublic orivéez'!H35-'contribution volontaire'!H35-ménages!H35</f>
        <v>0</v>
      </c>
      <c r="I35">
        <f>total!I34-'sécurité sociale oublic orivéez'!I35-'contribution volontaire'!I35-ménages!I35</f>
        <v>0</v>
      </c>
      <c r="J35">
        <f>total!J34-'sécurité sociale oublic orivéez'!J35-'contribution volontaire'!J35-ménages!J35</f>
        <v>0</v>
      </c>
      <c r="K35">
        <f>total!K34-'sécurité sociale oublic orivéez'!K35-'contribution volontaire'!K35-ménages!K35</f>
        <v>0</v>
      </c>
      <c r="L35">
        <f>total!L34-'sécurité sociale oublic orivéez'!L35-'contribution volontaire'!L35-ménages!L35</f>
        <v>0</v>
      </c>
      <c r="M35">
        <f>total!M34-'sécurité sociale oublic orivéez'!M35-'contribution volontaire'!M35-ménages!M35</f>
        <v>0</v>
      </c>
      <c r="N35">
        <f>total!N34-'sécurité sociale oublic orivéez'!N35-'contribution volontaire'!N35-ménages!N35</f>
        <v>9.9999999999922373E-4</v>
      </c>
      <c r="O35">
        <f>total!O34-'sécurité sociale oublic orivéez'!O35-'contribution volontaire'!O35-ménages!O35</f>
        <v>0</v>
      </c>
      <c r="P35">
        <f>total!P34-'sécurité sociale oublic orivéez'!P35-'contribution volontaire'!P35-ménages!P35</f>
        <v>9.9999999999877964E-4</v>
      </c>
      <c r="Q35">
        <f>total!Q34-'sécurité sociale oublic orivéez'!Q35-'contribution volontaire'!Q35-ménages!Q35</f>
        <v>-1.000000000000778E-3</v>
      </c>
      <c r="R35">
        <f>total!R34-'sécurité sociale oublic orivéez'!R35-'contribution volontaire'!R35-ménages!R35</f>
        <v>0</v>
      </c>
      <c r="S35">
        <f>total!S34-'sécurité sociale oublic orivéez'!S35-'contribution volontaire'!S35-ménages!S35</f>
        <v>0</v>
      </c>
      <c r="T35">
        <f>total!T34-'sécurité sociale oublic orivéez'!T35-'contribution volontaire'!T35-ménages!T35</f>
        <v>0</v>
      </c>
      <c r="U35" t="e">
        <f>total!U34-'sécurité sociale oublic orivéez'!U35-'contribution volontaire'!U35-ménages!U35</f>
        <v>#VALUE!</v>
      </c>
      <c r="V35" t="e">
        <f>total!V34-'sécurité sociale oublic orivéez'!V35-'contribution volontaire'!V35-ménages!V35</f>
        <v>#VALUE!</v>
      </c>
      <c r="W35" t="e">
        <f>total!W34-'sécurité sociale oublic orivéez'!W35-'contribution volontaire'!W35-ménages!W35</f>
        <v>#VALUE!</v>
      </c>
      <c r="X35" t="e">
        <f>total!X34-'sécurité sociale oublic orivéez'!X35-'contribution volontaire'!X35-ménages!X35</f>
        <v>#VALUE!</v>
      </c>
    </row>
    <row r="36" spans="1:24">
      <c r="A36" t="s">
        <v>62</v>
      </c>
      <c r="B36">
        <f>total!B35-'sécurité sociale oublic orivéez'!B36-'contribution volontaire'!B36-ménages!B36</f>
        <v>0</v>
      </c>
      <c r="C36">
        <f>total!C35-'sécurité sociale oublic orivéez'!C36-'contribution volontaire'!C36-ménages!C36</f>
        <v>1.0000000000001119E-3</v>
      </c>
      <c r="D36">
        <f>total!D35-'sécurité sociale oublic orivéez'!D36-'contribution volontaire'!D36-ménages!D36</f>
        <v>1.000000000000334E-3</v>
      </c>
      <c r="E36">
        <f>total!E35-'sécurité sociale oublic orivéez'!E36-'contribution volontaire'!E36-ménages!E36</f>
        <v>0</v>
      </c>
      <c r="F36">
        <f>total!F35-'sécurité sociale oublic orivéez'!F36-'contribution volontaire'!F36-ménages!F36</f>
        <v>9.9999999999988987E-4</v>
      </c>
      <c r="G36">
        <f>total!G35-'sécurité sociale oublic orivéez'!G36-'contribution volontaire'!G36-ménages!G36</f>
        <v>9.9999999999922373E-4</v>
      </c>
      <c r="H36">
        <f>total!H35-'sécurité sociale oublic orivéez'!H36-'contribution volontaire'!H36-ménages!H36</f>
        <v>0</v>
      </c>
      <c r="I36">
        <f>total!I35-'sécurité sociale oublic orivéez'!I36-'contribution volontaire'!I36-ménages!I36</f>
        <v>9.9999999999944578E-4</v>
      </c>
      <c r="J36">
        <f>total!J35-'sécurité sociale oublic orivéez'!J36-'contribution volontaire'!J36-ménages!J36</f>
        <v>5.0000000000001155E-3</v>
      </c>
      <c r="K36">
        <f>total!K35-'sécurité sociale oublic orivéez'!K36-'contribution volontaire'!K36-ménages!K36</f>
        <v>4.9999999999998934E-3</v>
      </c>
      <c r="L36">
        <f>total!L35-'sécurité sociale oublic orivéez'!L36-'contribution volontaire'!L36-ménages!L36</f>
        <v>4.0000000000002256E-3</v>
      </c>
      <c r="M36">
        <f>total!M35-'sécurité sociale oublic orivéez'!M36-'contribution volontaire'!M36-ménages!M36</f>
        <v>0</v>
      </c>
      <c r="N36">
        <f>total!N35-'sécurité sociale oublic orivéez'!N36-'contribution volontaire'!N36-ménages!N36</f>
        <v>0</v>
      </c>
      <c r="O36">
        <f>total!O35-'sécurité sociale oublic orivéez'!O36-'contribution volontaire'!O36-ménages!O36</f>
        <v>0</v>
      </c>
      <c r="P36">
        <f>total!P35-'sécurité sociale oublic orivéez'!P36-'contribution volontaire'!P36-ménages!P36</f>
        <v>0</v>
      </c>
      <c r="Q36">
        <f>total!Q35-'sécurité sociale oublic orivéez'!Q36-'contribution volontaire'!Q36-ménages!Q36</f>
        <v>0</v>
      </c>
      <c r="R36">
        <f>total!R35-'sécurité sociale oublic orivéez'!R36-'contribution volontaire'!R36-ménages!R36</f>
        <v>-1.0000000000001119E-3</v>
      </c>
      <c r="S36">
        <f>total!S35-'sécurité sociale oublic orivéez'!S36-'contribution volontaire'!S36-ménages!S36</f>
        <v>-9.9999999999988987E-4</v>
      </c>
      <c r="T36">
        <f>total!T35-'sécurité sociale oublic orivéez'!T36-'contribution volontaire'!T36-ménages!T36</f>
        <v>0</v>
      </c>
      <c r="U36">
        <f>total!U35-'sécurité sociale oublic orivéez'!U36-'contribution volontaire'!U36-ménages!U36</f>
        <v>0</v>
      </c>
      <c r="V36">
        <f>total!V35-'sécurité sociale oublic orivéez'!V36-'contribution volontaire'!V36-ménages!V36</f>
        <v>4.0000000000011138E-3</v>
      </c>
      <c r="W36">
        <f>total!W35-'sécurité sociale oublic orivéez'!W36-'contribution volontaire'!W36-ménages!W36</f>
        <v>0.1040000000000012</v>
      </c>
      <c r="X36">
        <f>total!X35-'sécurité sociale oublic orivéez'!X36-'contribution volontaire'!X36-ménages!X36</f>
        <v>0</v>
      </c>
    </row>
    <row r="37" spans="1:24">
      <c r="A37" t="s">
        <v>63</v>
      </c>
      <c r="B37" t="e">
        <f>total!B36-'sécurité sociale oublic orivéez'!B37-'contribution volontaire'!B37-ménages!B37</f>
        <v>#VALUE!</v>
      </c>
      <c r="C37" t="e">
        <f>total!C36-'sécurité sociale oublic orivéez'!C37-'contribution volontaire'!C37-ménages!C37</f>
        <v>#VALUE!</v>
      </c>
      <c r="D37">
        <f>total!D36-'sécurité sociale oublic orivéez'!D37-'contribution volontaire'!D37-ménages!D37</f>
        <v>-9.9999999999988987E-4</v>
      </c>
      <c r="E37">
        <f>total!E36-'sécurité sociale oublic orivéez'!E37-'contribution volontaire'!E37-ménages!E37</f>
        <v>1.9999999999997797E-3</v>
      </c>
      <c r="F37">
        <f>total!F36-'sécurité sociale oublic orivéez'!F37-'contribution volontaire'!F37-ménages!F37</f>
        <v>0</v>
      </c>
      <c r="G37">
        <f>total!G36-'sécurité sociale oublic orivéez'!G37-'contribution volontaire'!G37-ménages!G37</f>
        <v>0</v>
      </c>
      <c r="H37">
        <f>total!H36-'sécurité sociale oublic orivéez'!H37-'contribution volontaire'!H37-ménages!H37</f>
        <v>0</v>
      </c>
      <c r="I37">
        <f>total!I36-'sécurité sociale oublic orivéez'!I37-'contribution volontaire'!I37-ménages!I37</f>
        <v>0</v>
      </c>
      <c r="J37">
        <f>total!J36-'sécurité sociale oublic orivéez'!J37-'contribution volontaire'!J37-ménages!J37</f>
        <v>0</v>
      </c>
      <c r="K37">
        <f>total!K36-'sécurité sociale oublic orivéez'!K37-'contribution volontaire'!K37-ménages!K37</f>
        <v>0</v>
      </c>
      <c r="L37">
        <f>total!L36-'sécurité sociale oublic orivéez'!L37-'contribution volontaire'!L37-ménages!L37</f>
        <v>0</v>
      </c>
      <c r="M37">
        <f>total!M36-'sécurité sociale oublic orivéez'!M37-'contribution volontaire'!M37-ménages!M37</f>
        <v>0</v>
      </c>
      <c r="N37">
        <f>total!N36-'sécurité sociale oublic orivéez'!N37-'contribution volontaire'!N37-ménages!N37</f>
        <v>0</v>
      </c>
      <c r="O37">
        <f>total!O36-'sécurité sociale oublic orivéez'!O37-'contribution volontaire'!O37-ménages!O37</f>
        <v>0</v>
      </c>
      <c r="P37">
        <f>total!P36-'sécurité sociale oublic orivéez'!P37-'contribution volontaire'!P37-ménages!P37</f>
        <v>0</v>
      </c>
      <c r="Q37">
        <f>total!Q36-'sécurité sociale oublic orivéez'!Q37-'contribution volontaire'!Q37-ménages!Q37</f>
        <v>0</v>
      </c>
      <c r="R37">
        <f>total!R36-'sécurité sociale oublic orivéez'!R37-'contribution volontaire'!R37-ménages!R37</f>
        <v>0</v>
      </c>
      <c r="S37">
        <f>total!S36-'sécurité sociale oublic orivéez'!S37-'contribution volontaire'!S37-ménages!S37</f>
        <v>-1.0000000000001119E-3</v>
      </c>
      <c r="T37">
        <f>total!T36-'sécurité sociale oublic orivéez'!T37-'contribution volontaire'!T37-ménages!T37</f>
        <v>9.9999999999988987E-4</v>
      </c>
      <c r="U37">
        <f>total!U36-'sécurité sociale oublic orivéez'!U37-'contribution volontaire'!U37-ménages!U37</f>
        <v>0</v>
      </c>
      <c r="V37">
        <f>total!V36-'sécurité sociale oublic orivéez'!V37-'contribution volontaire'!V37-ménages!V37</f>
        <v>0</v>
      </c>
      <c r="W37">
        <f>total!W36-'sécurité sociale oublic orivéez'!W37-'contribution volontaire'!W37-ménages!W37</f>
        <v>0</v>
      </c>
      <c r="X37">
        <f>total!X36-'sécurité sociale oublic orivéez'!X37-'contribution volontaire'!X37-ménages!X37</f>
        <v>0</v>
      </c>
    </row>
    <row r="38" spans="1:24">
      <c r="A38" t="s">
        <v>64</v>
      </c>
      <c r="B38">
        <f>total!B37-'sécurité sociale oublic orivéez'!B38-'contribution volontaire'!B38-ménages!B38</f>
        <v>-9.9999999999900169E-4</v>
      </c>
      <c r="C38">
        <f>total!C37-'sécurité sociale oublic orivéez'!C38-'contribution volontaire'!C38-ménages!C38</f>
        <v>0</v>
      </c>
      <c r="D38">
        <f>total!D37-'sécurité sociale oublic orivéez'!D38-'contribution volontaire'!D38-ménages!D38</f>
        <v>0</v>
      </c>
      <c r="E38">
        <f>total!E37-'sécurité sociale oublic orivéez'!E38-'contribution volontaire'!E38-ménages!E38</f>
        <v>-9.9999999999900169E-4</v>
      </c>
      <c r="F38">
        <f>total!F37-'sécurité sociale oublic orivéez'!F38-'contribution volontaire'!F38-ménages!F38</f>
        <v>9.9999999999900169E-4</v>
      </c>
      <c r="G38">
        <f>total!G37-'sécurité sociale oublic orivéez'!G38-'contribution volontaire'!G38-ménages!G38</f>
        <v>0</v>
      </c>
      <c r="H38">
        <f>total!H37-'sécurité sociale oublic orivéez'!H38-'contribution volontaire'!H38-ménages!H38</f>
        <v>0</v>
      </c>
      <c r="I38">
        <f>total!I37-'sécurité sociale oublic orivéez'!I38-'contribution volontaire'!I38-ménages!I38</f>
        <v>0</v>
      </c>
      <c r="J38">
        <f>total!J37-'sécurité sociale oublic orivéez'!J38-'contribution volontaire'!J38-ménages!J38</f>
        <v>0</v>
      </c>
      <c r="K38">
        <f>total!K37-'sécurité sociale oublic orivéez'!K38-'contribution volontaire'!K38-ménages!K38</f>
        <v>0</v>
      </c>
      <c r="L38">
        <f>total!L37-'sécurité sociale oublic orivéez'!L38-'contribution volontaire'!L38-ménages!L38</f>
        <v>0</v>
      </c>
      <c r="M38">
        <f>total!M37-'sécurité sociale oublic orivéez'!M38-'contribution volontaire'!M38-ménages!M38</f>
        <v>0</v>
      </c>
      <c r="N38">
        <f>total!N37-'sécurité sociale oublic orivéez'!N38-'contribution volontaire'!N38-ménages!N38</f>
        <v>0</v>
      </c>
      <c r="O38">
        <f>total!O37-'sécurité sociale oublic orivéez'!O38-'contribution volontaire'!O38-ménages!O38</f>
        <v>9.999999999985576E-4</v>
      </c>
      <c r="P38">
        <f>total!P37-'sécurité sociale oublic orivéez'!P38-'contribution volontaire'!P38-ménages!P38</f>
        <v>0</v>
      </c>
      <c r="Q38">
        <f>total!Q37-'sécurité sociale oublic orivéez'!Q38-'contribution volontaire'!Q38-ménages!Q38</f>
        <v>-9.9999999999944578E-4</v>
      </c>
      <c r="R38">
        <f>total!R37-'sécurité sociale oublic orivéez'!R38-'contribution volontaire'!R38-ménages!R38</f>
        <v>-9.9999999999988987E-4</v>
      </c>
      <c r="S38">
        <f>total!S37-'sécurité sociale oublic orivéez'!S38-'contribution volontaire'!S38-ménages!S38</f>
        <v>0</v>
      </c>
      <c r="T38">
        <f>total!T37-'sécurité sociale oublic orivéez'!T38-'contribution volontaire'!T38-ménages!T38</f>
        <v>1.000000000000334E-3</v>
      </c>
      <c r="U38">
        <f>total!U37-'sécurité sociale oublic orivéez'!U38-'contribution volontaire'!U38-ménages!U38</f>
        <v>0</v>
      </c>
      <c r="V38">
        <f>total!V37-'sécurité sociale oublic orivéez'!V38-'contribution volontaire'!V38-ménages!V38</f>
        <v>0</v>
      </c>
      <c r="W38">
        <f>total!W37-'sécurité sociale oublic orivéez'!W38-'contribution volontaire'!W38-ménages!W38</f>
        <v>1.3000000000000345E-2</v>
      </c>
      <c r="X38">
        <f>total!X37-'sécurité sociale oublic orivéez'!X38-'contribution volontaire'!X38-ménages!X38</f>
        <v>0</v>
      </c>
    </row>
    <row r="39" spans="1:24">
      <c r="A39" t="s">
        <v>65</v>
      </c>
      <c r="B39" t="e">
        <f>total!B38-'sécurité sociale oublic orivéez'!B39-'contribution volontaire'!B39-ménages!B39</f>
        <v>#VALUE!</v>
      </c>
      <c r="C39" t="e">
        <f>total!C38-'sécurité sociale oublic orivéez'!C39-'contribution volontaire'!C39-ménages!C39</f>
        <v>#VALUE!</v>
      </c>
      <c r="D39" t="e">
        <f>total!D38-'sécurité sociale oublic orivéez'!D39-'contribution volontaire'!D39-ménages!D39</f>
        <v>#VALUE!</v>
      </c>
      <c r="E39" t="e">
        <f>total!E38-'sécurité sociale oublic orivéez'!E39-'contribution volontaire'!E39-ménages!E39</f>
        <v>#VALUE!</v>
      </c>
      <c r="F39">
        <f>total!F38-'sécurité sociale oublic orivéez'!F39-'contribution volontaire'!F39-ménages!F39</f>
        <v>0</v>
      </c>
      <c r="G39">
        <f>total!G38-'sécurité sociale oublic orivéez'!G39-'contribution volontaire'!G39-ménages!G39</f>
        <v>0</v>
      </c>
      <c r="H39">
        <f>total!H38-'sécurité sociale oublic orivéez'!H39-'contribution volontaire'!H39-ménages!H39</f>
        <v>1.000000000000556E-3</v>
      </c>
      <c r="I39">
        <f>total!I38-'sécurité sociale oublic orivéez'!I39-'contribution volontaire'!I39-ménages!I39</f>
        <v>0</v>
      </c>
      <c r="J39">
        <f>total!J38-'sécurité sociale oublic orivéez'!J39-'contribution volontaire'!J39-ménages!J39</f>
        <v>-9.9999999999988987E-4</v>
      </c>
      <c r="K39">
        <f>total!K38-'sécurité sociale oublic orivéez'!K39-'contribution volontaire'!K39-ménages!K39</f>
        <v>0</v>
      </c>
      <c r="L39">
        <f>total!L38-'sécurité sociale oublic orivéez'!L39-'contribution volontaire'!L39-ménages!L39</f>
        <v>-9.9999999999966782E-4</v>
      </c>
      <c r="M39">
        <f>total!M38-'sécurité sociale oublic orivéez'!M39-'contribution volontaire'!M39-ménages!M39</f>
        <v>1.000000000000556E-3</v>
      </c>
      <c r="N39">
        <f>total!N38-'sécurité sociale oublic orivéez'!N39-'contribution volontaire'!N39-ménages!N39</f>
        <v>0</v>
      </c>
      <c r="O39">
        <f>total!O38-'sécurité sociale oublic orivéez'!O39-'contribution volontaire'!O39-ménages!O39</f>
        <v>0</v>
      </c>
      <c r="P39">
        <f>total!P38-'sécurité sociale oublic orivéez'!P39-'contribution volontaire'!P39-ménages!P39</f>
        <v>0</v>
      </c>
      <c r="Q39">
        <f>total!Q38-'sécurité sociale oublic orivéez'!Q39-'contribution volontaire'!Q39-ménages!Q39</f>
        <v>0</v>
      </c>
      <c r="R39">
        <f>total!R38-'sécurité sociale oublic orivéez'!R39-'contribution volontaire'!R39-ménages!R39</f>
        <v>0</v>
      </c>
      <c r="S39">
        <f>total!S38-'sécurité sociale oublic orivéez'!S39-'contribution volontaire'!S39-ménages!S39</f>
        <v>9.9999999999988987E-4</v>
      </c>
      <c r="T39">
        <f>total!T38-'sécurité sociale oublic orivéez'!T39-'contribution volontaire'!T39-ménages!T39</f>
        <v>0</v>
      </c>
      <c r="U39">
        <f>total!U38-'sécurité sociale oublic orivéez'!U39-'contribution volontaire'!U39-ménages!U39</f>
        <v>0</v>
      </c>
      <c r="V39">
        <f>total!V38-'sécurité sociale oublic orivéez'!V39-'contribution volontaire'!V39-ménages!V39</f>
        <v>0</v>
      </c>
      <c r="W39">
        <f>total!W38-'sécurité sociale oublic orivéez'!W39-'contribution volontaire'!W39-ménages!W39</f>
        <v>-5.9999999999991172E-3</v>
      </c>
      <c r="X39">
        <f>total!X38-'sécurité sociale oublic orivéez'!X39-'contribution volontaire'!X39-ménages!X39</f>
        <v>-9.9999999999922373E-4</v>
      </c>
    </row>
    <row r="40" spans="1:24">
      <c r="A40" t="s">
        <v>66</v>
      </c>
      <c r="B40" t="e">
        <f>total!B39-'sécurité sociale oublic orivéez'!B40-'contribution volontaire'!B40-ménages!B40</f>
        <v>#VALUE!</v>
      </c>
      <c r="C40" t="e">
        <f>total!C39-'sécurité sociale oublic orivéez'!C40-'contribution volontaire'!C40-ménages!C40</f>
        <v>#VALUE!</v>
      </c>
      <c r="D40" t="e">
        <f>total!D39-'sécurité sociale oublic orivéez'!D40-'contribution volontaire'!D40-ménages!D40</f>
        <v>#VALUE!</v>
      </c>
      <c r="E40">
        <f>total!E39-'sécurité sociale oublic orivéez'!E40-'contribution volontaire'!E40-ménages!E40</f>
        <v>0</v>
      </c>
      <c r="F40">
        <f>total!F39-'sécurité sociale oublic orivéez'!F40-'contribution volontaire'!F40-ménages!F40</f>
        <v>0</v>
      </c>
      <c r="G40">
        <f>total!G39-'sécurité sociale oublic orivéez'!G40-'contribution volontaire'!G40-ménages!G40</f>
        <v>0</v>
      </c>
      <c r="H40">
        <f>total!H39-'sécurité sociale oublic orivéez'!H40-'contribution volontaire'!H40-ménages!H40</f>
        <v>-9.9999999999966782E-4</v>
      </c>
      <c r="I40">
        <f>total!I39-'sécurité sociale oublic orivéez'!I40-'contribution volontaire'!I40-ménages!I40</f>
        <v>0</v>
      </c>
      <c r="J40">
        <f>total!J39-'sécurité sociale oublic orivéez'!J40-'contribution volontaire'!J40-ménages!J40</f>
        <v>1.0000000000002229E-3</v>
      </c>
      <c r="K40">
        <f>total!K39-'sécurité sociale oublic orivéez'!K40-'contribution volontaire'!K40-ménages!K40</f>
        <v>0</v>
      </c>
      <c r="L40">
        <f>total!L39-'sécurité sociale oublic orivéez'!L40-'contribution volontaire'!L40-ménages!L40</f>
        <v>0</v>
      </c>
      <c r="M40">
        <f>total!M39-'sécurité sociale oublic orivéez'!M40-'contribution volontaire'!M40-ménages!M40</f>
        <v>-1.0000000000001119E-3</v>
      </c>
      <c r="N40">
        <f>total!N39-'sécurité sociale oublic orivéez'!N40-'contribution volontaire'!N40-ménages!N40</f>
        <v>0</v>
      </c>
      <c r="O40">
        <f>total!O39-'sécurité sociale oublic orivéez'!O40-'contribution volontaire'!O40-ménages!O40</f>
        <v>0</v>
      </c>
      <c r="P40">
        <f>total!P39-'sécurité sociale oublic orivéez'!P40-'contribution volontaire'!P40-ménages!P40</f>
        <v>0</v>
      </c>
      <c r="Q40">
        <f>total!Q39-'sécurité sociale oublic orivéez'!Q40-'contribution volontaire'!Q40-ménages!Q40</f>
        <v>0</v>
      </c>
      <c r="R40">
        <f>total!R39-'sécurité sociale oublic orivéez'!R40-'contribution volontaire'!R40-ménages!R40</f>
        <v>0</v>
      </c>
      <c r="S40">
        <f>total!S39-'sécurité sociale oublic orivéez'!S40-'contribution volontaire'!S40-ménages!S40</f>
        <v>0</v>
      </c>
      <c r="T40">
        <f>total!T39-'sécurité sociale oublic orivéez'!T40-'contribution volontaire'!T40-ménages!T40</f>
        <v>-8.8817841970012523E-16</v>
      </c>
      <c r="U40">
        <f>total!U39-'sécurité sociale oublic orivéez'!U40-'contribution volontaire'!U40-ménages!U40</f>
        <v>2.0000000000006679E-3</v>
      </c>
      <c r="V40">
        <f>total!V39-'sécurité sociale oublic orivéez'!V40-'contribution volontaire'!V40-ménages!V40</f>
        <v>9.9999999999966782E-4</v>
      </c>
      <c r="W40">
        <f>total!W39-'sécurité sociale oublic orivéez'!W40-'contribution volontaire'!W40-ménages!W40</f>
        <v>-3.0000000000003357E-3</v>
      </c>
      <c r="X40">
        <f>total!X39-'sécurité sociale oublic orivéez'!X40-'contribution volontaire'!X40-ménages!X40</f>
        <v>0</v>
      </c>
    </row>
    <row r="41" spans="1:24">
      <c r="A41" t="s">
        <v>67</v>
      </c>
      <c r="B41">
        <f>total!B40-'sécurité sociale oublic orivéez'!B41-'contribution volontaire'!B41-ménages!B41</f>
        <v>-9.9999999999988987E-4</v>
      </c>
      <c r="C41">
        <f>total!C40-'sécurité sociale oublic orivéez'!C41-'contribution volontaire'!C41-ménages!C41</f>
        <v>0</v>
      </c>
      <c r="D41">
        <f>total!D40-'sécurité sociale oublic orivéez'!D41-'contribution volontaire'!D41-ménages!D41</f>
        <v>0</v>
      </c>
      <c r="E41">
        <f>total!E40-'sécurité sociale oublic orivéez'!E41-'contribution volontaire'!E41-ménages!E41</f>
        <v>0</v>
      </c>
      <c r="F41">
        <f>total!F40-'sécurité sociale oublic orivéez'!F41-'contribution volontaire'!F41-ménages!F41</f>
        <v>0</v>
      </c>
      <c r="G41">
        <f>total!G40-'sécurité sociale oublic orivéez'!G41-'contribution volontaire'!G41-ménages!G41</f>
        <v>-1.0000000000001119E-3</v>
      </c>
      <c r="H41">
        <f>total!H40-'sécurité sociale oublic orivéez'!H41-'contribution volontaire'!H41-ménages!H41</f>
        <v>0</v>
      </c>
      <c r="I41">
        <f>total!I40-'sécurité sociale oublic orivéez'!I41-'contribution volontaire'!I41-ménages!I41</f>
        <v>9.9999999999988987E-4</v>
      </c>
      <c r="J41">
        <f>total!J40-'sécurité sociale oublic orivéez'!J41-'contribution volontaire'!J41-ménages!J41</f>
        <v>0</v>
      </c>
      <c r="K41">
        <f>total!K40-'sécurité sociale oublic orivéez'!K41-'contribution volontaire'!K41-ménages!K41</f>
        <v>1.000000000000778E-3</v>
      </c>
      <c r="L41">
        <f>total!L40-'sécurité sociale oublic orivéez'!L41-'contribution volontaire'!L41-ménages!L41</f>
        <v>0</v>
      </c>
      <c r="M41">
        <f>total!M40-'sécurité sociale oublic orivéez'!M41-'contribution volontaire'!M41-ménages!M41</f>
        <v>0</v>
      </c>
      <c r="N41">
        <f>total!N40-'sécurité sociale oublic orivéez'!N41-'contribution volontaire'!N41-ménages!N41</f>
        <v>0</v>
      </c>
      <c r="O41">
        <f>total!O40-'sécurité sociale oublic orivéez'!O41-'contribution volontaire'!O41-ménages!O41</f>
        <v>0</v>
      </c>
      <c r="P41">
        <f>total!P40-'sécurité sociale oublic orivéez'!P41-'contribution volontaire'!P41-ménages!P41</f>
        <v>0</v>
      </c>
      <c r="Q41">
        <f>total!Q40-'sécurité sociale oublic orivéez'!Q41-'contribution volontaire'!Q41-ménages!Q41</f>
        <v>0</v>
      </c>
      <c r="R41">
        <f>total!R40-'sécurité sociale oublic orivéez'!R41-'contribution volontaire'!R41-ménages!R41</f>
        <v>0</v>
      </c>
      <c r="S41">
        <f>total!S40-'sécurité sociale oublic orivéez'!S41-'contribution volontaire'!S41-ménages!S41</f>
        <v>0</v>
      </c>
      <c r="T41">
        <f>total!T40-'sécurité sociale oublic orivéez'!T41-'contribution volontaire'!T41-ménages!T41</f>
        <v>0</v>
      </c>
      <c r="U41">
        <f>total!U40-'sécurité sociale oublic orivéez'!U41-'contribution volontaire'!U41-ménages!U41</f>
        <v>0</v>
      </c>
      <c r="V41">
        <f>total!V40-'sécurité sociale oublic orivéez'!V41-'contribution volontaire'!V41-ménages!V41</f>
        <v>7.0000000000001172E-3</v>
      </c>
      <c r="W41">
        <f>total!W40-'sécurité sociale oublic orivéez'!W41-'contribution volontaire'!W41-ménages!W41</f>
        <v>0.43200000000000016</v>
      </c>
      <c r="X41">
        <f>total!X40-'sécurité sociale oublic orivéez'!X41-'contribution volontaire'!X41-ménages!X41</f>
        <v>0</v>
      </c>
    </row>
    <row r="42" spans="1:24">
      <c r="A42" t="s">
        <v>68</v>
      </c>
      <c r="B42" t="e">
        <f>total!B41-'sécurité sociale oublic orivéez'!B42-'contribution volontaire'!B42-ménages!B42</f>
        <v>#VALUE!</v>
      </c>
      <c r="C42">
        <f>total!C41-'sécurité sociale oublic orivéez'!C42-'contribution volontaire'!C42-ménages!C42</f>
        <v>0</v>
      </c>
      <c r="D42">
        <f>total!D41-'sécurité sociale oublic orivéez'!D42-'contribution volontaire'!D42-ménages!D42</f>
        <v>1.0000000000010001E-3</v>
      </c>
      <c r="E42">
        <f>total!E41-'sécurité sociale oublic orivéez'!E42-'contribution volontaire'!E42-ménages!E42</f>
        <v>0</v>
      </c>
      <c r="F42">
        <f>total!F41-'sécurité sociale oublic orivéez'!F42-'contribution volontaire'!F42-ménages!F42</f>
        <v>1.000000000000334E-3</v>
      </c>
      <c r="G42">
        <f>total!G41-'sécurité sociale oublic orivéez'!G42-'contribution volontaire'!G42-ménages!G42</f>
        <v>0</v>
      </c>
      <c r="H42">
        <f>total!H41-'sécurité sociale oublic orivéez'!H42-'contribution volontaire'!H42-ménages!H42</f>
        <v>-1.0000000000001119E-3</v>
      </c>
      <c r="I42">
        <f>total!I41-'sécurité sociale oublic orivéez'!I42-'contribution volontaire'!I42-ménages!I42</f>
        <v>0</v>
      </c>
      <c r="J42">
        <f>total!J41-'sécurité sociale oublic orivéez'!J42-'contribution volontaire'!J42-ménages!J42</f>
        <v>0</v>
      </c>
      <c r="K42">
        <f>total!K41-'sécurité sociale oublic orivéez'!K42-'contribution volontaire'!K42-ménages!K42</f>
        <v>-1.000000000000556E-3</v>
      </c>
      <c r="L42">
        <f>total!L41-'sécurité sociale oublic orivéez'!L42-'contribution volontaire'!L42-ménages!L42</f>
        <v>0</v>
      </c>
      <c r="M42">
        <f>total!M41-'sécurité sociale oublic orivéez'!M42-'contribution volontaire'!M42-ménages!M42</f>
        <v>0</v>
      </c>
      <c r="N42">
        <f>total!N41-'sécurité sociale oublic orivéez'!N42-'contribution volontaire'!N42-ménages!N42</f>
        <v>-1.0000000000010001E-3</v>
      </c>
      <c r="O42">
        <f>total!O41-'sécurité sociale oublic orivéez'!O42-'contribution volontaire'!O42-ménages!O42</f>
        <v>9.999999999985576E-4</v>
      </c>
      <c r="P42">
        <f>total!P41-'sécurité sociale oublic orivéez'!P42-'contribution volontaire'!P42-ménages!P42</f>
        <v>1.000000000000556E-3</v>
      </c>
      <c r="Q42">
        <f>total!Q41-'sécurité sociale oublic orivéez'!Q42-'contribution volontaire'!Q42-ménages!Q42</f>
        <v>0</v>
      </c>
      <c r="R42">
        <f>total!R41-'sécurité sociale oublic orivéez'!R42-'contribution volontaire'!R42-ménages!R42</f>
        <v>0</v>
      </c>
      <c r="S42">
        <f>total!S41-'sécurité sociale oublic orivéez'!S42-'contribution volontaire'!S42-ménages!S42</f>
        <v>0</v>
      </c>
      <c r="T42">
        <f>total!T41-'sécurité sociale oublic orivéez'!T42-'contribution volontaire'!T42-ménages!T42</f>
        <v>1.0000000000010001E-3</v>
      </c>
      <c r="U42">
        <f>total!U41-'sécurité sociale oublic orivéez'!U42-'contribution volontaire'!U42-ménages!U42</f>
        <v>0</v>
      </c>
      <c r="V42">
        <f>total!V41-'sécurité sociale oublic orivéez'!V42-'contribution volontaire'!V42-ménages!V42</f>
        <v>0</v>
      </c>
      <c r="W42">
        <f>total!W41-'sécurité sociale oublic orivéez'!W42-'contribution volontaire'!W42-ménages!W42</f>
        <v>0.14600000000000057</v>
      </c>
      <c r="X42">
        <f>total!X41-'sécurité sociale oublic orivéez'!X42-'contribution volontaire'!X42-ménages!X42</f>
        <v>0</v>
      </c>
    </row>
    <row r="43" spans="1:24">
      <c r="A43" t="s">
        <v>69</v>
      </c>
      <c r="B43">
        <f>total!B42-'sécurité sociale oublic orivéez'!B43-'contribution volontaire'!B43-ménages!B43</f>
        <v>-9.9999999999988987E-4</v>
      </c>
      <c r="C43">
        <f>total!C42-'sécurité sociale oublic orivéez'!C43-'contribution volontaire'!C43-ménages!C43</f>
        <v>0</v>
      </c>
      <c r="D43">
        <f>total!D42-'sécurité sociale oublic orivéez'!D43-'contribution volontaire'!D43-ménages!D43</f>
        <v>0</v>
      </c>
      <c r="E43">
        <f>total!E42-'sécurité sociale oublic orivéez'!E43-'contribution volontaire'!E43-ménages!E43</f>
        <v>1.000000000000778E-3</v>
      </c>
      <c r="F43">
        <f>total!F42-'sécurité sociale oublic orivéez'!F43-'contribution volontaire'!F43-ménages!F43</f>
        <v>0</v>
      </c>
      <c r="G43">
        <f>total!G42-'sécurité sociale oublic orivéez'!G43-'contribution volontaire'!G43-ménages!G43</f>
        <v>0</v>
      </c>
      <c r="H43">
        <f>total!H42-'sécurité sociale oublic orivéez'!H43-'contribution volontaire'!H43-ménages!H43</f>
        <v>0</v>
      </c>
      <c r="I43">
        <f>total!I42-'sécurité sociale oublic orivéez'!I43-'contribution volontaire'!I43-ménages!I43</f>
        <v>0</v>
      </c>
      <c r="J43">
        <f>total!J42-'sécurité sociale oublic orivéez'!J43-'contribution volontaire'!J43-ménages!J43</f>
        <v>0</v>
      </c>
      <c r="K43">
        <f>total!K42-'sécurité sociale oublic orivéez'!K43-'contribution volontaire'!K43-ménages!K43</f>
        <v>9.9999999999944578E-4</v>
      </c>
      <c r="L43">
        <f>total!L42-'sécurité sociale oublic orivéez'!L43-'contribution volontaire'!L43-ménages!L43</f>
        <v>0.19599999999999973</v>
      </c>
      <c r="M43">
        <f>total!M42-'sécurité sociale oublic orivéez'!M43-'contribution volontaire'!M43-ménages!M43</f>
        <v>0.23299999999999965</v>
      </c>
      <c r="N43">
        <f>total!N42-'sécurité sociale oublic orivéez'!N43-'contribution volontaire'!N43-ménages!N43</f>
        <v>0.15400000000000036</v>
      </c>
      <c r="O43">
        <f>total!O42-'sécurité sociale oublic orivéez'!O43-'contribution volontaire'!O43-ménages!O43</f>
        <v>0.2079999999999993</v>
      </c>
      <c r="P43">
        <f>total!P42-'sécurité sociale oublic orivéez'!P43-'contribution volontaire'!P43-ménages!P43</f>
        <v>0.21100000000000074</v>
      </c>
      <c r="Q43">
        <f>total!Q42-'sécurité sociale oublic orivéez'!Q43-'contribution volontaire'!Q43-ménages!Q43</f>
        <v>0.23999999999999977</v>
      </c>
      <c r="R43">
        <f>total!R42-'sécurité sociale oublic orivéez'!R43-'contribution volontaire'!R43-ménages!R43</f>
        <v>0.27099999999999991</v>
      </c>
      <c r="S43">
        <f>total!S42-'sécurité sociale oublic orivéez'!S43-'contribution volontaire'!S43-ménages!S43</f>
        <v>0.19199999999999973</v>
      </c>
      <c r="T43">
        <f>total!T42-'sécurité sociale oublic orivéez'!T43-'contribution volontaire'!T43-ménages!T43</f>
        <v>0.19899999999999984</v>
      </c>
      <c r="U43">
        <f>total!U42-'sécurité sociale oublic orivéez'!U43-'contribution volontaire'!U43-ménages!U43</f>
        <v>0.21900000000000031</v>
      </c>
      <c r="V43">
        <f>total!V42-'sécurité sociale oublic orivéez'!V43-'contribution volontaire'!V43-ménages!V43</f>
        <v>0.25499999999999901</v>
      </c>
      <c r="W43">
        <f>total!W42-'sécurité sociale oublic orivéez'!W43-'contribution volontaire'!W43-ménages!W43</f>
        <v>1.0999999999999677E-2</v>
      </c>
      <c r="X43">
        <f>total!X42-'sécurité sociale oublic orivéez'!X43-'contribution volontaire'!X43-ménages!X43</f>
        <v>0.17300000000000093</v>
      </c>
    </row>
    <row r="44" spans="1:24">
      <c r="A44" t="s">
        <v>70</v>
      </c>
      <c r="B44">
        <f>total!B43-'sécurité sociale oublic orivéez'!B44-'contribution volontaire'!B44-ménages!B44</f>
        <v>0</v>
      </c>
      <c r="C44">
        <f>total!C43-'sécurité sociale oublic orivéez'!C44-'contribution volontaire'!C44-ménages!C44</f>
        <v>9.9999999999988987E-4</v>
      </c>
      <c r="D44">
        <f>total!D43-'sécurité sociale oublic orivéez'!D44-'contribution volontaire'!D44-ménages!D44</f>
        <v>0</v>
      </c>
      <c r="E44">
        <f>total!E43-'sécurité sociale oublic orivéez'!E44-'contribution volontaire'!E44-ménages!E44</f>
        <v>0</v>
      </c>
      <c r="F44">
        <f>total!F43-'sécurité sociale oublic orivéez'!F44-'contribution volontaire'!F44-ménages!F44</f>
        <v>1.0000000000001119E-3</v>
      </c>
      <c r="G44">
        <f>total!G43-'sécurité sociale oublic orivéez'!G44-'contribution volontaire'!G44-ménages!G44</f>
        <v>1.0000000000001119E-3</v>
      </c>
      <c r="H44">
        <f>total!H43-'sécurité sociale oublic orivéez'!H44-'contribution volontaire'!H44-ménages!H44</f>
        <v>0</v>
      </c>
      <c r="I44">
        <f>total!I43-'sécurité sociale oublic orivéez'!I44-'contribution volontaire'!I44-ménages!I44</f>
        <v>0</v>
      </c>
      <c r="J44">
        <f>total!J43-'sécurité sociale oublic orivéez'!J44-'contribution volontaire'!J44-ménages!J44</f>
        <v>0</v>
      </c>
      <c r="K44">
        <f>total!K43-'sécurité sociale oublic orivéez'!K44-'contribution volontaire'!K44-ménages!K44</f>
        <v>0</v>
      </c>
      <c r="L44">
        <f>total!L43-'sécurité sociale oublic orivéez'!L44-'contribution volontaire'!L44-ménages!L44</f>
        <v>1.0000000000000009E-3</v>
      </c>
      <c r="M44">
        <f>total!M43-'sécurité sociale oublic orivéez'!M44-'contribution volontaire'!M44-ménages!M44</f>
        <v>-1.000000000000334E-3</v>
      </c>
      <c r="N44">
        <f>total!N43-'sécurité sociale oublic orivéez'!N44-'contribution volontaire'!N44-ménages!N44</f>
        <v>-1.0000000000001119E-3</v>
      </c>
      <c r="O44">
        <f>total!O43-'sécurité sociale oublic orivéez'!O44-'contribution volontaire'!O44-ménages!O44</f>
        <v>0</v>
      </c>
      <c r="P44">
        <f>total!P43-'sécurité sociale oublic orivéez'!P44-'contribution volontaire'!P44-ménages!P44</f>
        <v>-1.0000000000000009E-3</v>
      </c>
      <c r="Q44">
        <f>total!Q43-'sécurité sociale oublic orivéez'!Q44-'contribution volontaire'!Q44-ménages!Q44</f>
        <v>0</v>
      </c>
      <c r="R44">
        <f>total!R43-'sécurité sociale oublic orivéez'!R44-'contribution volontaire'!R44-ménages!R44</f>
        <v>0</v>
      </c>
      <c r="S44">
        <f>total!S43-'sécurité sociale oublic orivéez'!S44-'contribution volontaire'!S44-ménages!S44</f>
        <v>0</v>
      </c>
      <c r="T44">
        <f>total!T43-'sécurité sociale oublic orivéez'!T44-'contribution volontaire'!T44-ménages!T44</f>
        <v>9.9999999999988987E-4</v>
      </c>
      <c r="U44">
        <f>total!U43-'sécurité sociale oublic orivéez'!U44-'contribution volontaire'!U44-ménages!U44</f>
        <v>1.9999999999996687E-3</v>
      </c>
      <c r="V44">
        <f>total!V43-'sécurité sociale oublic orivéez'!V44-'contribution volontaire'!V44-ménages!V44</f>
        <v>0</v>
      </c>
      <c r="W44">
        <f>total!W43-'sécurité sociale oublic orivéez'!W44-'contribution volontaire'!W44-ménages!W44</f>
        <v>4.0000000000005587E-3</v>
      </c>
      <c r="X44">
        <f>total!X43-'sécurité sociale oublic orivéez'!X44-'contribution volontaire'!X44-ménages!X44</f>
        <v>0</v>
      </c>
    </row>
    <row r="45" spans="1:24">
      <c r="A45" t="s">
        <v>71</v>
      </c>
      <c r="B45">
        <f>total!B44-'sécurité sociale oublic orivéez'!B45-'contribution volontaire'!B45-ménages!B45</f>
        <v>-0.13500000000000045</v>
      </c>
      <c r="C45">
        <f>total!C44-'sécurité sociale oublic orivéez'!C45-'contribution volontaire'!C45-ménages!C45</f>
        <v>-0.14400000000000013</v>
      </c>
      <c r="D45">
        <f>total!D44-'sécurité sociale oublic orivéez'!D45-'contribution volontaire'!D45-ménages!D45</f>
        <v>-0.14599999999999991</v>
      </c>
      <c r="E45">
        <f>total!E44-'sécurité sociale oublic orivéez'!E45-'contribution volontaire'!E45-ménages!E45</f>
        <v>-0.12999999999999923</v>
      </c>
      <c r="F45">
        <f>total!F44-'sécurité sociale oublic orivéez'!F45-'contribution volontaire'!F45-ménages!F45</f>
        <v>-0.10599999999999987</v>
      </c>
      <c r="G45">
        <f>total!G44-'sécurité sociale oublic orivéez'!G45-'contribution volontaire'!G45-ménages!G45</f>
        <v>-9.099999999999997E-2</v>
      </c>
      <c r="H45">
        <f>total!H44-'sécurité sociale oublic orivéez'!H45-'contribution volontaire'!H45-ménages!H45</f>
        <v>-8.2000000000000295E-2</v>
      </c>
      <c r="I45">
        <f>total!I44-'sécurité sociale oublic orivéez'!I45-'contribution volontaire'!I45-ménages!I45</f>
        <v>-9.6999999999999753E-2</v>
      </c>
      <c r="J45">
        <f>total!J44-'sécurité sociale oublic orivéez'!J45-'contribution volontaire'!J45-ménages!J45</f>
        <v>-8.4999999999999964E-2</v>
      </c>
      <c r="K45">
        <f>total!K44-'sécurité sociale oublic orivéez'!K45-'contribution volontaire'!K45-ménages!K45</f>
        <v>-8.7999999999999634E-2</v>
      </c>
      <c r="L45">
        <f>total!L44-'sécurité sociale oublic orivéez'!L45-'contribution volontaire'!L45-ménages!L45</f>
        <v>-9.5000000000000195E-2</v>
      </c>
      <c r="M45">
        <f>total!M44-'sécurité sociale oublic orivéez'!M45-'contribution volontaire'!M45-ménages!M45</f>
        <v>-9.7999999999999865E-2</v>
      </c>
      <c r="N45">
        <f>total!N44-'sécurité sociale oublic orivéez'!N45-'contribution volontaire'!N45-ménages!N45</f>
        <v>-0.11000000000000032</v>
      </c>
      <c r="O45">
        <f>total!O44-'sécurité sociale oublic orivéez'!O45-'contribution volontaire'!O45-ménages!O45</f>
        <v>-0.12800000000000078</v>
      </c>
      <c r="P45">
        <f>total!P44-'sécurité sociale oublic orivéez'!P45-'contribution volontaire'!P45-ménages!P45</f>
        <v>-6.7000000000000393E-2</v>
      </c>
      <c r="Q45">
        <f>total!Q44-'sécurité sociale oublic orivéez'!Q45-'contribution volontaire'!Q45-ménages!Q45</f>
        <v>-4.5999999999999597E-2</v>
      </c>
      <c r="R45">
        <f>total!R44-'sécurité sociale oublic orivéez'!R45-'contribution volontaire'!R45-ménages!R45</f>
        <v>-3.400000000000114E-2</v>
      </c>
      <c r="S45">
        <f>total!S44-'sécurité sociale oublic orivéez'!S45-'contribution volontaire'!S45-ménages!S45</f>
        <v>-2.3000000000000131E-2</v>
      </c>
      <c r="T45">
        <f>total!T44-'sécurité sociale oublic orivéez'!T45-'contribution volontaire'!T45-ménages!T45</f>
        <v>-1.6000000000000458E-2</v>
      </c>
      <c r="U45">
        <f>total!U44-'sécurité sociale oublic orivéez'!U45-'contribution volontaire'!U45-ménages!U45</f>
        <v>-3.9999999999993374E-3</v>
      </c>
      <c r="V45">
        <f>total!V44-'sécurité sociale oublic orivéez'!V45-'contribution volontaire'!V45-ménages!V45</f>
        <v>0.19700000000000095</v>
      </c>
      <c r="W45">
        <f>total!W44-'sécurité sociale oublic orivéez'!W45-'contribution volontaire'!W45-ménages!W45</f>
        <v>0.34600000000000009</v>
      </c>
      <c r="X45">
        <f>total!X44-'sécurité sociale oublic orivéez'!X45-'contribution volontaire'!X45-ménages!X45</f>
        <v>0</v>
      </c>
    </row>
    <row r="46" spans="1:24">
      <c r="A46" t="s">
        <v>72</v>
      </c>
      <c r="B46">
        <f>total!B45-'sécurité sociale oublic orivéez'!B46-'contribution volontaire'!B46-ménages!B46</f>
        <v>0</v>
      </c>
      <c r="C46">
        <f>total!C45-'sécurité sociale oublic orivéez'!C46-'contribution volontaire'!C46-ménages!C46</f>
        <v>0</v>
      </c>
      <c r="D46">
        <f>total!D45-'sécurité sociale oublic orivéez'!D46-'contribution volontaire'!D46-ménages!D46</f>
        <v>0</v>
      </c>
      <c r="E46">
        <f>total!E45-'sécurité sociale oublic orivéez'!E46-'contribution volontaire'!E46-ménages!E46</f>
        <v>0</v>
      </c>
      <c r="F46">
        <f>total!F45-'sécurité sociale oublic orivéez'!F46-'contribution volontaire'!F46-ménages!F46</f>
        <v>9.9999999999988987E-4</v>
      </c>
      <c r="G46">
        <f>total!G45-'sécurité sociale oublic orivéez'!G46-'contribution volontaire'!G46-ménages!G46</f>
        <v>0</v>
      </c>
      <c r="H46">
        <f>total!H45-'sécurité sociale oublic orivéez'!H46-'contribution volontaire'!H46-ménages!H46</f>
        <v>0</v>
      </c>
      <c r="I46">
        <f>total!I45-'sécurité sociale oublic orivéez'!I46-'contribution volontaire'!I46-ménages!I46</f>
        <v>0</v>
      </c>
      <c r="J46">
        <f>total!J45-'sécurité sociale oublic orivéez'!J46-'contribution volontaire'!J46-ménages!J46</f>
        <v>-9.999999999985576E-4</v>
      </c>
      <c r="K46">
        <f>total!K45-'sécurité sociale oublic orivéez'!K46-'contribution volontaire'!K46-ménages!K46</f>
        <v>0</v>
      </c>
      <c r="L46">
        <f>total!L45-'sécurité sociale oublic orivéez'!L46-'contribution volontaire'!L46-ménages!L46</f>
        <v>0</v>
      </c>
      <c r="M46">
        <f>total!M45-'sécurité sociale oublic orivéez'!M46-'contribution volontaire'!M46-ménages!M46</f>
        <v>0</v>
      </c>
      <c r="N46">
        <f>total!N45-'sécurité sociale oublic orivéez'!N46-'contribution volontaire'!N46-ménages!N46</f>
        <v>1.000000000000778E-3</v>
      </c>
      <c r="O46">
        <f>total!O45-'sécurité sociale oublic orivéez'!O46-'contribution volontaire'!O46-ménages!O46</f>
        <v>2.1999999999999797E-2</v>
      </c>
      <c r="P46">
        <f>total!P45-'sécurité sociale oublic orivéez'!P46-'contribution volontaire'!P46-ménages!P46</f>
        <v>1.2000000000001565E-2</v>
      </c>
      <c r="Q46">
        <f>total!Q45-'sécurité sociale oublic orivéez'!Q46-'contribution volontaire'!Q46-ménages!Q46</f>
        <v>1.899999999999924E-2</v>
      </c>
      <c r="R46">
        <f>total!R45-'sécurité sociale oublic orivéez'!R46-'contribution volontaire'!R46-ménages!R46</f>
        <v>2.2999999999999243E-2</v>
      </c>
      <c r="S46">
        <f>total!S45-'sécurité sociale oublic orivéez'!S46-'contribution volontaire'!S46-ménages!S46</f>
        <v>3.400000000000114E-2</v>
      </c>
      <c r="T46">
        <f>total!T45-'sécurité sociale oublic orivéez'!T46-'contribution volontaire'!T46-ménages!T46</f>
        <v>2.5999999999999579E-2</v>
      </c>
      <c r="U46">
        <f>total!U45-'sécurité sociale oublic orivéez'!U46-'contribution volontaire'!U46-ménages!U46</f>
        <v>2.0999999999999686E-2</v>
      </c>
      <c r="V46">
        <f>total!V45-'sécurité sociale oublic orivéez'!V46-'contribution volontaire'!V46-ménages!V46</f>
        <v>7.999999999999563E-3</v>
      </c>
      <c r="W46">
        <f>total!W45-'sécurité sociale oublic orivéez'!W46-'contribution volontaire'!W46-ménages!W46</f>
        <v>6.4000000000000279E-2</v>
      </c>
      <c r="X46">
        <f>total!X45-'sécurité sociale oublic orivéez'!X46-'contribution volontaire'!X46-ménages!X46</f>
        <v>0</v>
      </c>
    </row>
    <row r="47" spans="1:24">
      <c r="A47" t="s">
        <v>73</v>
      </c>
      <c r="B47">
        <f>total!B46-'sécurité sociale oublic orivéez'!B47-'contribution volontaire'!B47-ménages!B47</f>
        <v>1.000000000000778E-3</v>
      </c>
      <c r="C47">
        <f>total!C46-'sécurité sociale oublic orivéez'!C47-'contribution volontaire'!C47-ménages!C47</f>
        <v>0</v>
      </c>
      <c r="D47">
        <f>total!D46-'sécurité sociale oublic orivéez'!D47-'contribution volontaire'!D47-ménages!D47</f>
        <v>-9.9999999999988987E-4</v>
      </c>
      <c r="E47">
        <f>total!E46-'sécurité sociale oublic orivéez'!E47-'contribution volontaire'!E47-ménages!E47</f>
        <v>0</v>
      </c>
      <c r="F47">
        <f>total!F46-'sécurité sociale oublic orivéez'!F47-'contribution volontaire'!F47-ménages!F47</f>
        <v>9.9999999999988987E-4</v>
      </c>
      <c r="G47">
        <f>total!G46-'sécurité sociale oublic orivéez'!G47-'contribution volontaire'!G47-ménages!G47</f>
        <v>0</v>
      </c>
      <c r="H47">
        <f>total!H46-'sécurité sociale oublic orivéez'!H47-'contribution volontaire'!H47-ménages!H47</f>
        <v>0</v>
      </c>
      <c r="I47">
        <f>total!I46-'sécurité sociale oublic orivéez'!I47-'contribution volontaire'!I47-ménages!I47</f>
        <v>0</v>
      </c>
      <c r="J47">
        <f>total!J46-'sécurité sociale oublic orivéez'!J47-'contribution volontaire'!J47-ménages!J47</f>
        <v>0</v>
      </c>
      <c r="K47">
        <f>total!K46-'sécurité sociale oublic orivéez'!K47-'contribution volontaire'!K47-ménages!K47</f>
        <v>0</v>
      </c>
      <c r="L47">
        <f>total!L46-'sécurité sociale oublic orivéez'!L47-'contribution volontaire'!L47-ménages!L47</f>
        <v>-9.9999999999988987E-4</v>
      </c>
      <c r="M47">
        <f>total!M46-'sécurité sociale oublic orivéez'!M47-'contribution volontaire'!M47-ménages!M47</f>
        <v>-1.000000000000334E-3</v>
      </c>
      <c r="N47">
        <f>total!N46-'sécurité sociale oublic orivéez'!N47-'contribution volontaire'!N47-ménages!N47</f>
        <v>-1.000000000000334E-3</v>
      </c>
      <c r="O47">
        <f>total!O46-'sécurité sociale oublic orivéez'!O47-'contribution volontaire'!O47-ménages!O47</f>
        <v>0</v>
      </c>
      <c r="P47">
        <f>total!P46-'sécurité sociale oublic orivéez'!P47-'contribution volontaire'!P47-ménages!P47</f>
        <v>0</v>
      </c>
      <c r="Q47">
        <f>total!Q46-'sécurité sociale oublic orivéez'!Q47-'contribution volontaire'!Q47-ménages!Q47</f>
        <v>0</v>
      </c>
      <c r="R47">
        <f>total!R46-'sécurité sociale oublic orivéez'!R47-'contribution volontaire'!R47-ménages!R47</f>
        <v>-9.9999999999900169E-4</v>
      </c>
      <c r="S47">
        <f>total!S46-'sécurité sociale oublic orivéez'!S47-'contribution volontaire'!S47-ménages!S47</f>
        <v>0</v>
      </c>
      <c r="T47">
        <f>total!T46-'sécurité sociale oublic orivéez'!T47-'contribution volontaire'!T47-ménages!T47</f>
        <v>0</v>
      </c>
      <c r="U47">
        <f>total!U46-'sécurité sociale oublic orivéez'!U47-'contribution volontaire'!U47-ménages!U47</f>
        <v>-9.9999999999988987E-4</v>
      </c>
      <c r="V47">
        <f>total!V46-'sécurité sociale oublic orivéez'!V47-'contribution volontaire'!V47-ménages!V47</f>
        <v>0</v>
      </c>
      <c r="W47" t="e">
        <f>total!W46-'sécurité sociale oublic orivéez'!W47-'contribution volontaire'!W47-ménages!W47</f>
        <v>#VALUE!</v>
      </c>
      <c r="X47" t="e">
        <f>total!X46-'sécurité sociale oublic orivéez'!X47-'contribution volontaire'!X47-ménages!X47</f>
        <v>#VALUE!</v>
      </c>
    </row>
    <row r="48" spans="1:24">
      <c r="X48" t="s">
        <v>74</v>
      </c>
    </row>
    <row r="49" spans="1:24">
      <c r="X49" t="s">
        <v>74</v>
      </c>
    </row>
    <row r="50" spans="1:24">
      <c r="X50" t="s">
        <v>74</v>
      </c>
    </row>
    <row r="51" spans="1:24">
      <c r="X51" t="s">
        <v>74</v>
      </c>
    </row>
    <row r="52" spans="1:24">
      <c r="X52" t="s">
        <v>74</v>
      </c>
    </row>
    <row r="53" spans="1:24">
      <c r="X53" t="s">
        <v>74</v>
      </c>
    </row>
    <row r="54" spans="1:24">
      <c r="X54" t="s">
        <v>74</v>
      </c>
    </row>
    <row r="55" spans="1:24">
      <c r="X55" t="s">
        <v>74</v>
      </c>
    </row>
    <row r="56" spans="1:24">
      <c r="X56" t="s">
        <v>74</v>
      </c>
    </row>
    <row r="57" spans="1:24">
      <c r="X57" t="s">
        <v>74</v>
      </c>
    </row>
    <row r="58" spans="1:24">
      <c r="X58" t="s">
        <v>74</v>
      </c>
    </row>
    <row r="59" spans="1:24">
      <c r="A59" t="s">
        <v>85</v>
      </c>
    </row>
    <row r="60" spans="1:24">
      <c r="A60" t="s">
        <v>76</v>
      </c>
    </row>
    <row r="61" spans="1:24">
      <c r="A61" t="s">
        <v>77</v>
      </c>
    </row>
    <row r="62" spans="1:24">
      <c r="A62" t="s">
        <v>79</v>
      </c>
    </row>
    <row r="63" spans="1:24">
      <c r="A63" t="s">
        <v>80</v>
      </c>
    </row>
    <row r="64" spans="1:24">
      <c r="A64" t="s">
        <v>78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8BB5D-DF70-4235-8B33-743F09039460}">
  <dimension ref="B1:H39"/>
  <sheetViews>
    <sheetView topLeftCell="D3" workbookViewId="0">
      <selection activeCell="J9" sqref="J9"/>
    </sheetView>
  </sheetViews>
  <sheetFormatPr baseColWidth="10" defaultColWidth="9.140625" defaultRowHeight="12.75"/>
  <cols>
    <col min="1" max="1" width="11.42578125" customWidth="1"/>
    <col min="2" max="2" width="18.140625" customWidth="1"/>
    <col min="3" max="8" width="20.7109375" customWidth="1"/>
    <col min="9" max="256" width="11.42578125" customWidth="1"/>
  </cols>
  <sheetData>
    <row r="1" spans="2:8" ht="15">
      <c r="C1" s="69" t="s">
        <v>100</v>
      </c>
    </row>
    <row r="3" spans="2:8" ht="5.25" customHeight="1">
      <c r="B3" s="69"/>
      <c r="D3" s="69"/>
      <c r="E3" s="69"/>
      <c r="F3" s="69"/>
      <c r="G3" s="69"/>
      <c r="H3" s="69"/>
    </row>
    <row r="4" spans="2:8" ht="28.5" customHeight="1">
      <c r="B4" s="70"/>
      <c r="C4" s="72" t="s">
        <v>106</v>
      </c>
      <c r="D4" s="71" t="s">
        <v>101</v>
      </c>
      <c r="E4" s="72" t="s">
        <v>102</v>
      </c>
      <c r="F4" s="71" t="s">
        <v>103</v>
      </c>
      <c r="G4" s="71" t="s">
        <v>105</v>
      </c>
      <c r="H4" s="73" t="s">
        <v>104</v>
      </c>
    </row>
    <row r="5" spans="2:8" ht="15">
      <c r="B5" s="74" t="s">
        <v>35</v>
      </c>
      <c r="C5" s="78">
        <f>'gouvernment (2)'!V9+'financcement publique (2)'!V8</f>
        <v>0.33605621431708388</v>
      </c>
      <c r="D5" s="79">
        <f>VLOOKUP(B5,'financement pribvée (2)'!$A$9:$W$21,22,FALSE)</f>
        <v>1.0763758891800824E-2</v>
      </c>
      <c r="E5" s="79">
        <f>'contribution volontaire (2)'!V8</f>
        <v>0.13122426057656308</v>
      </c>
      <c r="F5" s="80">
        <f>'ménages (2)'!V8</f>
        <v>0.14853987270685137</v>
      </c>
      <c r="G5" s="79">
        <f>1-C5-D5-E5-F5</f>
        <v>0.37341589350770082</v>
      </c>
      <c r="H5" s="81">
        <f t="shared" ref="H5:H38" si="0">C5+E5+F5+D5</f>
        <v>0.62658410649229923</v>
      </c>
    </row>
    <row r="6" spans="2:8" ht="15">
      <c r="B6" s="75" t="s">
        <v>36</v>
      </c>
      <c r="C6" s="82">
        <f>'gouvernment (2)'!W10+'financcement publique (2)'!W9</f>
        <v>0.63118483266710657</v>
      </c>
      <c r="D6" s="83"/>
      <c r="E6" s="83">
        <f>'contribution volontaire (2)'!W9</f>
        <v>6.0846560846560843E-2</v>
      </c>
      <c r="F6" s="84">
        <f>'ménages (2)'!W9</f>
        <v>0.15806878306878305</v>
      </c>
      <c r="G6" s="83">
        <f t="shared" ref="G6:G38" si="1">1-C6-D6-E6-F6</f>
        <v>0.14989982341754957</v>
      </c>
      <c r="H6" s="85">
        <f t="shared" si="0"/>
        <v>0.85010017658245041</v>
      </c>
    </row>
    <row r="7" spans="2:8" ht="15">
      <c r="B7" s="75" t="s">
        <v>37</v>
      </c>
      <c r="C7" s="82">
        <f>'gouvernment (2)'!W11+'financcement publique (2)'!W10</f>
        <v>1.2633927538972651</v>
      </c>
      <c r="D7" s="83">
        <f>VLOOKUP(B7,'financement pribvée (2)'!$A$9:$W$21,23,FALSE)</f>
        <v>3.6222041112016668E-4</v>
      </c>
      <c r="E7" s="83">
        <f>'contribution volontaire (2)'!W10</f>
        <v>4.6001992212261165E-2</v>
      </c>
      <c r="F7" s="84">
        <f>'ménages (2)'!W10</f>
        <v>0.18781128316580639</v>
      </c>
      <c r="G7" s="83">
        <f t="shared" si="1"/>
        <v>-0.49756824968645286</v>
      </c>
      <c r="H7" s="85">
        <f t="shared" si="0"/>
        <v>1.4975682496864529</v>
      </c>
    </row>
    <row r="8" spans="2:8" ht="15">
      <c r="B8" s="75" t="s">
        <v>38</v>
      </c>
      <c r="C8" s="82">
        <f>'gouvernment (2)'!W12+'financcement publique (2)'!W11</f>
        <v>5.420875884860224E-2</v>
      </c>
      <c r="D8" s="83"/>
      <c r="E8" s="83">
        <f>'contribution volontaire (2)'!W11</f>
        <v>0.13183071185341333</v>
      </c>
      <c r="F8" s="84">
        <f>'ménages (2)'!W11</f>
        <v>0.14042484190043783</v>
      </c>
      <c r="G8" s="83">
        <f t="shared" si="1"/>
        <v>0.67353568739754666</v>
      </c>
      <c r="H8" s="85">
        <f t="shared" si="0"/>
        <v>0.3264643126024534</v>
      </c>
    </row>
    <row r="9" spans="2:8" ht="15">
      <c r="B9" s="75" t="s">
        <v>39</v>
      </c>
      <c r="C9" s="82">
        <f>'gouvernment (2)'!W13+'financcement publique (2)'!W12</f>
        <v>0.62107808358451666</v>
      </c>
      <c r="D9" s="83">
        <f>VLOOKUP(B9,'financement pribvée (2)'!$A$9:$W$21,23,FALSE)</f>
        <v>7.1283313710799531E-2</v>
      </c>
      <c r="E9" s="83">
        <f>'contribution volontaire (2)'!W12</f>
        <v>7.1283313710799531E-2</v>
      </c>
      <c r="F9" s="84">
        <f>'ménages (2)'!W12</f>
        <v>0.33950551214813229</v>
      </c>
      <c r="G9" s="83">
        <f t="shared" si="1"/>
        <v>-0.10315022315424804</v>
      </c>
      <c r="H9" s="85">
        <f t="shared" si="0"/>
        <v>1.103150223154248</v>
      </c>
    </row>
    <row r="10" spans="2:8" ht="15">
      <c r="B10" s="75" t="s">
        <v>40</v>
      </c>
      <c r="C10" s="82">
        <f>'gouvernment (2)'!W14+'financcement publique (2)'!W13</f>
        <v>0.66330992394916866</v>
      </c>
      <c r="D10" s="83">
        <f>VLOOKUP(B10,'financement pribvée (2)'!$A$9:$W$21,23,FALSE)</f>
        <v>5.7884231536926144E-2</v>
      </c>
      <c r="E10" s="83">
        <f>'contribution volontaire (2)'!W13</f>
        <v>7.9507651363938781E-2</v>
      </c>
      <c r="F10" s="84">
        <f>'ménages (2)'!W13</f>
        <v>0.13672654690618763</v>
      </c>
      <c r="G10" s="83">
        <f t="shared" si="1"/>
        <v>6.2571646243778811E-2</v>
      </c>
      <c r="H10" s="85">
        <f t="shared" si="0"/>
        <v>0.93742835375622113</v>
      </c>
    </row>
    <row r="11" spans="2:8" ht="15">
      <c r="B11" s="75" t="s">
        <v>42</v>
      </c>
      <c r="C11" s="82">
        <f>'gouvernment (2)'!W16+'financcement publique (2)'!W15</f>
        <v>1.5548227274012456</v>
      </c>
      <c r="D11" s="83"/>
      <c r="E11" s="83">
        <f>'contribution volontaire (2)'!W15</f>
        <v>7.6931183475603317E-3</v>
      </c>
      <c r="F11" s="84">
        <f>'ménages (2)'!W15</f>
        <v>0.12435451575508481</v>
      </c>
      <c r="G11" s="83">
        <f t="shared" si="1"/>
        <v>-0.6868703615038908</v>
      </c>
      <c r="H11" s="85">
        <f t="shared" si="0"/>
        <v>1.6868703615038907</v>
      </c>
    </row>
    <row r="12" spans="2:8" ht="15">
      <c r="B12" s="75" t="s">
        <v>43</v>
      </c>
      <c r="C12" s="82">
        <f>'gouvernment (2)'!W17+'financcement publique (2)'!W16</f>
        <v>0.12802029101588572</v>
      </c>
      <c r="D12" s="83"/>
      <c r="E12" s="83">
        <f>'contribution volontaire (2)'!W16</f>
        <v>2.17110125646711E-2</v>
      </c>
      <c r="F12" s="84">
        <f>'ménages (2)'!W16</f>
        <v>0.12610864745011086</v>
      </c>
      <c r="G12" s="83">
        <f t="shared" si="1"/>
        <v>0.72416004896933228</v>
      </c>
      <c r="H12" s="85">
        <f t="shared" si="0"/>
        <v>0.27583995103066766</v>
      </c>
    </row>
    <row r="13" spans="2:8" ht="15">
      <c r="B13" s="75" t="s">
        <v>44</v>
      </c>
      <c r="C13" s="82">
        <f>'gouvernment (2)'!W18+'financcement publique (2)'!W17</f>
        <v>1.2673159531274929</v>
      </c>
      <c r="D13" s="83"/>
      <c r="E13" s="83">
        <f>'contribution volontaire (2)'!W17</f>
        <v>1.7354158323321319E-2</v>
      </c>
      <c r="F13" s="84">
        <f>'ménages (2)'!W17</f>
        <v>0.22320117474302498</v>
      </c>
      <c r="G13" s="83">
        <f t="shared" si="1"/>
        <v>-0.50787128619383926</v>
      </c>
      <c r="H13" s="85">
        <f t="shared" si="0"/>
        <v>1.507871286193839</v>
      </c>
    </row>
    <row r="14" spans="2:8" ht="15">
      <c r="B14" s="75" t="s">
        <v>45</v>
      </c>
      <c r="C14" s="82">
        <f>'gouvernment (2)'!W19+'financcement publique (2)'!W18</f>
        <v>0.17135378932599857</v>
      </c>
      <c r="D14" s="83">
        <f>VLOOKUP(B14,'financement pribvée (2)'!$A$9:$W$21,23,FALSE)</f>
        <v>3.0243902439024391E-3</v>
      </c>
      <c r="E14" s="83">
        <f>'contribution volontaire (2)'!W18</f>
        <v>4.0097560975609757E-2</v>
      </c>
      <c r="F14" s="84">
        <f>'ménages (2)'!W18</f>
        <v>0.15990243902439025</v>
      </c>
      <c r="G14" s="83">
        <f t="shared" si="1"/>
        <v>0.62562182043009895</v>
      </c>
      <c r="H14" s="85">
        <f t="shared" si="0"/>
        <v>0.37437817956990105</v>
      </c>
    </row>
    <row r="15" spans="2:8" ht="15.75">
      <c r="B15" s="76" t="s">
        <v>46</v>
      </c>
      <c r="C15" s="86">
        <f>'gouvernment (2)'!W20+'financcement publique (2)'!W19</f>
        <v>0.85077489480731128</v>
      </c>
      <c r="D15" s="87">
        <f>VLOOKUP(B15,'financement pribvée (2)'!$A$9:$W$21,23,FALSE)</f>
        <v>6.2804679883002923E-2</v>
      </c>
      <c r="E15" s="87">
        <f>'contribution volontaire (2)'!W19</f>
        <v>6.2479688007799808E-2</v>
      </c>
      <c r="F15" s="87">
        <f>'ménages (2)'!W19</f>
        <v>8.7260318492037706E-2</v>
      </c>
      <c r="G15" s="87">
        <f t="shared" si="1"/>
        <v>-6.3319581190151714E-2</v>
      </c>
      <c r="H15" s="88">
        <f t="shared" si="0"/>
        <v>1.0633195811901517</v>
      </c>
    </row>
    <row r="16" spans="2:8" ht="15">
      <c r="B16" s="75" t="s">
        <v>47</v>
      </c>
      <c r="C16" s="82">
        <f>'gouvernment (2)'!W21+'financcement publique (2)'!W20</f>
        <v>0.98253450405770781</v>
      </c>
      <c r="D16" s="83">
        <f>VLOOKUP(B16,'financement pribvée (2)'!$A$9:$W$21,23,FALSE)</f>
        <v>6.5872893149837644E-2</v>
      </c>
      <c r="E16" s="83">
        <f>'contribution volontaire (2)'!W20</f>
        <v>2.5668779959795891E-2</v>
      </c>
      <c r="F16" s="84">
        <f>'ménages (2)'!W20</f>
        <v>0.11922065872893151</v>
      </c>
      <c r="G16" s="83">
        <f t="shared" si="1"/>
        <v>-0.19329683589627286</v>
      </c>
      <c r="H16" s="85">
        <f t="shared" si="0"/>
        <v>1.1932968358962728</v>
      </c>
    </row>
    <row r="17" spans="2:8" ht="15">
      <c r="B17" s="75" t="s">
        <v>48</v>
      </c>
      <c r="C17" s="82">
        <f>'gouvernment (2)'!W22+'financcement publique (2)'!W21</f>
        <v>0.46366174614596789</v>
      </c>
      <c r="D17" s="83"/>
      <c r="E17" s="83">
        <f>'contribution volontaire (2)'!W21</f>
        <v>4.4151313637850215E-2</v>
      </c>
      <c r="F17" s="84">
        <f>'ménages (2)'!W21</f>
        <v>0.33358770304153496</v>
      </c>
      <c r="G17" s="83">
        <f t="shared" si="1"/>
        <v>0.15859923717464697</v>
      </c>
      <c r="H17" s="85">
        <f t="shared" si="0"/>
        <v>0.84140076282535303</v>
      </c>
    </row>
    <row r="18" spans="2:8" ht="15">
      <c r="B18" s="75" t="s">
        <v>49</v>
      </c>
      <c r="C18" s="82">
        <f>'gouvernment (2)'!W23+'financcement publique (2)'!W22</f>
        <v>1.4155511664505789</v>
      </c>
      <c r="D18" s="83"/>
      <c r="E18" s="83">
        <f>'contribution volontaire (2)'!W22</f>
        <v>2.9148590021691973E-2</v>
      </c>
      <c r="F18" s="84">
        <f>'ménages (2)'!W22</f>
        <v>0.2466106290672451</v>
      </c>
      <c r="G18" s="83">
        <f t="shared" si="1"/>
        <v>-0.69131038553951596</v>
      </c>
      <c r="H18" s="85">
        <f t="shared" si="0"/>
        <v>1.691310385539516</v>
      </c>
    </row>
    <row r="19" spans="2:8" ht="15">
      <c r="B19" s="75" t="s">
        <v>50</v>
      </c>
      <c r="C19" s="82">
        <f>'gouvernment (2)'!W24+'financcement publique (2)'!W23</f>
        <v>0.75450349858567811</v>
      </c>
      <c r="D19" s="83"/>
      <c r="E19" s="83">
        <f>'contribution volontaire (2)'!W23</f>
        <v>1.6745428395315391E-2</v>
      </c>
      <c r="F19" s="84">
        <f>'ménages (2)'!W23</f>
        <v>0.14505855763303882</v>
      </c>
      <c r="G19" s="83">
        <f t="shared" si="1"/>
        <v>8.369251538596767E-2</v>
      </c>
      <c r="H19" s="85">
        <f t="shared" si="0"/>
        <v>0.91630748461403222</v>
      </c>
    </row>
    <row r="20" spans="2:8" ht="15">
      <c r="B20" s="75" t="s">
        <v>51</v>
      </c>
      <c r="C20" s="82">
        <f>'gouvernment (2)'!W25+'financcement publique (2)'!W24</f>
        <v>0.20348437607260628</v>
      </c>
      <c r="D20" s="83"/>
      <c r="E20" s="83">
        <f>'contribution volontaire (2)'!W24</f>
        <v>0.1170165252344797</v>
      </c>
      <c r="F20" s="84">
        <f>'ménages (2)'!W24</f>
        <v>0.10495757034390353</v>
      </c>
      <c r="G20" s="83">
        <f t="shared" si="1"/>
        <v>0.57454152834901051</v>
      </c>
      <c r="H20" s="85">
        <f t="shared" si="0"/>
        <v>0.42545847165098949</v>
      </c>
    </row>
    <row r="21" spans="2:8" ht="15">
      <c r="B21" s="75" t="s">
        <v>52</v>
      </c>
      <c r="C21" s="82">
        <f>'gouvernment (2)'!W26+'financcement publique (2)'!W25</f>
        <v>1.1933868217693808</v>
      </c>
      <c r="D21" s="83"/>
      <c r="E21" s="83">
        <f>'contribution volontaire (2)'!W25</f>
        <v>0.10828589500316255</v>
      </c>
      <c r="F21" s="84">
        <f>'ménages (2)'!W25</f>
        <v>0.20328905755850726</v>
      </c>
      <c r="G21" s="83">
        <f t="shared" si="1"/>
        <v>-0.50496177433105061</v>
      </c>
      <c r="H21" s="85">
        <f t="shared" si="0"/>
        <v>1.5049617743310508</v>
      </c>
    </row>
    <row r="22" spans="2:8" ht="15">
      <c r="B22" s="75" t="s">
        <v>53</v>
      </c>
      <c r="C22" s="82">
        <f>'gouvernment (2)'!W27+'financcement publique (2)'!W26</f>
        <v>8.2490579819548118E-2</v>
      </c>
      <c r="D22" s="83"/>
      <c r="E22" s="83">
        <f>'contribution volontaire (2)'!W26</f>
        <v>2.8132992327365731E-2</v>
      </c>
      <c r="F22" s="84">
        <f>'ménages (2)'!W26</f>
        <v>0.22634271099744246</v>
      </c>
      <c r="G22" s="83">
        <f t="shared" si="1"/>
        <v>0.66303371685564372</v>
      </c>
      <c r="H22" s="85">
        <f t="shared" si="0"/>
        <v>0.33696628314435628</v>
      </c>
    </row>
    <row r="23" spans="2:8" ht="15">
      <c r="B23" s="75" t="s">
        <v>55</v>
      </c>
      <c r="C23" s="82">
        <f>'gouvernment (2)'!W29+'financcement publique (2)'!W28</f>
        <v>1.1274342869062446</v>
      </c>
      <c r="D23" s="83">
        <f>VLOOKUP(B23,'financement pribvée (2)'!$A$9:$W$21,23,FALSE)</f>
        <v>1.3181866895295253E-2</v>
      </c>
      <c r="E23" s="83">
        <f>'contribution volontaire (2)'!W28</f>
        <v>7.6947808380666602E-2</v>
      </c>
      <c r="F23" s="84">
        <f>'ménages (2)'!W28</f>
        <v>0.28764333940628017</v>
      </c>
      <c r="G23" s="83">
        <f t="shared" si="1"/>
        <v>-0.50520730158848659</v>
      </c>
      <c r="H23" s="85">
        <f t="shared" si="0"/>
        <v>1.5052073015884864</v>
      </c>
    </row>
    <row r="24" spans="2:8" ht="15">
      <c r="B24" s="75" t="s">
        <v>56</v>
      </c>
      <c r="C24" s="82">
        <f>'gouvernment (2)'!W30+'financcement publique (2)'!W29</f>
        <v>0.12066981976223953</v>
      </c>
      <c r="D24" s="83"/>
      <c r="E24" s="83">
        <f>'contribution volontaire (2)'!W29</f>
        <v>3.5820895522388062E-2</v>
      </c>
      <c r="F24" s="84">
        <f>'ménages (2)'!W29</f>
        <v>0.27175234936428966</v>
      </c>
      <c r="G24" s="83">
        <f t="shared" si="1"/>
        <v>0.57175693535108274</v>
      </c>
      <c r="H24" s="85">
        <f t="shared" si="0"/>
        <v>0.42824306464891726</v>
      </c>
    </row>
    <row r="25" spans="2:8" ht="15">
      <c r="B25" s="75" t="s">
        <v>57</v>
      </c>
      <c r="C25" s="82">
        <f>'gouvernment (2)'!W31+'financcement publique (2)'!W30</f>
        <v>0.65152810628161484</v>
      </c>
      <c r="D25" s="83"/>
      <c r="E25" s="83">
        <f>'contribution volontaire (2)'!W30</f>
        <v>1.2527163492266393E-2</v>
      </c>
      <c r="F25" s="84">
        <f>'ménages (2)'!W30</f>
        <v>0.29694490604627377</v>
      </c>
      <c r="G25" s="83">
        <f t="shared" si="1"/>
        <v>3.8999824179844989E-2</v>
      </c>
      <c r="H25" s="85">
        <f t="shared" si="0"/>
        <v>0.96100017582015496</v>
      </c>
    </row>
    <row r="26" spans="2:8" ht="15">
      <c r="B26" s="75" t="s">
        <v>58</v>
      </c>
      <c r="C26" s="82">
        <f>'gouvernment (2)'!W32+'financcement publique (2)'!W31</f>
        <v>0.99829929801021433</v>
      </c>
      <c r="D26" s="83"/>
      <c r="E26" s="83">
        <f>'contribution volontaire (2)'!W31</f>
        <v>3.8990825688073397E-2</v>
      </c>
      <c r="F26" s="84">
        <f>'ménages (2)'!W31</f>
        <v>8.7861679604798862E-2</v>
      </c>
      <c r="G26" s="83">
        <f t="shared" si="1"/>
        <v>-0.12515180330308659</v>
      </c>
      <c r="H26" s="85">
        <f t="shared" si="0"/>
        <v>1.1251518033030865</v>
      </c>
    </row>
    <row r="27" spans="2:8" ht="15">
      <c r="B27" s="75" t="s">
        <v>59</v>
      </c>
      <c r="C27" s="82">
        <f>'gouvernment (2)'!W33+'financcement publique (2)'!W32</f>
        <v>0.38989123870572207</v>
      </c>
      <c r="D27" s="83"/>
      <c r="E27" s="83">
        <f>'contribution volontaire (2)'!W32</f>
        <v>8.1592367165652255E-2</v>
      </c>
      <c r="F27" s="84">
        <f>'ménages (2)'!W32</f>
        <v>0.40105280473762134</v>
      </c>
      <c r="G27" s="83">
        <f t="shared" si="1"/>
        <v>0.12746358939100438</v>
      </c>
      <c r="H27" s="85">
        <f t="shared" si="0"/>
        <v>0.87253641060899567</v>
      </c>
    </row>
    <row r="28" spans="2:8" ht="15">
      <c r="B28" s="75" t="s">
        <v>60</v>
      </c>
      <c r="C28" s="82">
        <f>'gouvernment (2)'!W34+'financcement publique (2)'!W33</f>
        <v>1.0642579428522438</v>
      </c>
      <c r="D28" s="83">
        <f>VLOOKUP(B28,'financement pribvée (2)'!$A$9:$W$21,23,FALSE)</f>
        <v>0.49105719851248453</v>
      </c>
      <c r="E28" s="83">
        <f>'contribution volontaire (2)'!W33</f>
        <v>5.6224544005666725E-2</v>
      </c>
      <c r="F28" s="84">
        <f>'ménages (2)'!W33</f>
        <v>9.2261377722684612E-2</v>
      </c>
      <c r="G28" s="83">
        <f t="shared" si="1"/>
        <v>-0.70380106309307966</v>
      </c>
      <c r="H28" s="85">
        <f t="shared" si="0"/>
        <v>1.7038010630930798</v>
      </c>
    </row>
    <row r="29" spans="2:8" ht="15">
      <c r="B29" s="75" t="s">
        <v>63</v>
      </c>
      <c r="C29" s="82">
        <f>'gouvernment (2)'!W36+'financcement publique (2)'!W35</f>
        <v>1.1748435804460682</v>
      </c>
      <c r="D29" s="83">
        <f>VLOOKUP(B29,'financement pribvée (2)'!$A$9:$W$21,23,FALSE)</f>
        <v>3.5719832272091941E-3</v>
      </c>
      <c r="E29" s="83">
        <f>'contribution volontaire (2)'!W36</f>
        <v>7.6875291194284823E-2</v>
      </c>
      <c r="F29" s="84">
        <f>'ménages (2)'!W36</f>
        <v>0.19847802453797173</v>
      </c>
      <c r="G29" s="83">
        <f t="shared" si="1"/>
        <v>-0.4537688794055339</v>
      </c>
      <c r="H29" s="85">
        <f t="shared" si="0"/>
        <v>1.4537688794055341</v>
      </c>
    </row>
    <row r="30" spans="2:8" ht="15">
      <c r="B30" s="75" t="s">
        <v>64</v>
      </c>
      <c r="C30" s="82">
        <f>'gouvernment (2)'!W37+'financcement publique (2)'!W36</f>
        <v>0.11701613964787809</v>
      </c>
      <c r="D30" s="83"/>
      <c r="E30" s="83">
        <f>'contribution volontaire (2)'!W37</f>
        <v>7.7399658795007625E-2</v>
      </c>
      <c r="F30" s="84">
        <f>'ménages (2)'!W37</f>
        <v>0.29379545658615425</v>
      </c>
      <c r="G30" s="83">
        <f t="shared" si="1"/>
        <v>0.51178874497096005</v>
      </c>
      <c r="H30" s="85">
        <f t="shared" si="0"/>
        <v>0.48821125502903995</v>
      </c>
    </row>
    <row r="31" spans="2:8" ht="15">
      <c r="B31" s="75" t="s">
        <v>65</v>
      </c>
      <c r="C31" s="82">
        <f>'gouvernment (2)'!W38+'financcement publique (2)'!W37</f>
        <v>0.83147920467906056</v>
      </c>
      <c r="D31" s="83"/>
      <c r="E31" s="83">
        <f>'contribution volontaire (2)'!W38</f>
        <v>8.6440459295574774E-3</v>
      </c>
      <c r="F31" s="84">
        <f>'ménages (2)'!W38</f>
        <v>0.19416849438782091</v>
      </c>
      <c r="G31" s="83">
        <f t="shared" si="1"/>
        <v>-3.4291744996438944E-2</v>
      </c>
      <c r="H31" s="85">
        <f t="shared" si="0"/>
        <v>1.0342917449964388</v>
      </c>
    </row>
    <row r="32" spans="2:8" ht="15">
      <c r="B32" s="75" t="s">
        <v>66</v>
      </c>
      <c r="C32" s="82">
        <f>'gouvernment (2)'!W39+'financcement publique (2)'!W38</f>
        <v>1.2822851743702852</v>
      </c>
      <c r="D32" s="83"/>
      <c r="E32" s="83">
        <f>'contribution volontaire (2)'!W39</f>
        <v>0.13346697615530703</v>
      </c>
      <c r="F32" s="84">
        <f>'ménages (2)'!W39</f>
        <v>0.12882464654990505</v>
      </c>
      <c r="G32" s="83">
        <f t="shared" si="1"/>
        <v>-0.54457679707549733</v>
      </c>
      <c r="H32" s="85">
        <f t="shared" si="0"/>
        <v>1.5445767970754973</v>
      </c>
    </row>
    <row r="33" spans="2:8" ht="15">
      <c r="B33" s="75" t="s">
        <v>67</v>
      </c>
      <c r="C33" s="82">
        <f>'gouvernment (2)'!W40+'financcement publique (2)'!W39</f>
        <v>0.88475121609089535</v>
      </c>
      <c r="D33" s="83"/>
      <c r="E33" s="83">
        <f>'contribution volontaire (2)'!W40</f>
        <v>6.6666666666666666E-2</v>
      </c>
      <c r="F33" s="84">
        <f>'ménages (2)'!W40</f>
        <v>0.18566108007448789</v>
      </c>
      <c r="G33" s="83">
        <f t="shared" si="1"/>
        <v>-0.1370789628320499</v>
      </c>
      <c r="H33" s="85">
        <f t="shared" si="0"/>
        <v>1.1370789628320499</v>
      </c>
    </row>
    <row r="34" spans="2:8" ht="15">
      <c r="B34" s="75" t="s">
        <v>68</v>
      </c>
      <c r="C34" s="82">
        <f>'gouvernment (2)'!W41+'financcement publique (2)'!W40</f>
        <v>0.26065587662062539</v>
      </c>
      <c r="D34" s="83"/>
      <c r="E34" s="83">
        <f>'contribution volontaire (2)'!W41</f>
        <v>1.102516226549302E-2</v>
      </c>
      <c r="F34" s="84">
        <f>'ménages (2)'!W41</f>
        <v>0.12634480305859341</v>
      </c>
      <c r="G34" s="83">
        <f t="shared" si="1"/>
        <v>0.6019741580552882</v>
      </c>
      <c r="H34" s="85">
        <f t="shared" si="0"/>
        <v>0.3980258419447118</v>
      </c>
    </row>
    <row r="35" spans="2:8" ht="15">
      <c r="B35" s="75" t="s">
        <v>69</v>
      </c>
      <c r="C35" s="82">
        <f>'gouvernment (2)'!W42+'financcement publique (2)'!W41</f>
        <v>0.31871416766897342</v>
      </c>
      <c r="D35" s="83">
        <f>VLOOKUP(B35,'financement pribvée (2)'!$A$9:$W$21,23,FALSE)</f>
        <v>0.4052198966189306</v>
      </c>
      <c r="E35" s="83">
        <f>'contribution volontaire (2)'!W42</f>
        <v>8.3975934242860775E-2</v>
      </c>
      <c r="F35" s="84">
        <f>'ménages (2)'!W42</f>
        <v>0.2165918142530294</v>
      </c>
      <c r="G35" s="83">
        <f t="shared" si="1"/>
        <v>-2.450181278379418E-2</v>
      </c>
      <c r="H35" s="85">
        <f t="shared" si="0"/>
        <v>1.0245018127837942</v>
      </c>
    </row>
    <row r="36" spans="2:8" ht="15">
      <c r="B36" s="75" t="s">
        <v>70</v>
      </c>
      <c r="C36" s="82">
        <f>'gouvernment (2)'!W43+'financcement publique (2)'!W42</f>
        <v>1.3151150497663926</v>
      </c>
      <c r="D36" s="83"/>
      <c r="E36" s="83">
        <f>'contribution volontaire (2)'!W43</f>
        <v>4.9288061336254102E-2</v>
      </c>
      <c r="F36" s="84">
        <f>'ménages (2)'!W43</f>
        <v>0.16254107338444687</v>
      </c>
      <c r="G36" s="83">
        <f t="shared" si="1"/>
        <v>-0.52694418448709357</v>
      </c>
      <c r="H36" s="85">
        <f t="shared" si="0"/>
        <v>1.5269441844870935</v>
      </c>
    </row>
    <row r="37" spans="2:8" ht="15">
      <c r="B37" s="75" t="s">
        <v>71</v>
      </c>
      <c r="C37" s="82">
        <f>'gouvernment (2)'!W44+'financcement publique (2)'!W43</f>
        <v>0.30507400794793527</v>
      </c>
      <c r="D37" s="83"/>
      <c r="E37" s="83">
        <f>'contribution volontaire (2)'!W44</f>
        <v>3.7687019813991106E-2</v>
      </c>
      <c r="F37" s="84">
        <f>'ménages (2)'!W44</f>
        <v>0.12042054185200163</v>
      </c>
      <c r="G37" s="83">
        <f t="shared" si="1"/>
        <v>0.53681843038607191</v>
      </c>
      <c r="H37" s="85">
        <f t="shared" si="0"/>
        <v>0.46318156961392798</v>
      </c>
    </row>
    <row r="38" spans="2:8" ht="15">
      <c r="B38" s="77" t="s">
        <v>72</v>
      </c>
      <c r="C38" s="89" t="e">
        <f>'gouvernment (2)'!#REF!+'financcement publique (2)'!W44</f>
        <v>#REF!</v>
      </c>
      <c r="D38" s="90">
        <f>VLOOKUP(B38,'financement pribvée (2)'!$A$9:$W$21,23,FALSE)</f>
        <v>0.29735644761849911</v>
      </c>
      <c r="E38" s="90">
        <f>'contribution volontaire (2)'!W45</f>
        <v>5.7248171398951796E-2</v>
      </c>
      <c r="F38" s="91">
        <f>'ménages (2)'!W45</f>
        <v>0.10793065714450269</v>
      </c>
      <c r="G38" s="90" t="e">
        <f t="shared" si="1"/>
        <v>#REF!</v>
      </c>
      <c r="H38" s="92" t="e">
        <f t="shared" si="0"/>
        <v>#REF!</v>
      </c>
    </row>
    <row r="39" spans="2:8" ht="15">
      <c r="B39" s="100" t="s">
        <v>107</v>
      </c>
      <c r="C39" s="45"/>
      <c r="D39" s="45"/>
      <c r="E39" s="45"/>
      <c r="F39" s="45"/>
      <c r="G39" s="45"/>
      <c r="H39" s="45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D93DB-CE08-46A1-B289-C3C0DBFB15DA}">
  <dimension ref="B1:H39"/>
  <sheetViews>
    <sheetView topLeftCell="G3" workbookViewId="0">
      <selection activeCell="F5" sqref="F5"/>
    </sheetView>
  </sheetViews>
  <sheetFormatPr baseColWidth="10" defaultColWidth="9.140625" defaultRowHeight="12.75"/>
  <cols>
    <col min="1" max="1" width="11.42578125" customWidth="1"/>
    <col min="2" max="2" width="18.140625" customWidth="1"/>
    <col min="3" max="8" width="20.7109375" customWidth="1"/>
    <col min="9" max="256" width="11.42578125" customWidth="1"/>
  </cols>
  <sheetData>
    <row r="1" spans="2:8" ht="15">
      <c r="C1" s="69" t="s">
        <v>100</v>
      </c>
    </row>
    <row r="3" spans="2:8" ht="5.25" customHeight="1">
      <c r="B3" s="69"/>
      <c r="D3" s="69"/>
      <c r="E3" s="69"/>
      <c r="F3" s="69"/>
      <c r="G3" s="69"/>
      <c r="H3" s="69"/>
    </row>
    <row r="4" spans="2:8" ht="28.5" customHeight="1">
      <c r="B4" s="70"/>
      <c r="C4" s="97" t="s">
        <v>106</v>
      </c>
      <c r="D4" s="98" t="s">
        <v>101</v>
      </c>
      <c r="E4" s="97" t="s">
        <v>102</v>
      </c>
      <c r="F4" s="98" t="s">
        <v>108</v>
      </c>
      <c r="G4" s="98" t="s">
        <v>105</v>
      </c>
      <c r="H4" s="99" t="s">
        <v>104</v>
      </c>
    </row>
    <row r="5" spans="2:8" ht="15">
      <c r="B5" s="93" t="s">
        <v>35</v>
      </c>
      <c r="C5" s="78">
        <f>'gouvernment (2)'!V9+'financcement publique (2)'!V8</f>
        <v>0.33605621431708388</v>
      </c>
      <c r="D5" s="79"/>
      <c r="E5" s="79"/>
      <c r="F5" s="80">
        <f>'financement final'!F5+'financement final'!D5+'financement final'!E5</f>
        <v>0.29052789217521524</v>
      </c>
      <c r="G5" s="79">
        <f>1-C5-D5-E5-F5</f>
        <v>0.37341589350770088</v>
      </c>
      <c r="H5" s="81">
        <f t="shared" ref="H5:H38" si="0">C5+E5+F5+D5</f>
        <v>0.62658410649229912</v>
      </c>
    </row>
    <row r="6" spans="2:8" ht="15">
      <c r="B6" s="94" t="s">
        <v>36</v>
      </c>
      <c r="C6" s="82">
        <f>'gouvernment (2)'!W10+'financcement publique (2)'!W9</f>
        <v>0.63118483266710657</v>
      </c>
      <c r="D6" s="83"/>
      <c r="E6" s="83"/>
      <c r="F6" s="84">
        <f>'financement final'!F6+'financement final'!D6+'financement final'!E6</f>
        <v>0.2189153439153439</v>
      </c>
      <c r="G6" s="83">
        <f t="shared" ref="G6:G38" si="1">1-C6-D6-E6-F6</f>
        <v>0.14989982341754954</v>
      </c>
      <c r="H6" s="85">
        <f t="shared" si="0"/>
        <v>0.85010017658245052</v>
      </c>
    </row>
    <row r="7" spans="2:8" ht="15">
      <c r="B7" s="94" t="s">
        <v>37</v>
      </c>
      <c r="C7" s="82">
        <f>'gouvernment (2)'!W11+'financcement publique (2)'!W10</f>
        <v>1.2633927538972651</v>
      </c>
      <c r="D7" s="83"/>
      <c r="E7" s="83"/>
      <c r="F7" s="84">
        <f>'financement final'!F7+'financement final'!D7+'financement final'!E7</f>
        <v>0.23417549578918773</v>
      </c>
      <c r="G7" s="83">
        <f t="shared" si="1"/>
        <v>-0.49756824968645286</v>
      </c>
      <c r="H7" s="85">
        <f t="shared" si="0"/>
        <v>1.4975682496864529</v>
      </c>
    </row>
    <row r="8" spans="2:8" ht="15">
      <c r="B8" s="94" t="s">
        <v>38</v>
      </c>
      <c r="C8" s="82">
        <f>'gouvernment (2)'!W12+'financcement publique (2)'!W11</f>
        <v>5.420875884860224E-2</v>
      </c>
      <c r="D8" s="83"/>
      <c r="E8" s="83"/>
      <c r="F8" s="84">
        <f>'financement final'!F8+'financement final'!D8+'financement final'!E8</f>
        <v>0.27225555375385113</v>
      </c>
      <c r="G8" s="83">
        <f t="shared" si="1"/>
        <v>0.67353568739754666</v>
      </c>
      <c r="H8" s="85">
        <f t="shared" si="0"/>
        <v>0.32646431260245334</v>
      </c>
    </row>
    <row r="9" spans="2:8" ht="15">
      <c r="B9" s="94" t="s">
        <v>39</v>
      </c>
      <c r="C9" s="82">
        <f>'gouvernment (2)'!W13+'financcement publique (2)'!W12</f>
        <v>0.62107808358451666</v>
      </c>
      <c r="D9" s="83"/>
      <c r="E9" s="83"/>
      <c r="F9" s="84">
        <f>'financement final'!F9+'financement final'!D9+'financement final'!E9</f>
        <v>0.48207213956973138</v>
      </c>
      <c r="G9" s="83">
        <f t="shared" si="1"/>
        <v>-0.10315022315424804</v>
      </c>
      <c r="H9" s="85">
        <f t="shared" si="0"/>
        <v>1.103150223154248</v>
      </c>
    </row>
    <row r="10" spans="2:8" ht="15">
      <c r="B10" s="94" t="s">
        <v>40</v>
      </c>
      <c r="C10" s="82">
        <f>'gouvernment (2)'!W14+'financcement publique (2)'!W13</f>
        <v>0.66330992394916866</v>
      </c>
      <c r="D10" s="83"/>
      <c r="E10" s="83"/>
      <c r="F10" s="84">
        <f>'financement final'!F10+'financement final'!D10+'financement final'!E10</f>
        <v>0.27411842980705259</v>
      </c>
      <c r="G10" s="83">
        <f t="shared" si="1"/>
        <v>6.2571646243778756E-2</v>
      </c>
      <c r="H10" s="85">
        <f t="shared" si="0"/>
        <v>0.93742835375622124</v>
      </c>
    </row>
    <row r="11" spans="2:8" ht="15">
      <c r="B11" s="94" t="s">
        <v>42</v>
      </c>
      <c r="C11" s="82">
        <f>'gouvernment (2)'!W16+'financcement publique (2)'!W15</f>
        <v>1.5548227274012456</v>
      </c>
      <c r="D11" s="83"/>
      <c r="E11" s="83"/>
      <c r="F11" s="84">
        <f>'financement final'!F11+'financement final'!D11+'financement final'!E11</f>
        <v>0.13204763410264514</v>
      </c>
      <c r="G11" s="83">
        <f t="shared" si="1"/>
        <v>-0.68687036150389069</v>
      </c>
      <c r="H11" s="85">
        <f t="shared" si="0"/>
        <v>1.6868703615038907</v>
      </c>
    </row>
    <row r="12" spans="2:8" ht="15">
      <c r="B12" s="94" t="s">
        <v>43</v>
      </c>
      <c r="C12" s="82">
        <f>'gouvernment (2)'!W17+'financcement publique (2)'!W16</f>
        <v>0.12802029101588572</v>
      </c>
      <c r="D12" s="83"/>
      <c r="E12" s="83"/>
      <c r="F12" s="84">
        <f>'financement final'!F12+'financement final'!D12+'financement final'!E12</f>
        <v>0.14781966001478195</v>
      </c>
      <c r="G12" s="83">
        <f t="shared" si="1"/>
        <v>0.72416004896933228</v>
      </c>
      <c r="H12" s="85">
        <f t="shared" si="0"/>
        <v>0.27583995103066766</v>
      </c>
    </row>
    <row r="13" spans="2:8" ht="15">
      <c r="B13" s="94" t="s">
        <v>44</v>
      </c>
      <c r="C13" s="82">
        <f>'gouvernment (2)'!W18+'financcement publique (2)'!W17</f>
        <v>1.2673159531274929</v>
      </c>
      <c r="D13" s="83"/>
      <c r="E13" s="83"/>
      <c r="F13" s="84">
        <f>'financement final'!F13+'financement final'!D13+'financement final'!E13</f>
        <v>0.2405553330663463</v>
      </c>
      <c r="G13" s="83">
        <f t="shared" si="1"/>
        <v>-0.50787128619383926</v>
      </c>
      <c r="H13" s="85">
        <f t="shared" si="0"/>
        <v>1.5078712861938393</v>
      </c>
    </row>
    <row r="14" spans="2:8" ht="15">
      <c r="B14" s="94" t="s">
        <v>45</v>
      </c>
      <c r="C14" s="82">
        <f>'gouvernment (2)'!W19+'financcement publique (2)'!W18</f>
        <v>0.17135378932599857</v>
      </c>
      <c r="D14" s="83"/>
      <c r="E14" s="83"/>
      <c r="F14" s="84">
        <f>'financement final'!F14+'financement final'!D14+'financement final'!E14</f>
        <v>0.20302439024390245</v>
      </c>
      <c r="G14" s="83">
        <f t="shared" si="1"/>
        <v>0.62562182043009895</v>
      </c>
      <c r="H14" s="85">
        <f t="shared" si="0"/>
        <v>0.37437817956990105</v>
      </c>
    </row>
    <row r="15" spans="2:8" ht="15.75">
      <c r="B15" s="95" t="s">
        <v>46</v>
      </c>
      <c r="C15" s="86">
        <f>'gouvernment (2)'!W20+'financcement publique (2)'!W19</f>
        <v>0.85077489480731128</v>
      </c>
      <c r="D15" s="87"/>
      <c r="E15" s="87"/>
      <c r="F15" s="87">
        <f>'financement final'!F15+'financement final'!D15+'financement final'!E15</f>
        <v>0.21254468638284041</v>
      </c>
      <c r="G15" s="87">
        <f t="shared" si="1"/>
        <v>-6.3319581190151686E-2</v>
      </c>
      <c r="H15" s="88">
        <f t="shared" si="0"/>
        <v>1.0633195811901517</v>
      </c>
    </row>
    <row r="16" spans="2:8" ht="15">
      <c r="B16" s="94" t="s">
        <v>47</v>
      </c>
      <c r="C16" s="82">
        <f>'gouvernment (2)'!W21+'financcement publique (2)'!W20</f>
        <v>0.98253450405770781</v>
      </c>
      <c r="D16" s="83"/>
      <c r="E16" s="83"/>
      <c r="F16" s="84">
        <f>'financement final'!F16+'financement final'!D16+'financement final'!E16</f>
        <v>0.21076233183856502</v>
      </c>
      <c r="G16" s="83">
        <f t="shared" si="1"/>
        <v>-0.19329683589627283</v>
      </c>
      <c r="H16" s="85">
        <f t="shared" si="0"/>
        <v>1.1932968358962728</v>
      </c>
    </row>
    <row r="17" spans="2:8" ht="15">
      <c r="B17" s="94" t="s">
        <v>48</v>
      </c>
      <c r="C17" s="82">
        <f>'gouvernment (2)'!W22+'financcement publique (2)'!W21</f>
        <v>0.46366174614596789</v>
      </c>
      <c r="D17" s="83"/>
      <c r="E17" s="83"/>
      <c r="F17" s="84">
        <f>'financement final'!F17+'financement final'!D17+'financement final'!E17</f>
        <v>0.37773901667938514</v>
      </c>
      <c r="G17" s="83">
        <f t="shared" si="1"/>
        <v>0.15859923717464697</v>
      </c>
      <c r="H17" s="85">
        <f t="shared" si="0"/>
        <v>0.84140076282535303</v>
      </c>
    </row>
    <row r="18" spans="2:8" ht="15">
      <c r="B18" s="94" t="s">
        <v>49</v>
      </c>
      <c r="C18" s="82">
        <f>'gouvernment (2)'!W23+'financcement publique (2)'!W22</f>
        <v>1.4155511664505789</v>
      </c>
      <c r="D18" s="83"/>
      <c r="E18" s="83"/>
      <c r="F18" s="84">
        <f>'financement final'!F18+'financement final'!D18+'financement final'!E18</f>
        <v>0.27575921908893708</v>
      </c>
      <c r="G18" s="83">
        <f t="shared" si="1"/>
        <v>-0.69131038553951596</v>
      </c>
      <c r="H18" s="85">
        <f t="shared" si="0"/>
        <v>1.691310385539516</v>
      </c>
    </row>
    <row r="19" spans="2:8" ht="15">
      <c r="B19" s="94" t="s">
        <v>50</v>
      </c>
      <c r="C19" s="82">
        <f>'gouvernment (2)'!W24+'financcement publique (2)'!W23</f>
        <v>0.75450349858567811</v>
      </c>
      <c r="D19" s="83"/>
      <c r="E19" s="83"/>
      <c r="F19" s="84">
        <f>'financement final'!F19+'financement final'!D19+'financement final'!E19</f>
        <v>0.16180398602835422</v>
      </c>
      <c r="G19" s="83">
        <f t="shared" si="1"/>
        <v>8.369251538596767E-2</v>
      </c>
      <c r="H19" s="85">
        <f t="shared" si="0"/>
        <v>0.91630748461403233</v>
      </c>
    </row>
    <row r="20" spans="2:8" ht="15">
      <c r="B20" s="94" t="s">
        <v>51</v>
      </c>
      <c r="C20" s="82">
        <f>'gouvernment (2)'!W25+'financcement publique (2)'!W24</f>
        <v>0.20348437607260628</v>
      </c>
      <c r="D20" s="83"/>
      <c r="E20" s="83"/>
      <c r="F20" s="84">
        <f>'financement final'!F20+'financement final'!D20+'financement final'!E20</f>
        <v>0.22197409557838321</v>
      </c>
      <c r="G20" s="83">
        <f t="shared" si="1"/>
        <v>0.57454152834901051</v>
      </c>
      <c r="H20" s="85">
        <f t="shared" si="0"/>
        <v>0.42545847165098949</v>
      </c>
    </row>
    <row r="21" spans="2:8" ht="15">
      <c r="B21" s="94" t="s">
        <v>52</v>
      </c>
      <c r="C21" s="82">
        <f>'gouvernment (2)'!W26+'financcement publique (2)'!W25</f>
        <v>1.1933868217693808</v>
      </c>
      <c r="D21" s="83"/>
      <c r="E21" s="83"/>
      <c r="F21" s="84">
        <f>'financement final'!F21+'financement final'!D21+'financement final'!E21</f>
        <v>0.31157495256166978</v>
      </c>
      <c r="G21" s="83">
        <f t="shared" si="1"/>
        <v>-0.50496177433105061</v>
      </c>
      <c r="H21" s="85">
        <f t="shared" si="0"/>
        <v>1.5049617743310506</v>
      </c>
    </row>
    <row r="22" spans="2:8" ht="15">
      <c r="B22" s="94" t="s">
        <v>53</v>
      </c>
      <c r="C22" s="82">
        <f>'gouvernment (2)'!W27+'financcement publique (2)'!W26</f>
        <v>8.2490579819548118E-2</v>
      </c>
      <c r="D22" s="83"/>
      <c r="E22" s="83"/>
      <c r="F22" s="84">
        <f>'financement final'!F22+'financement final'!D22+'financement final'!E22</f>
        <v>0.25447570332480818</v>
      </c>
      <c r="G22" s="83">
        <f t="shared" si="1"/>
        <v>0.66303371685564372</v>
      </c>
      <c r="H22" s="85">
        <f t="shared" si="0"/>
        <v>0.33696628314435628</v>
      </c>
    </row>
    <row r="23" spans="2:8" ht="15">
      <c r="B23" s="94" t="s">
        <v>55</v>
      </c>
      <c r="C23" s="82">
        <f>'gouvernment (2)'!W29+'financcement publique (2)'!W28</f>
        <v>1.1274342869062446</v>
      </c>
      <c r="D23" s="83"/>
      <c r="E23" s="83"/>
      <c r="F23" s="84">
        <f>'financement final'!F23+'financement final'!D23+'financement final'!E23</f>
        <v>0.37777301468224206</v>
      </c>
      <c r="G23" s="83">
        <f t="shared" si="1"/>
        <v>-0.50520730158848659</v>
      </c>
      <c r="H23" s="85">
        <f t="shared" si="0"/>
        <v>1.5052073015884866</v>
      </c>
    </row>
    <row r="24" spans="2:8" ht="15">
      <c r="B24" s="94" t="s">
        <v>56</v>
      </c>
      <c r="C24" s="82">
        <f>'gouvernment (2)'!W30+'financcement publique (2)'!W29</f>
        <v>0.12066981976223953</v>
      </c>
      <c r="D24" s="83"/>
      <c r="E24" s="83"/>
      <c r="F24" s="84">
        <f>'financement final'!F24+'financement final'!D24+'financement final'!E24</f>
        <v>0.3075732448866777</v>
      </c>
      <c r="G24" s="83">
        <f t="shared" si="1"/>
        <v>0.57175693535108274</v>
      </c>
      <c r="H24" s="85">
        <f t="shared" si="0"/>
        <v>0.42824306464891726</v>
      </c>
    </row>
    <row r="25" spans="2:8" ht="15">
      <c r="B25" s="94" t="s">
        <v>57</v>
      </c>
      <c r="C25" s="82">
        <f>'gouvernment (2)'!W31+'financcement publique (2)'!W30</f>
        <v>0.65152810628161484</v>
      </c>
      <c r="D25" s="83"/>
      <c r="E25" s="83"/>
      <c r="F25" s="84">
        <f>'financement final'!F25+'financement final'!D25+'financement final'!E25</f>
        <v>0.30947206953854017</v>
      </c>
      <c r="G25" s="83">
        <f t="shared" si="1"/>
        <v>3.8999824179844989E-2</v>
      </c>
      <c r="H25" s="85">
        <f t="shared" si="0"/>
        <v>0.96100017582015496</v>
      </c>
    </row>
    <row r="26" spans="2:8" ht="15">
      <c r="B26" s="94" t="s">
        <v>58</v>
      </c>
      <c r="C26" s="82">
        <f>'gouvernment (2)'!W32+'financcement publique (2)'!W31</f>
        <v>0.99829929801021433</v>
      </c>
      <c r="D26" s="83"/>
      <c r="E26" s="83"/>
      <c r="F26" s="84">
        <f>'financement final'!F26+'financement final'!D26+'financement final'!E26</f>
        <v>0.12685250529287226</v>
      </c>
      <c r="G26" s="83">
        <f t="shared" si="1"/>
        <v>-0.12515180330308659</v>
      </c>
      <c r="H26" s="85">
        <f t="shared" si="0"/>
        <v>1.1251518033030865</v>
      </c>
    </row>
    <row r="27" spans="2:8" ht="15">
      <c r="B27" s="94" t="s">
        <v>59</v>
      </c>
      <c r="C27" s="82">
        <f>'gouvernment (2)'!W33+'financcement publique (2)'!W32</f>
        <v>0.38989123870572207</v>
      </c>
      <c r="D27" s="83"/>
      <c r="E27" s="83"/>
      <c r="F27" s="84">
        <f>'financement final'!F27+'financement final'!D27+'financement final'!E27</f>
        <v>0.48264517190327361</v>
      </c>
      <c r="G27" s="83">
        <f t="shared" si="1"/>
        <v>0.12746358939100433</v>
      </c>
      <c r="H27" s="85">
        <f t="shared" si="0"/>
        <v>0.87253641060899567</v>
      </c>
    </row>
    <row r="28" spans="2:8" ht="15">
      <c r="B28" s="94" t="s">
        <v>60</v>
      </c>
      <c r="C28" s="82">
        <f>'gouvernment (2)'!W34+'financcement publique (2)'!W33</f>
        <v>1.0642579428522438</v>
      </c>
      <c r="D28" s="83"/>
      <c r="E28" s="83"/>
      <c r="F28" s="84">
        <f>'financement final'!F28+'financement final'!D28+'financement final'!E28</f>
        <v>0.63954312024083582</v>
      </c>
      <c r="G28" s="83">
        <f t="shared" si="1"/>
        <v>-0.70380106309307966</v>
      </c>
      <c r="H28" s="85">
        <f t="shared" si="0"/>
        <v>1.7038010630930795</v>
      </c>
    </row>
    <row r="29" spans="2:8" ht="15">
      <c r="B29" s="94" t="s">
        <v>63</v>
      </c>
      <c r="C29" s="82">
        <f>'gouvernment (2)'!W36+'financcement publique (2)'!W35</f>
        <v>1.1748435804460682</v>
      </c>
      <c r="D29" s="83"/>
      <c r="E29" s="83"/>
      <c r="F29" s="84">
        <f>'financement final'!F29+'financement final'!D29+'financement final'!E29</f>
        <v>0.27892529895946572</v>
      </c>
      <c r="G29" s="83">
        <f t="shared" si="1"/>
        <v>-0.4537688794055339</v>
      </c>
      <c r="H29" s="85">
        <f t="shared" si="0"/>
        <v>1.4537688794055339</v>
      </c>
    </row>
    <row r="30" spans="2:8" ht="15">
      <c r="B30" s="94" t="s">
        <v>64</v>
      </c>
      <c r="C30" s="82">
        <f>'gouvernment (2)'!W37+'financcement publique (2)'!W36</f>
        <v>0.11701613964787809</v>
      </c>
      <c r="D30" s="83"/>
      <c r="E30" s="83"/>
      <c r="F30" s="84">
        <f>'financement final'!F30+'financement final'!D30+'financement final'!E30</f>
        <v>0.3711951153811619</v>
      </c>
      <c r="G30" s="83">
        <f t="shared" si="1"/>
        <v>0.51178874497096005</v>
      </c>
      <c r="H30" s="85">
        <f t="shared" si="0"/>
        <v>0.48821125502904</v>
      </c>
    </row>
    <row r="31" spans="2:8" ht="15">
      <c r="B31" s="94" t="s">
        <v>65</v>
      </c>
      <c r="C31" s="82">
        <f>'gouvernment (2)'!W38+'financcement publique (2)'!W37</f>
        <v>0.83147920467906056</v>
      </c>
      <c r="D31" s="83"/>
      <c r="E31" s="83"/>
      <c r="F31" s="84">
        <f>'financement final'!F31+'financement final'!D31+'financement final'!E31</f>
        <v>0.20281254031737839</v>
      </c>
      <c r="G31" s="83">
        <f t="shared" si="1"/>
        <v>-3.4291744996438944E-2</v>
      </c>
      <c r="H31" s="85">
        <f t="shared" si="0"/>
        <v>1.0342917449964388</v>
      </c>
    </row>
    <row r="32" spans="2:8" ht="15">
      <c r="B32" s="94" t="s">
        <v>66</v>
      </c>
      <c r="C32" s="82">
        <f>'gouvernment (2)'!W39+'financcement publique (2)'!W38</f>
        <v>1.2822851743702852</v>
      </c>
      <c r="D32" s="83"/>
      <c r="E32" s="83"/>
      <c r="F32" s="84">
        <f>'financement final'!F32+'financement final'!D32+'financement final'!E32</f>
        <v>0.26229162270521211</v>
      </c>
      <c r="G32" s="83">
        <f t="shared" si="1"/>
        <v>-0.54457679707549733</v>
      </c>
      <c r="H32" s="85">
        <f t="shared" si="0"/>
        <v>1.5445767970754973</v>
      </c>
    </row>
    <row r="33" spans="2:8" ht="15">
      <c r="B33" s="94" t="s">
        <v>67</v>
      </c>
      <c r="C33" s="82">
        <f>'gouvernment (2)'!W40+'financcement publique (2)'!W39</f>
        <v>0.88475121609089535</v>
      </c>
      <c r="D33" s="83"/>
      <c r="E33" s="83"/>
      <c r="F33" s="84">
        <f>'financement final'!F33+'financement final'!D33+'financement final'!E33</f>
        <v>0.25232774674115455</v>
      </c>
      <c r="G33" s="83">
        <f t="shared" si="1"/>
        <v>-0.1370789628320499</v>
      </c>
      <c r="H33" s="85">
        <f t="shared" si="0"/>
        <v>1.1370789628320499</v>
      </c>
    </row>
    <row r="34" spans="2:8" ht="15">
      <c r="B34" s="94" t="s">
        <v>68</v>
      </c>
      <c r="C34" s="82">
        <f>'gouvernment (2)'!W41+'financcement publique (2)'!W40</f>
        <v>0.26065587662062539</v>
      </c>
      <c r="D34" s="83"/>
      <c r="E34" s="83"/>
      <c r="F34" s="84">
        <f>'financement final'!F34+'financement final'!D34+'financement final'!E34</f>
        <v>0.13736996532408643</v>
      </c>
      <c r="G34" s="83">
        <f t="shared" si="1"/>
        <v>0.6019741580552882</v>
      </c>
      <c r="H34" s="85">
        <f t="shared" si="0"/>
        <v>0.3980258419447118</v>
      </c>
    </row>
    <row r="35" spans="2:8" ht="15">
      <c r="B35" s="94" t="s">
        <v>69</v>
      </c>
      <c r="C35" s="82">
        <f>'gouvernment (2)'!W42+'financcement publique (2)'!W41</f>
        <v>0.31871416766897342</v>
      </c>
      <c r="D35" s="83"/>
      <c r="E35" s="83"/>
      <c r="F35" s="84">
        <f>'financement final'!F35+'financement final'!D35+'financement final'!E35</f>
        <v>0.70578764511482073</v>
      </c>
      <c r="G35" s="83">
        <f t="shared" si="1"/>
        <v>-2.4501812783794152E-2</v>
      </c>
      <c r="H35" s="85">
        <f t="shared" si="0"/>
        <v>1.0245018127837942</v>
      </c>
    </row>
    <row r="36" spans="2:8" ht="15">
      <c r="B36" s="94" t="s">
        <v>70</v>
      </c>
      <c r="C36" s="82">
        <f>'gouvernment (2)'!W43+'financcement publique (2)'!W42</f>
        <v>1.3151150497663926</v>
      </c>
      <c r="D36" s="83"/>
      <c r="E36" s="83"/>
      <c r="F36" s="84">
        <f>'financement final'!F36+'financement final'!D36+'financement final'!E36</f>
        <v>0.21182913472070097</v>
      </c>
      <c r="G36" s="83">
        <f t="shared" si="1"/>
        <v>-0.52694418448709357</v>
      </c>
      <c r="H36" s="85">
        <f t="shared" si="0"/>
        <v>1.5269441844870935</v>
      </c>
    </row>
    <row r="37" spans="2:8" ht="15">
      <c r="B37" s="94" t="s">
        <v>71</v>
      </c>
      <c r="C37" s="82">
        <f>'gouvernment (2)'!W44+'financcement publique (2)'!W43</f>
        <v>0.30507400794793527</v>
      </c>
      <c r="D37" s="83"/>
      <c r="E37" s="83"/>
      <c r="F37" s="84">
        <f>'financement final'!F37+'financement final'!D37+'financement final'!E37</f>
        <v>0.15810756166599274</v>
      </c>
      <c r="G37" s="83">
        <f t="shared" si="1"/>
        <v>0.53681843038607202</v>
      </c>
      <c r="H37" s="85">
        <f t="shared" si="0"/>
        <v>0.46318156961392798</v>
      </c>
    </row>
    <row r="38" spans="2:8" ht="15">
      <c r="B38" s="96" t="s">
        <v>72</v>
      </c>
      <c r="C38" s="89" t="e">
        <f>'gouvernment (2)'!#REF!+'financcement publique (2)'!W44</f>
        <v>#REF!</v>
      </c>
      <c r="D38" s="90"/>
      <c r="E38" s="90"/>
      <c r="F38" s="91">
        <f>'financement final'!F38+'financement final'!D38+'financement final'!E38</f>
        <v>0.46253527616195356</v>
      </c>
      <c r="G38" s="90" t="e">
        <f t="shared" si="1"/>
        <v>#REF!</v>
      </c>
      <c r="H38" s="92" t="e">
        <f t="shared" si="0"/>
        <v>#REF!</v>
      </c>
    </row>
    <row r="39" spans="2:8" ht="15">
      <c r="B39" s="100" t="s">
        <v>107</v>
      </c>
      <c r="C39" s="4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CCAC-F6CF-48EA-84A0-7C40DA1BDDE3}">
  <dimension ref="B1:AB54"/>
  <sheetViews>
    <sheetView topLeftCell="A7" workbookViewId="0">
      <selection activeCell="C9" sqref="C9:M27"/>
    </sheetView>
  </sheetViews>
  <sheetFormatPr baseColWidth="10" defaultColWidth="11.42578125" defaultRowHeight="16.5"/>
  <cols>
    <col min="1" max="1" width="11.42578125" style="2"/>
    <col min="2" max="2" width="29.7109375" style="2" customWidth="1"/>
    <col min="3" max="13" width="10.7109375" style="2" customWidth="1"/>
    <col min="14" max="14" width="11.7109375" style="2" customWidth="1"/>
    <col min="15" max="16384" width="11.42578125" style="2"/>
  </cols>
  <sheetData>
    <row r="1" spans="2:14">
      <c r="B1" s="2" t="e">
        <v>#NAME?</v>
      </c>
    </row>
    <row r="2" spans="2:14">
      <c r="B2" s="2" t="s">
        <v>0</v>
      </c>
    </row>
    <row r="3" spans="2:14">
      <c r="B3" s="2" t="s">
        <v>1</v>
      </c>
      <c r="C3" s="2" t="s">
        <v>2</v>
      </c>
    </row>
    <row r="4" spans="2:14">
      <c r="B4" s="2" t="s">
        <v>3</v>
      </c>
      <c r="C4" s="2" t="s">
        <v>4</v>
      </c>
    </row>
    <row r="5" spans="2:14">
      <c r="B5" s="2" t="s">
        <v>5</v>
      </c>
      <c r="C5" s="2" t="s">
        <v>6</v>
      </c>
    </row>
    <row r="6" spans="2:14">
      <c r="B6" s="2" t="s">
        <v>7</v>
      </c>
      <c r="C6" s="2" t="s">
        <v>8</v>
      </c>
    </row>
    <row r="8" spans="2:14" ht="18">
      <c r="B8" s="113"/>
      <c r="C8" s="36" t="s">
        <v>10</v>
      </c>
      <c r="D8" s="37" t="s">
        <v>19</v>
      </c>
      <c r="E8" s="37" t="s">
        <v>25</v>
      </c>
      <c r="F8" s="37" t="s">
        <v>26</v>
      </c>
      <c r="G8" s="37" t="s">
        <v>27</v>
      </c>
      <c r="H8" s="37" t="s">
        <v>28</v>
      </c>
      <c r="I8" s="37" t="s">
        <v>29</v>
      </c>
      <c r="J8" s="37" t="s">
        <v>30</v>
      </c>
      <c r="K8" s="37" t="s">
        <v>31</v>
      </c>
      <c r="L8" s="37" t="s">
        <v>32</v>
      </c>
      <c r="M8" s="38">
        <v>2023</v>
      </c>
      <c r="N8" s="38" t="s">
        <v>99</v>
      </c>
    </row>
    <row r="9" spans="2:14" ht="18.75">
      <c r="B9" s="40" t="s">
        <v>72</v>
      </c>
      <c r="C9" s="10">
        <f>VLOOKUP(B9,'total (2)'!$A$8:$X$45,2,FALSE)</f>
        <v>12.49</v>
      </c>
      <c r="D9" s="11">
        <f>VLOOKUP(B9,'total (2)'!$A$8:$X$45,11,FALSE)</f>
        <v>16.201000000000001</v>
      </c>
      <c r="E9" s="11">
        <f>VLOOKUP(B9,'total (2)'!$A$8:$X$45,17,FALSE)</f>
        <v>16.491</v>
      </c>
      <c r="F9" s="11">
        <f>VLOOKUP(B9,'total (2)'!$A$8:$X$45,18,FALSE)</f>
        <v>16.802</v>
      </c>
      <c r="G9" s="11">
        <f>VLOOKUP(B9,'total (2)'!$A$8:$X$45,19,FALSE)</f>
        <v>16.768000000000001</v>
      </c>
      <c r="H9" s="11">
        <f>VLOOKUP(B9,'total (2)'!$A$8:$X$45,20,FALSE)</f>
        <v>16.63</v>
      </c>
      <c r="I9" s="11">
        <f>VLOOKUP(B9,'total (2)'!$A$8:$X$45,21,FALSE)</f>
        <v>16.666</v>
      </c>
      <c r="J9" s="11">
        <f>VLOOKUP(B9,'total (2)'!$A$8:$X$45,22,FALSE)</f>
        <v>18.756</v>
      </c>
      <c r="K9" s="11">
        <f>VLOOKUP(B9,'total (2)'!$A$8:$X$45,23,FALSE)</f>
        <v>17.363</v>
      </c>
      <c r="L9" s="11">
        <f>VLOOKUP(B9,'total (2)'!$A$8:$X$45,24,FALSE)</f>
        <v>16.495999999999999</v>
      </c>
      <c r="M9" s="11">
        <f>VLOOKUP(B9,'total (2)'!$A$8:$Y$45,25,FALSE)</f>
        <v>16.683</v>
      </c>
      <c r="N9" s="63">
        <f>(M9/C9*100-100)/100</f>
        <v>0.33570856685348277</v>
      </c>
    </row>
    <row r="10" spans="2:14" ht="18.75">
      <c r="B10" s="41" t="s">
        <v>47</v>
      </c>
      <c r="C10" s="12">
        <f>VLOOKUP(B10,'total (2)'!$A$8:$X$45,2,FALSE)</f>
        <v>9.8879999999999999</v>
      </c>
      <c r="D10" s="13">
        <f>VLOOKUP(B10,'total (2)'!$A$8:$X$45,11,FALSE)</f>
        <v>11.238</v>
      </c>
      <c r="E10" s="13">
        <f>VLOOKUP(B10,'total (2)'!$A$8:$X$45,17,FALSE)</f>
        <v>11.19</v>
      </c>
      <c r="F10" s="13">
        <f>VLOOKUP(B10,'total (2)'!$A$8:$X$45,18,FALSE)</f>
        <v>11.242000000000001</v>
      </c>
      <c r="G10" s="13">
        <f>VLOOKUP(B10,'total (2)'!$A$8:$X$45,19,FALSE)</f>
        <v>11.336</v>
      </c>
      <c r="H10" s="13">
        <f>VLOOKUP(B10,'total (2)'!$A$8:$X$45,20,FALSE)</f>
        <v>11.481</v>
      </c>
      <c r="I10" s="13">
        <f>VLOOKUP(B10,'total (2)'!$A$8:$X$45,21,FALSE)</f>
        <v>11.715999999999999</v>
      </c>
      <c r="J10" s="13">
        <f>VLOOKUP(B10,'total (2)'!$A$8:$X$45,22,FALSE)</f>
        <v>12.693</v>
      </c>
      <c r="K10" s="13">
        <f>VLOOKUP(B10,'total (2)'!$A$8:$X$45,23,FALSE)</f>
        <v>12.933999999999999</v>
      </c>
      <c r="L10" s="13">
        <f>VLOOKUP(B10,'total (2)'!$A$8:$X$45,24,FALSE)</f>
        <v>12.605</v>
      </c>
      <c r="M10" s="13">
        <f>VLOOKUP(B10,'total (2)'!$A$8:$Y$45,25,FALSE)</f>
        <v>11.798999999999999</v>
      </c>
      <c r="N10" s="62">
        <f t="shared" ref="N10:N27" si="0">(M10/C10*100-100)/100</f>
        <v>0.19326456310679618</v>
      </c>
    </row>
    <row r="11" spans="2:14" ht="18.75">
      <c r="B11" s="60" t="s">
        <v>46</v>
      </c>
      <c r="C11" s="114">
        <f>VLOOKUP(B11,'total (2)'!$A$8:$X$45,2,FALSE)</f>
        <v>9.5839999999999996</v>
      </c>
      <c r="D11" s="115">
        <f>VLOOKUP(B11,'total (2)'!$A$8:$X$45,11,FALSE)</f>
        <v>11.288</v>
      </c>
      <c r="E11" s="115">
        <f>VLOOKUP(B11,'total (2)'!$A$8:$X$45,17,FALSE)</f>
        <v>11.448</v>
      </c>
      <c r="F11" s="115">
        <f>VLOOKUP(B11,'total (2)'!$A$8:$X$45,18,FALSE)</f>
        <v>11.471</v>
      </c>
      <c r="G11" s="115">
        <f>VLOOKUP(B11,'total (2)'!$A$8:$X$45,19,FALSE)</f>
        <v>11.355</v>
      </c>
      <c r="H11" s="115">
        <f>VLOOKUP(B11,'total (2)'!$A$8:$X$45,20,FALSE)</f>
        <v>11.208</v>
      </c>
      <c r="I11" s="115">
        <f>VLOOKUP(B11,'total (2)'!$A$8:$X$45,21,FALSE)</f>
        <v>11.089</v>
      </c>
      <c r="J11" s="115">
        <f>VLOOKUP(B11,'total (2)'!$A$8:$X$45,22,FALSE)</f>
        <v>12.131</v>
      </c>
      <c r="K11" s="115">
        <f>VLOOKUP(B11,'total (2)'!$A$8:$X$45,23,FALSE)</f>
        <v>12.308</v>
      </c>
      <c r="L11" s="115">
        <f>VLOOKUP(B11,'total (2)'!$A$8:$X$45,24,FALSE)</f>
        <v>11.882</v>
      </c>
      <c r="M11" s="115">
        <f>VLOOKUP(B11,'total (2)'!$A$8:$Y$45,25,FALSE)</f>
        <v>11.592000000000001</v>
      </c>
      <c r="N11" s="116">
        <f t="shared" si="0"/>
        <v>0.20951585976627712</v>
      </c>
    </row>
    <row r="12" spans="2:14" ht="18.75">
      <c r="B12" s="41" t="s">
        <v>71</v>
      </c>
      <c r="C12" s="12">
        <f>VLOOKUP(B12,'total (2)'!$A$8:$X$45,2,FALSE)</f>
        <v>7.093</v>
      </c>
      <c r="D12" s="13">
        <f>VLOOKUP(B12,'total (2)'!$A$8:$X$45,11,FALSE)</f>
        <v>9.77</v>
      </c>
      <c r="E12" s="13">
        <f>VLOOKUP(B12,'total (2)'!$A$8:$X$45,17,FALSE)</f>
        <v>9.798</v>
      </c>
      <c r="F12" s="13">
        <f>VLOOKUP(B12,'total (2)'!$A$8:$X$45,18,FALSE)</f>
        <v>9.7289999999999992</v>
      </c>
      <c r="G12" s="13">
        <f>VLOOKUP(B12,'total (2)'!$A$8:$X$45,19,FALSE)</f>
        <v>9.5960000000000001</v>
      </c>
      <c r="H12" s="13">
        <f>VLOOKUP(B12,'total (2)'!$A$8:$X$45,20,FALSE)</f>
        <v>9.7309999999999999</v>
      </c>
      <c r="I12" s="13">
        <f>VLOOKUP(B12,'total (2)'!$A$8:$X$45,21,FALSE)</f>
        <v>9.9580000000000002</v>
      </c>
      <c r="J12" s="13">
        <f>VLOOKUP(B12,'total (2)'!$A$8:$X$45,22,FALSE)</f>
        <v>12.159000000000001</v>
      </c>
      <c r="K12" s="13">
        <f>VLOOKUP(B12,'total (2)'!$A$8:$X$45,23,FALSE)</f>
        <v>12.365</v>
      </c>
      <c r="L12" s="13">
        <f>VLOOKUP(B12,'total (2)'!$A$8:$X$45,24,FALSE)</f>
        <v>11.052</v>
      </c>
      <c r="M12" s="13">
        <f>VLOOKUP(B12,'total (2)'!$A$8:$Y$45,25,FALSE)</f>
        <v>10.884</v>
      </c>
      <c r="N12" s="62">
        <f t="shared" si="0"/>
        <v>0.53447060482165509</v>
      </c>
    </row>
    <row r="13" spans="2:14" ht="18.75">
      <c r="B13" s="41" t="s">
        <v>38</v>
      </c>
      <c r="C13" s="12">
        <f>VLOOKUP(B13,'total (2)'!$A$8:$X$45,2,FALSE)</f>
        <v>8.2479999999999993</v>
      </c>
      <c r="D13" s="13">
        <f>VLOOKUP(B13,'total (2)'!$A$8:$X$45,11,FALSE)</f>
        <v>10.662000000000001</v>
      </c>
      <c r="E13" s="13">
        <f>VLOOKUP(B13,'total (2)'!$A$8:$X$45,17,FALSE)</f>
        <v>10.739000000000001</v>
      </c>
      <c r="F13" s="13">
        <f>VLOOKUP(B13,'total (2)'!$A$8:$X$45,18,FALSE)</f>
        <v>11.032</v>
      </c>
      <c r="G13" s="13">
        <f>VLOOKUP(B13,'total (2)'!$A$8:$X$45,19,FALSE)</f>
        <v>10.906000000000001</v>
      </c>
      <c r="H13" s="13">
        <f>VLOOKUP(B13,'total (2)'!$A$8:$X$45,20,FALSE)</f>
        <v>10.904999999999999</v>
      </c>
      <c r="I13" s="13">
        <f>VLOOKUP(B13,'total (2)'!$A$8:$X$45,21,FALSE)</f>
        <v>11.009</v>
      </c>
      <c r="J13" s="13">
        <f>VLOOKUP(B13,'total (2)'!$A$8:$X$45,22,FALSE)</f>
        <v>13.035</v>
      </c>
      <c r="K13" s="13">
        <f>VLOOKUP(B13,'total (2)'!$A$8:$X$45,23,FALSE)</f>
        <v>12.334</v>
      </c>
      <c r="L13" s="13">
        <f>VLOOKUP(B13,'total (2)'!$A$8:$X$45,24,FALSE)</f>
        <v>11.234</v>
      </c>
      <c r="M13" s="13">
        <f>VLOOKUP(B13,'total (2)'!$A$8:$Y$45,25,FALSE)</f>
        <v>11.224</v>
      </c>
      <c r="N13" s="62">
        <f t="shared" si="0"/>
        <v>0.36081474296799226</v>
      </c>
    </row>
    <row r="14" spans="2:14" ht="18.75">
      <c r="B14" s="41" t="s">
        <v>69</v>
      </c>
      <c r="C14" s="12">
        <f>VLOOKUP(B14,'total (2)'!$A$8:$X$45,2,FALSE)</f>
        <v>9.1340000000000003</v>
      </c>
      <c r="D14" s="13">
        <f>VLOOKUP(B14,'total (2)'!$A$8:$X$45,11,FALSE)</f>
        <v>10.141999999999999</v>
      </c>
      <c r="E14" s="13">
        <f>VLOOKUP(B14,'total (2)'!$A$8:$X$45,17,FALSE)</f>
        <v>10.779</v>
      </c>
      <c r="F14" s="13">
        <f>VLOOKUP(B14,'total (2)'!$A$8:$X$45,18,FALSE)</f>
        <v>10.99</v>
      </c>
      <c r="G14" s="13">
        <f>VLOOKUP(B14,'total (2)'!$A$8:$X$45,19,FALSE)</f>
        <v>11.045</v>
      </c>
      <c r="H14" s="13">
        <f>VLOOKUP(B14,'total (2)'!$A$8:$X$45,20,FALSE)</f>
        <v>10.772</v>
      </c>
      <c r="I14" s="13">
        <f>VLOOKUP(B14,'total (2)'!$A$8:$X$45,21,FALSE)</f>
        <v>11.064</v>
      </c>
      <c r="J14" s="13">
        <f>VLOOKUP(B14,'total (2)'!$A$8:$X$45,22,FALSE)</f>
        <v>11.731999999999999</v>
      </c>
      <c r="K14" s="13">
        <f>VLOOKUP(B14,'total (2)'!$A$8:$X$45,23,FALSE)</f>
        <v>11.801</v>
      </c>
      <c r="L14" s="13">
        <f>VLOOKUP(B14,'total (2)'!$A$8:$X$45,24,FALSE)</f>
        <v>11.707000000000001</v>
      </c>
      <c r="M14" s="13">
        <f>VLOOKUP(B14,'total (2)'!$A$8:$Y$45,25,FALSE)</f>
        <v>11.972</v>
      </c>
      <c r="N14" s="62">
        <f t="shared" si="0"/>
        <v>0.31070724764615731</v>
      </c>
    </row>
    <row r="15" spans="2:14" ht="18.75">
      <c r="B15" s="41" t="s">
        <v>36</v>
      </c>
      <c r="C15" s="12">
        <f>VLOOKUP(B15,'total (2)'!$A$8:$X$45,2,FALSE)</f>
        <v>9.2040000000000006</v>
      </c>
      <c r="D15" s="13">
        <f>VLOOKUP(B15,'total (2)'!$A$8:$X$45,11,FALSE)</f>
        <v>10.226000000000001</v>
      </c>
      <c r="E15" s="13">
        <f>VLOOKUP(B15,'total (2)'!$A$8:$X$45,17,FALSE)</f>
        <v>10.368</v>
      </c>
      <c r="F15" s="13">
        <f>VLOOKUP(B15,'total (2)'!$A$8:$X$45,18,FALSE)</f>
        <v>10.352</v>
      </c>
      <c r="G15" s="13">
        <f>VLOOKUP(B15,'total (2)'!$A$8:$X$45,19,FALSE)</f>
        <v>10.384</v>
      </c>
      <c r="H15" s="13">
        <f>VLOOKUP(B15,'total (2)'!$A$8:$X$45,20,FALSE)</f>
        <v>10.349</v>
      </c>
      <c r="I15" s="13">
        <f>VLOOKUP(B15,'total (2)'!$A$8:$X$45,21,FALSE)</f>
        <v>10.487</v>
      </c>
      <c r="J15" s="13">
        <f>VLOOKUP(B15,'total (2)'!$A$8:$X$45,22,FALSE)</f>
        <v>11.385</v>
      </c>
      <c r="K15" s="13">
        <f>VLOOKUP(B15,'total (2)'!$A$8:$X$45,23,FALSE)</f>
        <v>12.096</v>
      </c>
      <c r="L15" s="13">
        <f>VLOOKUP(B15,'total (2)'!$A$8:$X$45,24,FALSE)</f>
        <v>11.157</v>
      </c>
      <c r="M15" s="13">
        <f>VLOOKUP(B15,'total (2)'!$A$8:$Y$45,25,FALSE)</f>
        <v>10.954000000000001</v>
      </c>
      <c r="N15" s="62">
        <f t="shared" si="0"/>
        <v>0.19013472403302914</v>
      </c>
    </row>
    <row r="16" spans="2:14" ht="18.75">
      <c r="B16" s="41" t="s">
        <v>68</v>
      </c>
      <c r="C16" s="12">
        <f>VLOOKUP(B16,'total (2)'!$A$8:$X$45,2,FALSE)</f>
        <v>7.327</v>
      </c>
      <c r="D16" s="13">
        <f>VLOOKUP(B16,'total (2)'!$A$8:$X$45,11,FALSE)</f>
        <v>8.77</v>
      </c>
      <c r="E16" s="13">
        <f>VLOOKUP(B16,'total (2)'!$A$8:$X$45,17,FALSE)</f>
        <v>10.804</v>
      </c>
      <c r="F16" s="13">
        <f>VLOOKUP(B16,'total (2)'!$A$8:$X$45,18,FALSE)</f>
        <v>10.852</v>
      </c>
      <c r="G16" s="13">
        <f>VLOOKUP(B16,'total (2)'!$A$8:$X$45,19,FALSE)</f>
        <v>10.785</v>
      </c>
      <c r="H16" s="13">
        <f>VLOOKUP(B16,'total (2)'!$A$8:$X$45,20,FALSE)</f>
        <v>10.941000000000001</v>
      </c>
      <c r="I16" s="13">
        <f>VLOOKUP(B16,'total (2)'!$A$8:$X$45,21,FALSE)</f>
        <v>10.832000000000001</v>
      </c>
      <c r="J16" s="13">
        <f>VLOOKUP(B16,'total (2)'!$A$8:$X$45,22,FALSE)</f>
        <v>11.333</v>
      </c>
      <c r="K16" s="13">
        <f>VLOOKUP(B16,'total (2)'!$A$8:$X$45,23,FALSE)</f>
        <v>11.247</v>
      </c>
      <c r="L16" s="13">
        <f>VLOOKUP(B16,'total (2)'!$A$8:$X$45,24,FALSE)</f>
        <v>10.522</v>
      </c>
      <c r="M16" s="13">
        <f>VLOOKUP(B16,'total (2)'!$A$8:$Y$45,25,FALSE)</f>
        <v>10.911</v>
      </c>
      <c r="N16" s="62">
        <f t="shared" si="0"/>
        <v>0.48914972021291109</v>
      </c>
    </row>
    <row r="17" spans="2:28" ht="18.75">
      <c r="B17" s="41" t="s">
        <v>62</v>
      </c>
      <c r="C17" s="12">
        <f>VLOOKUP(B17,'total (2)'!$A$8:$X$45,2,FALSE)</f>
        <v>7.7030000000000003</v>
      </c>
      <c r="D17" s="13">
        <f>VLOOKUP(B17,'total (2)'!$A$8:$X$45,11,FALSE)</f>
        <v>9.0329999999999995</v>
      </c>
      <c r="E17" s="13">
        <f>VLOOKUP(B17,'total (2)'!$A$8:$X$45,17,FALSE)</f>
        <v>10.07</v>
      </c>
      <c r="F17" s="13">
        <f>VLOOKUP(B17,'total (2)'!$A$8:$X$45,18,FALSE)</f>
        <v>10.53</v>
      </c>
      <c r="G17" s="13">
        <f>VLOOKUP(B17,'total (2)'!$A$8:$X$45,19,FALSE)</f>
        <v>10.23</v>
      </c>
      <c r="H17" s="13">
        <f>VLOOKUP(B17,'total (2)'!$A$8:$X$45,20,FALSE)</f>
        <v>9.9600000000000009</v>
      </c>
      <c r="I17" s="13">
        <f>VLOOKUP(B17,'total (2)'!$A$8:$X$45,21,FALSE)</f>
        <v>10.438000000000001</v>
      </c>
      <c r="J17" s="13">
        <f>VLOOKUP(B17,'total (2)'!$A$8:$X$45,22,FALSE)</f>
        <v>11.249000000000001</v>
      </c>
      <c r="K17" s="13">
        <f>VLOOKUP(B17,'total (2)'!$A$8:$X$45,23,FALSE)</f>
        <v>9.9190000000000005</v>
      </c>
      <c r="L17" s="13">
        <f>VLOOKUP(B17,'total (2)'!$A$8:$X$45,24,FALSE)</f>
        <v>7.9429999999999996</v>
      </c>
      <c r="M17" s="13">
        <f>VLOOKUP(B17,'total (2)'!$A$8:$Y$45,25,FALSE)</f>
        <v>9.2590000000000003</v>
      </c>
      <c r="N17" s="62">
        <f t="shared" si="0"/>
        <v>0.20199922108269505</v>
      </c>
    </row>
    <row r="18" spans="2:28" ht="18.75">
      <c r="B18" s="41" t="s">
        <v>60</v>
      </c>
      <c r="C18" s="12">
        <f>VLOOKUP(B18,'total (2)'!$A$8:$X$45,2,FALSE)</f>
        <v>7.7069999999999999</v>
      </c>
      <c r="D18" s="13">
        <f>VLOOKUP(B18,'total (2)'!$A$8:$X$45,11,FALSE)</f>
        <v>9.9930000000000003</v>
      </c>
      <c r="E18" s="13">
        <f>VLOOKUP(B18,'total (2)'!$A$8:$X$45,17,FALSE)</f>
        <v>10.324</v>
      </c>
      <c r="F18" s="13">
        <f>VLOOKUP(B18,'total (2)'!$A$8:$X$45,18,FALSE)</f>
        <v>10.294</v>
      </c>
      <c r="G18" s="13">
        <f>VLOOKUP(B18,'total (2)'!$A$8:$X$45,19,FALSE)</f>
        <v>10.108000000000001</v>
      </c>
      <c r="H18" s="13">
        <f>VLOOKUP(B18,'total (2)'!$A$8:$X$45,20,FALSE)</f>
        <v>10.02</v>
      </c>
      <c r="I18" s="13">
        <f>VLOOKUP(B18,'total (2)'!$A$8:$X$45,21,FALSE)</f>
        <v>10.14</v>
      </c>
      <c r="J18" s="13">
        <f>VLOOKUP(B18,'total (2)'!$A$8:$X$45,22,FALSE)</f>
        <v>11.209</v>
      </c>
      <c r="K18" s="13">
        <f>VLOOKUP(B18,'total (2)'!$A$8:$X$45,23,FALSE)</f>
        <v>11.294</v>
      </c>
      <c r="L18" s="13">
        <f>VLOOKUP(B18,'total (2)'!$A$8:$X$45,24,FALSE)</f>
        <v>10.101000000000001</v>
      </c>
      <c r="M18" s="13">
        <f>VLOOKUP(B18,'total (2)'!$A$8:$Y$45,25,FALSE)</f>
        <v>10.132</v>
      </c>
      <c r="N18" s="62">
        <f t="shared" si="0"/>
        <v>0.3146490203710911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2:28" ht="18.75">
      <c r="B19" s="41" t="s">
        <v>37</v>
      </c>
      <c r="C19" s="12">
        <f>VLOOKUP(B19,'total (2)'!$A$8:$X$45,2,FALSE)</f>
        <v>7.9989999999999997</v>
      </c>
      <c r="D19" s="13">
        <f>VLOOKUP(B19,'total (2)'!$A$8:$X$45,11,FALSE)</f>
        <v>10.321</v>
      </c>
      <c r="E19" s="13">
        <f>VLOOKUP(B19,'total (2)'!$A$8:$X$45,17,FALSE)</f>
        <v>10.797000000000001</v>
      </c>
      <c r="F19" s="13">
        <f>VLOOKUP(B19,'total (2)'!$A$8:$X$45,18,FALSE)</f>
        <v>10.794</v>
      </c>
      <c r="G19" s="13">
        <f>VLOOKUP(B19,'total (2)'!$A$8:$X$45,19,FALSE)</f>
        <v>10.798999999999999</v>
      </c>
      <c r="H19" s="13">
        <f>VLOOKUP(B19,'total (2)'!$A$8:$X$45,20,FALSE)</f>
        <v>10.861000000000001</v>
      </c>
      <c r="I19" s="13">
        <f>VLOOKUP(B19,'total (2)'!$A$8:$X$45,21,FALSE)</f>
        <v>10.795</v>
      </c>
      <c r="J19" s="13">
        <f>VLOOKUP(B19,'total (2)'!$A$8:$X$45,22,FALSE)</f>
        <v>11.198</v>
      </c>
      <c r="K19" s="13">
        <f>VLOOKUP(B19,'total (2)'!$A$8:$X$45,23,FALSE)</f>
        <v>11.042999999999999</v>
      </c>
      <c r="L19" s="13">
        <f>VLOOKUP(B19,'total (2)'!$A$8:$X$45,24,FALSE)</f>
        <v>10.759</v>
      </c>
      <c r="M19" s="13">
        <f>VLOOKUP(B19,'total (2)'!$A$8:$Y$45,25,FALSE)</f>
        <v>10.914999999999999</v>
      </c>
      <c r="N19" s="62">
        <f t="shared" si="0"/>
        <v>0.36454556819602429</v>
      </c>
    </row>
    <row r="20" spans="2:28" ht="18.75">
      <c r="B20" s="41" t="s">
        <v>54</v>
      </c>
      <c r="C20" s="12">
        <f>VLOOKUP(B20,'total (2)'!$A$8:$X$45,2,FALSE)</f>
        <v>7.0350000000000001</v>
      </c>
      <c r="D20" s="13">
        <f>VLOOKUP(B20,'total (2)'!$A$8:$X$45,11,FALSE)</f>
        <v>8.9589999999999996</v>
      </c>
      <c r="E20" s="13">
        <f>VLOOKUP(B20,'total (2)'!$A$8:$X$45,17,FALSE)</f>
        <v>10.75</v>
      </c>
      <c r="F20" s="13">
        <f>VLOOKUP(B20,'total (2)'!$A$8:$X$45,18,FALSE)</f>
        <v>10.659000000000001</v>
      </c>
      <c r="G20" s="13">
        <f>VLOOKUP(B20,'total (2)'!$A$8:$X$45,19,FALSE)</f>
        <v>10.656000000000001</v>
      </c>
      <c r="H20" s="13">
        <f>VLOOKUP(B20,'total (2)'!$A$8:$X$45,20,FALSE)</f>
        <v>10.74</v>
      </c>
      <c r="I20" s="13">
        <f>VLOOKUP(B20,'total (2)'!$A$8:$X$45,21,FALSE)</f>
        <v>10.97</v>
      </c>
      <c r="J20" s="13">
        <f>VLOOKUP(B20,'total (2)'!$A$8:$X$45,22,FALSE)</f>
        <v>11.005000000000001</v>
      </c>
      <c r="K20" s="13">
        <f>VLOOKUP(B20,'total (2)'!$A$8:$X$45,23,FALSE)</f>
        <v>11.298999999999999</v>
      </c>
      <c r="L20" s="13">
        <f>VLOOKUP(B20,'total (2)'!$A$8:$X$45,24,FALSE)</f>
        <v>11.422000000000001</v>
      </c>
      <c r="M20" s="13">
        <f>VLOOKUP(B20,'total (2)'!$A$8:$Y$45,25,FALSE)</f>
        <v>11.087</v>
      </c>
      <c r="N20" s="62">
        <f t="shared" si="0"/>
        <v>0.57597725657427135</v>
      </c>
    </row>
    <row r="21" spans="2:28" ht="18.75">
      <c r="B21" s="41" t="s">
        <v>67</v>
      </c>
      <c r="C21" s="12">
        <f>VLOOKUP(B21,'total (2)'!$A$8:$X$45,2,FALSE)</f>
        <v>6.7990000000000004</v>
      </c>
      <c r="D21" s="13">
        <f>VLOOKUP(B21,'total (2)'!$A$8:$X$45,11,FALSE)</f>
        <v>9.1080000000000005</v>
      </c>
      <c r="E21" s="13">
        <f>VLOOKUP(B21,'total (2)'!$A$8:$X$45,17,FALSE)</f>
        <v>9.1219999999999999</v>
      </c>
      <c r="F21" s="13">
        <f>VLOOKUP(B21,'total (2)'!$A$8:$X$45,18,FALSE)</f>
        <v>8.9469999999999992</v>
      </c>
      <c r="G21" s="13">
        <f>VLOOKUP(B21,'total (2)'!$A$8:$X$45,19,FALSE)</f>
        <v>8.9450000000000003</v>
      </c>
      <c r="H21" s="13">
        <f>VLOOKUP(B21,'total (2)'!$A$8:$X$45,20,FALSE)</f>
        <v>8.9969999999999999</v>
      </c>
      <c r="I21" s="13">
        <f>VLOOKUP(B21,'total (2)'!$A$8:$X$45,21,FALSE)</f>
        <v>9.1460000000000008</v>
      </c>
      <c r="J21" s="13">
        <f>VLOOKUP(B21,'total (2)'!$A$8:$X$45,22,FALSE)</f>
        <v>10.746</v>
      </c>
      <c r="K21" s="13">
        <f>VLOOKUP(B21,'total (2)'!$A$8:$X$45,23,FALSE)</f>
        <v>10.74</v>
      </c>
      <c r="L21" s="13">
        <f>VLOOKUP(B21,'total (2)'!$A$8:$X$45,24,FALSE)</f>
        <v>9.7379999999999995</v>
      </c>
      <c r="M21" s="13">
        <f>VLOOKUP(B21,'total (2)'!$A$8:$Y$45,25,FALSE)</f>
        <v>9.6210000000000004</v>
      </c>
      <c r="N21" s="62">
        <f t="shared" si="0"/>
        <v>0.41506103838799818</v>
      </c>
    </row>
    <row r="22" spans="2:28" ht="18.75">
      <c r="B22" s="41" t="s">
        <v>35</v>
      </c>
      <c r="C22" s="12">
        <f>VLOOKUP(B22,'total (2)'!$A$8:$X$45,2,FALSE)</f>
        <v>7.5940000000000003</v>
      </c>
      <c r="D22" s="13">
        <f>VLOOKUP(B22,'total (2)'!$A$8:$X$45,11,FALSE)</f>
        <v>8.5449999999999999</v>
      </c>
      <c r="E22" s="13">
        <f>VLOOKUP(B22,'total (2)'!$A$8:$X$45,17,FALSE)</f>
        <v>10.182</v>
      </c>
      <c r="F22" s="13">
        <f>VLOOKUP(B22,'total (2)'!$A$8:$X$45,18,FALSE)</f>
        <v>10.093</v>
      </c>
      <c r="G22" s="13">
        <f>VLOOKUP(B22,'total (2)'!$A$8:$X$45,19,FALSE)</f>
        <v>10.122999999999999</v>
      </c>
      <c r="H22" s="13">
        <f>VLOOKUP(B22,'total (2)'!$A$8:$X$45,20,FALSE)</f>
        <v>10.06</v>
      </c>
      <c r="I22" s="13">
        <f>VLOOKUP(B22,'total (2)'!$A$8:$X$45,21,FALSE)</f>
        <v>10.220000000000001</v>
      </c>
      <c r="J22" s="13">
        <f>VLOOKUP(B22,'total (2)'!$A$8:$X$45,22,FALSE)</f>
        <v>10.683999999999999</v>
      </c>
      <c r="K22" s="13">
        <f>VLOOKUP(B22,'total (2)'!$A$8:$X$45,23,FALSE)</f>
        <v>10.59</v>
      </c>
      <c r="L22" s="13">
        <f>VLOOKUP(B22,'total (2)'!$A$8:$X$45,24,FALSE)</f>
        <v>9.9269999999999996</v>
      </c>
      <c r="M22" s="13">
        <f>VLOOKUP(B22,'total (2)'!$A$8:$Y$45,25,FALSE)</f>
        <v>9.7479999999999993</v>
      </c>
      <c r="N22" s="62">
        <f t="shared" si="0"/>
        <v>0.28364498288122209</v>
      </c>
    </row>
    <row r="23" spans="2:28" ht="18.75">
      <c r="B23" s="41" t="s">
        <v>43</v>
      </c>
      <c r="C23" s="12">
        <f>VLOOKUP(B23,'total (2)'!$A$8:$X$45,2,FALSE)</f>
        <v>8.1039999999999992</v>
      </c>
      <c r="D23" s="13">
        <f>VLOOKUP(B23,'total (2)'!$A$8:$X$45,11,FALSE)</f>
        <v>10.673999999999999</v>
      </c>
      <c r="E23" s="13">
        <f>VLOOKUP(B23,'total (2)'!$A$8:$X$45,17,FALSE)</f>
        <v>10.327999999999999</v>
      </c>
      <c r="F23" s="13">
        <f>VLOOKUP(B23,'total (2)'!$A$8:$X$45,18,FALSE)</f>
        <v>10.237</v>
      </c>
      <c r="G23" s="13">
        <f>VLOOKUP(B23,'total (2)'!$A$8:$X$45,19,FALSE)</f>
        <v>10.098000000000001</v>
      </c>
      <c r="H23" s="13">
        <f>VLOOKUP(B23,'total (2)'!$A$8:$X$45,20,FALSE)</f>
        <v>10.098000000000001</v>
      </c>
      <c r="I23" s="13">
        <f>VLOOKUP(B23,'total (2)'!$A$8:$X$45,21,FALSE)</f>
        <v>10.151999999999999</v>
      </c>
      <c r="J23" s="13">
        <f>VLOOKUP(B23,'total (2)'!$A$8:$X$45,22,FALSE)</f>
        <v>10.56</v>
      </c>
      <c r="K23" s="13">
        <f>VLOOKUP(B23,'total (2)'!$A$8:$X$45,23,FALSE)</f>
        <v>10.824</v>
      </c>
      <c r="L23" s="13">
        <f>VLOOKUP(B23,'total (2)'!$A$8:$X$45,24,FALSE)</f>
        <v>9.4760000000000009</v>
      </c>
      <c r="M23" s="13">
        <f>VLOOKUP(B23,'total (2)'!$A$8:$Y$45,25,FALSE)</f>
        <v>9.4410000000000007</v>
      </c>
      <c r="N23" s="62">
        <f t="shared" si="0"/>
        <v>0.16498025666337626</v>
      </c>
    </row>
    <row r="24" spans="2:28" ht="18.75">
      <c r="B24" s="41" t="s">
        <v>64</v>
      </c>
      <c r="C24" s="12">
        <f>VLOOKUP(B24,'total (2)'!$A$8:$X$45,2,FALSE)</f>
        <v>8.6010000000000009</v>
      </c>
      <c r="D24" s="13">
        <f>VLOOKUP(B24,'total (2)'!$A$8:$X$45,11,FALSE)</f>
        <v>10.131</v>
      </c>
      <c r="E24" s="13">
        <f>VLOOKUP(B24,'total (2)'!$A$8:$X$45,17,FALSE)</f>
        <v>9.3160000000000007</v>
      </c>
      <c r="F24" s="13">
        <f>VLOOKUP(B24,'total (2)'!$A$8:$X$45,18,FALSE)</f>
        <v>9.3940000000000001</v>
      </c>
      <c r="G24" s="13">
        <f>VLOOKUP(B24,'total (2)'!$A$8:$X$45,19,FALSE)</f>
        <v>9.3059999999999992</v>
      </c>
      <c r="H24" s="13">
        <f>VLOOKUP(B24,'total (2)'!$A$8:$X$45,20,FALSE)</f>
        <v>9.4130000000000003</v>
      </c>
      <c r="I24" s="13">
        <f>VLOOKUP(B24,'total (2)'!$A$8:$X$45,21,FALSE)</f>
        <v>9.5139999999999993</v>
      </c>
      <c r="J24" s="13">
        <f>VLOOKUP(B24,'total (2)'!$A$8:$X$45,22,FALSE)</f>
        <v>10.548</v>
      </c>
      <c r="K24" s="13">
        <f>VLOOKUP(B24,'total (2)'!$A$8:$X$45,23,FALSE)</f>
        <v>11.137</v>
      </c>
      <c r="L24" s="13">
        <f>VLOOKUP(B24,'total (2)'!$A$8:$X$45,24,FALSE)</f>
        <v>10.468999999999999</v>
      </c>
      <c r="M24" s="13">
        <f>VLOOKUP(B24,'total (2)'!$A$8:$Y$45,25,FALSE)</f>
        <v>10.003</v>
      </c>
      <c r="N24" s="62">
        <f t="shared" si="0"/>
        <v>0.16300430182536899</v>
      </c>
    </row>
    <row r="25" spans="2:28" ht="18.75">
      <c r="B25" s="41" t="s">
        <v>39</v>
      </c>
      <c r="C25" s="12">
        <f>VLOOKUP(B25,'total (2)'!$A$8:$X$45,2,FALSE)</f>
        <v>7</v>
      </c>
      <c r="D25" s="13">
        <f>VLOOKUP(B25,'total (2)'!$A$8:$X$45,11,FALSE)</f>
        <v>7.8579999999999997</v>
      </c>
      <c r="E25" s="13">
        <f>VLOOKUP(B25,'total (2)'!$A$8:$X$45,17,FALSE)</f>
        <v>8.3510000000000009</v>
      </c>
      <c r="F25" s="13">
        <f>VLOOKUP(B25,'total (2)'!$A$8:$X$45,18,FALSE)</f>
        <v>8.5579999999999998</v>
      </c>
      <c r="G25" s="13">
        <f>VLOOKUP(B25,'total (2)'!$A$8:$X$45,19,FALSE)</f>
        <v>9.0909999999999993</v>
      </c>
      <c r="H25" s="13">
        <f>VLOOKUP(B25,'total (2)'!$A$8:$X$45,20,FALSE)</f>
        <v>9.2260000000000009</v>
      </c>
      <c r="I25" s="13">
        <f>VLOOKUP(B25,'total (2)'!$A$8:$X$45,21,FALSE)</f>
        <v>9.3629999999999995</v>
      </c>
      <c r="J25" s="13">
        <f>VLOOKUP(B25,'total (2)'!$A$8:$X$45,22,FALSE)</f>
        <v>9.7270000000000003</v>
      </c>
      <c r="K25" s="13">
        <f>VLOOKUP(B25,'total (2)'!$A$8:$X$45,23,FALSE)</f>
        <v>9.343</v>
      </c>
      <c r="L25" s="13">
        <f>VLOOKUP(B25,'total (2)'!$A$8:$X$45,24,FALSE)</f>
        <v>10.013999999999999</v>
      </c>
      <c r="M25" s="13">
        <f>VLOOKUP(B25,'total (2)'!$A$8:$Y$45,25,FALSE)</f>
        <v>10.048</v>
      </c>
      <c r="N25" s="62">
        <f t="shared" si="0"/>
        <v>0.43542857142857144</v>
      </c>
    </row>
    <row r="26" spans="2:28" ht="18.75">
      <c r="B26" s="41" t="s">
        <v>61</v>
      </c>
      <c r="C26" s="12">
        <f>VLOOKUP(B26,'total (2)'!$A$8:$X$45,2,FALSE)</f>
        <v>7.47</v>
      </c>
      <c r="D26" s="13">
        <f>VLOOKUP(B26,'total (2)'!$A$8:$X$45,11,FALSE)</f>
        <v>9.6210000000000004</v>
      </c>
      <c r="E26" s="13">
        <f>VLOOKUP(B26,'total (2)'!$A$8:$X$45,17,FALSE)</f>
        <v>9.2829999999999995</v>
      </c>
      <c r="F26" s="13">
        <f>VLOOKUP(B26,'total (2)'!$A$8:$X$45,18,FALSE)</f>
        <v>9.2439999999999998</v>
      </c>
      <c r="G26" s="13">
        <f>VLOOKUP(B26,'total (2)'!$A$8:$X$45,19,FALSE)</f>
        <v>8.9700000000000006</v>
      </c>
      <c r="H26" s="13">
        <f>VLOOKUP(B26,'total (2)'!$A$8:$X$45,20,FALSE)</f>
        <v>9.0380000000000003</v>
      </c>
      <c r="I26" s="13">
        <f>VLOOKUP(B26,'total (2)'!$A$8:$X$45,21,FALSE)</f>
        <v>9.0690000000000008</v>
      </c>
      <c r="J26" s="13">
        <f>VLOOKUP(B26,'total (2)'!$A$8:$X$45,22,FALSE)</f>
        <v>9.6890000000000001</v>
      </c>
      <c r="K26" s="13">
        <f>VLOOKUP(B26,'total (2)'!$A$8:$X$45,23,FALSE)</f>
        <v>10.125</v>
      </c>
      <c r="L26" s="13">
        <f>VLOOKUP(B26,'total (2)'!$A$8:$X$45,24,FALSE)</f>
        <v>11.321999999999999</v>
      </c>
      <c r="M26" s="13">
        <f>VLOOKUP(B26,'total (2)'!$A$8:$Y$45,25,FALSE)</f>
        <v>10.99</v>
      </c>
      <c r="N26" s="62">
        <f t="shared" si="0"/>
        <v>0.47121820615796539</v>
      </c>
    </row>
    <row r="27" spans="2:28" ht="18.75">
      <c r="B27" s="42" t="s">
        <v>45</v>
      </c>
      <c r="C27" s="14">
        <f>VLOOKUP(B27,'total (2)'!$A$8:$X$45,2,FALSE)</f>
        <v>7.093</v>
      </c>
      <c r="D27" s="15">
        <f>VLOOKUP(B27,'total (2)'!$A$8:$X$45,11,FALSE)</f>
        <v>9.1609999999999996</v>
      </c>
      <c r="E27" s="15">
        <f>VLOOKUP(B27,'total (2)'!$A$8:$X$45,17,FALSE)</f>
        <v>9.6449999999999996</v>
      </c>
      <c r="F27" s="15">
        <f>VLOOKUP(B27,'total (2)'!$A$8:$X$45,18,FALSE)</f>
        <v>9.3780000000000001</v>
      </c>
      <c r="G27" s="15">
        <f>VLOOKUP(B27,'total (2)'!$A$8:$X$45,19,FALSE)</f>
        <v>9.1270000000000007</v>
      </c>
      <c r="H27" s="15">
        <f>VLOOKUP(B27,'total (2)'!$A$8:$X$45,20,FALSE)</f>
        <v>9.0429999999999993</v>
      </c>
      <c r="I27" s="15">
        <f>VLOOKUP(B27,'total (2)'!$A$8:$X$45,21,FALSE)</f>
        <v>9.1709999999999994</v>
      </c>
      <c r="J27" s="15">
        <f>VLOOKUP(B27,'total (2)'!$A$8:$X$45,22,FALSE)</f>
        <v>9.6319999999999997</v>
      </c>
      <c r="K27" s="15">
        <f>VLOOKUP(B27,'total (2)'!$A$8:$X$45,23,FALSE)</f>
        <v>10.25</v>
      </c>
      <c r="L27" s="15">
        <f>VLOOKUP(B27,'total (2)'!$A$8:$X$45,24,FALSE)</f>
        <v>9.6850000000000005</v>
      </c>
      <c r="M27" s="15">
        <f>VLOOKUP(B27,'total (2)'!$A$8:$Y$45,25,FALSE)</f>
        <v>10.109</v>
      </c>
      <c r="N27" s="64">
        <f t="shared" si="0"/>
        <v>0.42520795150148044</v>
      </c>
    </row>
    <row r="28" spans="2:28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28" ht="18">
      <c r="B29" s="5"/>
      <c r="C29" s="18" t="s">
        <v>10</v>
      </c>
      <c r="D29" s="19" t="s">
        <v>19</v>
      </c>
      <c r="E29" s="19" t="s">
        <v>25</v>
      </c>
      <c r="F29" s="19" t="s">
        <v>26</v>
      </c>
      <c r="G29" s="19" t="s">
        <v>27</v>
      </c>
      <c r="H29" s="19" t="s">
        <v>28</v>
      </c>
      <c r="I29" s="19" t="s">
        <v>29</v>
      </c>
      <c r="J29" s="19" t="s">
        <v>30</v>
      </c>
      <c r="K29" s="19" t="s">
        <v>31</v>
      </c>
      <c r="L29" s="20" t="s">
        <v>32</v>
      </c>
      <c r="M29" s="20">
        <v>2023</v>
      </c>
      <c r="N29" s="20" t="s">
        <v>99</v>
      </c>
    </row>
    <row r="30" spans="2:28" ht="18.75">
      <c r="B30" s="6" t="s">
        <v>53</v>
      </c>
      <c r="C30" s="10">
        <f>VLOOKUP(B30,'total (2)'!$A$8:$X$45,2,FALSE)</f>
        <v>7.5670000000000002</v>
      </c>
      <c r="D30" s="11">
        <f>VLOOKUP(B30,'total (2)'!$A$8:$X$45,11,FALSE)</f>
        <v>8.952</v>
      </c>
      <c r="E30" s="11">
        <f>VLOOKUP(B30,'total (2)'!$A$8:$X$45,17,FALSE)</f>
        <v>8.8569999999999993</v>
      </c>
      <c r="F30" s="11">
        <f>VLOOKUP(B30,'total (2)'!$A$8:$X$45,18,FALSE)</f>
        <v>8.7249999999999996</v>
      </c>
      <c r="G30" s="11">
        <f>VLOOKUP(B30,'total (2)'!$A$8:$X$45,19,FALSE)</f>
        <v>8.6780000000000008</v>
      </c>
      <c r="H30" s="11">
        <f>VLOOKUP(B30,'total (2)'!$A$8:$X$45,20,FALSE)</f>
        <v>8.6820000000000004</v>
      </c>
      <c r="I30" s="11">
        <f>VLOOKUP(B30,'total (2)'!$A$8:$X$45,21,FALSE)</f>
        <v>8.6560000000000006</v>
      </c>
      <c r="J30" s="11">
        <f>VLOOKUP(B30,'total (2)'!$A$8:$X$45,22,FALSE)</f>
        <v>9.625</v>
      </c>
      <c r="K30" s="11">
        <f>VLOOKUP(B30,'total (2)'!$A$8:$X$45,23,FALSE)</f>
        <v>9.3840000000000003</v>
      </c>
      <c r="L30" s="11">
        <f>VLOOKUP(B30,'total (2)'!$A$8:$X$45,24,FALSE)</f>
        <v>8.952</v>
      </c>
      <c r="M30" s="11">
        <f>VLOOKUP(B30,'total (2)'!$A$8:$Y$45,25,FALSE)</f>
        <v>8.4469999999999992</v>
      </c>
      <c r="N30" s="63">
        <f>(M30/C30*100-100)/100</f>
        <v>0.11629443636844172</v>
      </c>
    </row>
    <row r="31" spans="2:28" ht="18.75">
      <c r="B31" s="7" t="s">
        <v>50</v>
      </c>
      <c r="C31" s="12">
        <f>VLOOKUP(B31,'total (2)'!$A$8:$X$45,2,FALSE)</f>
        <v>8.8989999999999991</v>
      </c>
      <c r="D31" s="13">
        <f>VLOOKUP(B31,'total (2)'!$A$8:$X$45,11,FALSE)</f>
        <v>8.7750000000000004</v>
      </c>
      <c r="E31" s="13">
        <f>VLOOKUP(B31,'total (2)'!$A$8:$X$45,17,FALSE)</f>
        <v>8.07</v>
      </c>
      <c r="F31" s="13">
        <f>VLOOKUP(B31,'total (2)'!$A$8:$X$45,18,FALSE)</f>
        <v>8.0969999999999995</v>
      </c>
      <c r="G31" s="13">
        <f>VLOOKUP(B31,'total (2)'!$A$8:$X$45,19,FALSE)</f>
        <v>8.2609999999999992</v>
      </c>
      <c r="H31" s="13">
        <f>VLOOKUP(B31,'total (2)'!$A$8:$X$45,20,FALSE)</f>
        <v>8.3780000000000001</v>
      </c>
      <c r="I31" s="13">
        <f>VLOOKUP(B31,'total (2)'!$A$8:$X$45,21,FALSE)</f>
        <v>8.58</v>
      </c>
      <c r="J31" s="13">
        <f>VLOOKUP(B31,'total (2)'!$A$8:$X$45,22,FALSE)</f>
        <v>9.6150000000000002</v>
      </c>
      <c r="K31" s="13">
        <f>VLOOKUP(B31,'total (2)'!$A$8:$X$45,23,FALSE)</f>
        <v>9.734</v>
      </c>
      <c r="L31" s="13">
        <f>VLOOKUP(B31,'total (2)'!$A$8:$X$45,24,FALSE)</f>
        <v>9.08</v>
      </c>
      <c r="M31" s="13">
        <f>VLOOKUP(B31,'total (2)'!$A$8:$Y$45,25,FALSE)</f>
        <v>8.9920000000000009</v>
      </c>
      <c r="N31" s="62">
        <f t="shared" ref="N31:N48" si="1">(M31/C31*100-100)/100</f>
        <v>1.0450612428362973E-2</v>
      </c>
    </row>
    <row r="32" spans="2:28" ht="18.75">
      <c r="B32" s="7" t="s">
        <v>48</v>
      </c>
      <c r="C32" s="12">
        <f>VLOOKUP(B32,'total (2)'!$A$8:$X$45,2,FALSE)</f>
        <v>7.2430000000000003</v>
      </c>
      <c r="D32" s="13">
        <f>VLOOKUP(B32,'total (2)'!$A$8:$X$45,11,FALSE)</f>
        <v>9.407</v>
      </c>
      <c r="E32" s="13">
        <f>VLOOKUP(B32,'total (2)'!$A$8:$X$45,17,FALSE)</f>
        <v>8.2200000000000006</v>
      </c>
      <c r="F32" s="13">
        <f>VLOOKUP(B32,'total (2)'!$A$8:$X$45,18,FALSE)</f>
        <v>8.4489999999999998</v>
      </c>
      <c r="G32" s="13">
        <f>VLOOKUP(B32,'total (2)'!$A$8:$X$45,19,FALSE)</f>
        <v>8.1349999999999998</v>
      </c>
      <c r="H32" s="13">
        <f>VLOOKUP(B32,'total (2)'!$A$8:$X$45,20,FALSE)</f>
        <v>8.1199999999999992</v>
      </c>
      <c r="I32" s="13">
        <f>VLOOKUP(B32,'total (2)'!$A$8:$X$45,21,FALSE)</f>
        <v>8.1980000000000004</v>
      </c>
      <c r="J32" s="13">
        <f>VLOOKUP(B32,'total (2)'!$A$8:$X$45,22,FALSE)</f>
        <v>9.5039999999999996</v>
      </c>
      <c r="K32" s="13">
        <f>VLOOKUP(B32,'total (2)'!$A$8:$X$45,23,FALSE)</f>
        <v>9.173</v>
      </c>
      <c r="L32" s="13">
        <f>VLOOKUP(B32,'total (2)'!$A$8:$X$45,24,FALSE)</f>
        <v>8.5</v>
      </c>
      <c r="M32" s="13">
        <f>VLOOKUP(B32,'total (2)'!$A$8:$Y$45,25,FALSE)</f>
        <v>8.3759999999999994</v>
      </c>
      <c r="N32" s="62">
        <f t="shared" si="1"/>
        <v>0.15642689493303877</v>
      </c>
    </row>
    <row r="33" spans="2:14" ht="18.75">
      <c r="B33" s="7" t="s">
        <v>66</v>
      </c>
      <c r="C33" s="12">
        <f>VLOOKUP(B33,'total (2)'!$A$8:$X$45,2,FALSE)</f>
        <v>7.8040000000000003</v>
      </c>
      <c r="D33" s="13">
        <f>VLOOKUP(B33,'total (2)'!$A$8:$X$45,11,FALSE)</f>
        <v>8.5410000000000004</v>
      </c>
      <c r="E33" s="13">
        <f>VLOOKUP(B33,'total (2)'!$A$8:$X$45,17,FALSE)</f>
        <v>8.5169999999999995</v>
      </c>
      <c r="F33" s="13">
        <f>VLOOKUP(B33,'total (2)'!$A$8:$X$45,18,FALSE)</f>
        <v>8.4779999999999998</v>
      </c>
      <c r="G33" s="13">
        <f>VLOOKUP(B33,'total (2)'!$A$8:$X$45,19,FALSE)</f>
        <v>8.1850000000000005</v>
      </c>
      <c r="H33" s="13">
        <f>VLOOKUP(B33,'total (2)'!$A$8:$X$45,20,FALSE)</f>
        <v>8.2769999999999992</v>
      </c>
      <c r="I33" s="13">
        <f>VLOOKUP(B33,'total (2)'!$A$8:$X$45,21,FALSE)</f>
        <v>8.4990000000000006</v>
      </c>
      <c r="J33" s="13">
        <f>VLOOKUP(B33,'total (2)'!$A$8:$X$45,22,FALSE)</f>
        <v>9.4329999999999998</v>
      </c>
      <c r="K33" s="13">
        <f>VLOOKUP(B33,'total (2)'!$A$8:$X$45,23,FALSE)</f>
        <v>9.4779999999999998</v>
      </c>
      <c r="L33" s="13">
        <f>VLOOKUP(B33,'total (2)'!$A$8:$X$45,24,FALSE)</f>
        <v>9.6050000000000004</v>
      </c>
      <c r="M33" s="13">
        <f>VLOOKUP(B33,'total (2)'!$A$8:$Y$45,25,FALSE)</f>
        <v>9.4130000000000003</v>
      </c>
      <c r="N33" s="62">
        <f t="shared" si="1"/>
        <v>0.20617631983598159</v>
      </c>
    </row>
    <row r="34" spans="2:14" ht="18.75">
      <c r="B34" s="7" t="s">
        <v>42</v>
      </c>
      <c r="C34" s="12">
        <f>VLOOKUP(B34,'total (2)'!$A$8:$X$45,2,FALSE)</f>
        <v>5.7009999999999996</v>
      </c>
      <c r="D34" s="13">
        <f>VLOOKUP(B34,'total (2)'!$A$8:$X$45,11,FALSE)</f>
        <v>7.2489999999999997</v>
      </c>
      <c r="E34" s="13">
        <f>VLOOKUP(B34,'total (2)'!$A$8:$X$45,17,FALSE)</f>
        <v>7.3689999999999998</v>
      </c>
      <c r="F34" s="13">
        <f>VLOOKUP(B34,'total (2)'!$A$8:$X$45,18,FALSE)</f>
        <v>7.4459999999999997</v>
      </c>
      <c r="G34" s="13">
        <f>VLOOKUP(B34,'total (2)'!$A$8:$X$45,19,FALSE)</f>
        <v>7.3810000000000002</v>
      </c>
      <c r="H34" s="13">
        <f>VLOOKUP(B34,'total (2)'!$A$8:$X$45,20,FALSE)</f>
        <v>7.47</v>
      </c>
      <c r="I34" s="13">
        <f>VLOOKUP(B34,'total (2)'!$A$8:$X$45,21,FALSE)</f>
        <v>7.6029999999999998</v>
      </c>
      <c r="J34" s="13">
        <f>VLOOKUP(B34,'total (2)'!$A$8:$X$45,22,FALSE)</f>
        <v>9.2140000000000004</v>
      </c>
      <c r="K34" s="13">
        <f>VLOOKUP(B34,'total (2)'!$A$8:$X$45,23,FALSE)</f>
        <v>9.4890000000000008</v>
      </c>
      <c r="L34" s="13">
        <f>VLOOKUP(B34,'total (2)'!$A$8:$X$45,24,FALSE)</f>
        <v>8.7989999999999995</v>
      </c>
      <c r="M34" s="13">
        <f>VLOOKUP(B34,'total (2)'!$A$8:$Y$45,25,FALSE)</f>
        <v>8.5399999999999991</v>
      </c>
      <c r="N34" s="62">
        <f t="shared" si="1"/>
        <v>0.49798281003332734</v>
      </c>
    </row>
    <row r="35" spans="2:14" ht="18.75">
      <c r="B35" s="7" t="s">
        <v>40</v>
      </c>
      <c r="C35" s="12">
        <f>VLOOKUP(B35,'total (2)'!$A$8:$X$45,2,FALSE)</f>
        <v>5.6349999999999998</v>
      </c>
      <c r="D35" s="13">
        <f>VLOOKUP(B35,'total (2)'!$A$8:$X$45,11,FALSE)</f>
        <v>7.3109999999999999</v>
      </c>
      <c r="E35" s="13">
        <f>VLOOKUP(B35,'total (2)'!$A$8:$X$45,17,FALSE)</f>
        <v>7.5229999999999997</v>
      </c>
      <c r="F35" s="13">
        <f>VLOOKUP(B35,'total (2)'!$A$8:$X$45,18,FALSE)</f>
        <v>7.5309999999999997</v>
      </c>
      <c r="G35" s="13">
        <f>VLOOKUP(B35,'total (2)'!$A$8:$X$45,19,FALSE)</f>
        <v>7.6790000000000003</v>
      </c>
      <c r="H35" s="13">
        <f>VLOOKUP(B35,'total (2)'!$A$8:$X$45,20,FALSE)</f>
        <v>7.625</v>
      </c>
      <c r="I35" s="13">
        <f>VLOOKUP(B35,'total (2)'!$A$8:$X$45,21,FALSE)</f>
        <v>7.78</v>
      </c>
      <c r="J35" s="13">
        <f>VLOOKUP(B35,'total (2)'!$A$8:$X$45,22,FALSE)</f>
        <v>8.7140000000000004</v>
      </c>
      <c r="K35" s="13">
        <f>VLOOKUP(B35,'total (2)'!$A$8:$X$45,23,FALSE)</f>
        <v>9.0180000000000007</v>
      </c>
      <c r="L35" s="13">
        <f>VLOOKUP(B35,'total (2)'!$A$8:$X$45,24,FALSE)</f>
        <v>7.5739999999999998</v>
      </c>
      <c r="M35" s="13">
        <f>VLOOKUP(B35,'total (2)'!$A$8:$Y$45,25,FALSE)</f>
        <v>7.6920000000000002</v>
      </c>
      <c r="N35" s="62">
        <f t="shared" si="1"/>
        <v>0.36503992901508442</v>
      </c>
    </row>
    <row r="36" spans="2:14" ht="18.75">
      <c r="B36" s="7" t="s">
        <v>55</v>
      </c>
      <c r="C36" s="12">
        <f>VLOOKUP(B36,'total (2)'!$A$8:$X$45,2,FALSE)</f>
        <v>3.855</v>
      </c>
      <c r="D36" s="13">
        <f>VLOOKUP(B36,'total (2)'!$A$8:$X$45,11,FALSE)</f>
        <v>5.6589999999999998</v>
      </c>
      <c r="E36" s="13">
        <f>VLOOKUP(B36,'total (2)'!$A$8:$X$45,17,FALSE)</f>
        <v>6.5890000000000004</v>
      </c>
      <c r="F36" s="13">
        <f>VLOOKUP(B36,'total (2)'!$A$8:$X$45,18,FALSE)</f>
        <v>6.87</v>
      </c>
      <c r="G36" s="13">
        <f>VLOOKUP(B36,'total (2)'!$A$8:$X$45,19,FALSE)</f>
        <v>7.0469999999999997</v>
      </c>
      <c r="H36" s="13">
        <f>VLOOKUP(B36,'total (2)'!$A$8:$X$45,20,FALSE)</f>
        <v>7.4909999999999997</v>
      </c>
      <c r="I36" s="13">
        <f>VLOOKUP(B36,'total (2)'!$A$8:$X$45,21,FALSE)</f>
        <v>8.1750000000000007</v>
      </c>
      <c r="J36" s="13">
        <f>VLOOKUP(B36,'total (2)'!$A$8:$X$45,22,FALSE)</f>
        <v>8.35</v>
      </c>
      <c r="K36" s="13">
        <f>VLOOKUP(B36,'total (2)'!$A$8:$X$45,23,FALSE)</f>
        <v>9.3309999999999995</v>
      </c>
      <c r="L36" s="13">
        <f>VLOOKUP(B36,'total (2)'!$A$8:$X$45,24,FALSE)</f>
        <v>9.4339999999999993</v>
      </c>
      <c r="M36" s="13">
        <f>VLOOKUP(B36,'total (2)'!$A$8:$Y$45,25,FALSE)</f>
        <v>9.8800000000000008</v>
      </c>
      <c r="N36" s="62">
        <f t="shared" si="1"/>
        <v>1.562905317769131</v>
      </c>
    </row>
    <row r="37" spans="2:14" ht="18.75">
      <c r="B37" s="7" t="s">
        <v>41</v>
      </c>
      <c r="C37" s="12">
        <f>VLOOKUP(B37,'total (2)'!$A$8:$X$45,2,FALSE)</f>
        <v>6.5650000000000004</v>
      </c>
      <c r="D37" s="13">
        <f>VLOOKUP(B37,'total (2)'!$A$8:$X$45,11,FALSE)</f>
        <v>7.86</v>
      </c>
      <c r="E37" s="13">
        <f>VLOOKUP(B37,'total (2)'!$A$8:$X$45,17,FALSE)</f>
        <v>7.5919999999999996</v>
      </c>
      <c r="F37" s="13">
        <f>VLOOKUP(B37,'total (2)'!$A$8:$X$45,18,FALSE)</f>
        <v>7.3150000000000004</v>
      </c>
      <c r="G37" s="13">
        <f>VLOOKUP(B37,'total (2)'!$A$8:$X$45,19,FALSE)</f>
        <v>7.0449999999999999</v>
      </c>
      <c r="H37" s="13">
        <f>VLOOKUP(B37,'total (2)'!$A$8:$X$45,20,FALSE)</f>
        <v>7.2859999999999996</v>
      </c>
      <c r="I37" s="13">
        <f>VLOOKUP(B37,'total (2)'!$A$8:$X$45,21,FALSE)</f>
        <v>7.2210000000000001</v>
      </c>
      <c r="J37" s="13">
        <f>VLOOKUP(B37,'total (2)'!$A$8:$X$45,22,FALSE)</f>
        <v>7.8250000000000002</v>
      </c>
      <c r="K37" s="13">
        <f>VLOOKUP(B37,'total (2)'!$A$8:$X$45,23,FALSE)</f>
        <v>7.569</v>
      </c>
      <c r="L37" s="13">
        <f>VLOOKUP(B37,'total (2)'!$A$8:$X$45,24,FALSE)</f>
        <v>7.1840000000000002</v>
      </c>
      <c r="M37" s="13">
        <f>VLOOKUP(B37,'total (2)'!$A$8:$Y$45,25,FALSE)</f>
        <v>7.024</v>
      </c>
      <c r="N37" s="62">
        <f t="shared" si="1"/>
        <v>6.9916222391469773E-2</v>
      </c>
    </row>
    <row r="38" spans="2:14" ht="18.75">
      <c r="B38" s="7" t="s">
        <v>52</v>
      </c>
      <c r="C38" s="12">
        <f>VLOOKUP(B38,'total (2)'!$A$8:$X$45,2,FALSE)</f>
        <v>6.617</v>
      </c>
      <c r="D38" s="13">
        <f>VLOOKUP(B38,'total (2)'!$A$8:$X$45,11,FALSE)</f>
        <v>6.9160000000000004</v>
      </c>
      <c r="E38" s="13">
        <f>VLOOKUP(B38,'total (2)'!$A$8:$X$45,17,FALSE)</f>
        <v>7.0220000000000002</v>
      </c>
      <c r="F38" s="13">
        <f>VLOOKUP(B38,'total (2)'!$A$8:$X$45,18,FALSE)</f>
        <v>7.0960000000000001</v>
      </c>
      <c r="G38" s="13">
        <f>VLOOKUP(B38,'total (2)'!$A$8:$X$45,19,FALSE)</f>
        <v>7.1760000000000002</v>
      </c>
      <c r="H38" s="13">
        <f>VLOOKUP(B38,'total (2)'!$A$8:$X$45,20,FALSE)</f>
        <v>7.2279999999999998</v>
      </c>
      <c r="I38" s="13">
        <f>VLOOKUP(B38,'total (2)'!$A$8:$X$45,21,FALSE)</f>
        <v>7.1740000000000004</v>
      </c>
      <c r="J38" s="13">
        <f>VLOOKUP(B38,'total (2)'!$A$8:$X$45,22,FALSE)</f>
        <v>7.7069999999999999</v>
      </c>
      <c r="K38" s="13">
        <f>VLOOKUP(B38,'total (2)'!$A$8:$X$45,23,FALSE)</f>
        <v>7.9050000000000002</v>
      </c>
      <c r="L38" s="13">
        <f>VLOOKUP(B38,'total (2)'!$A$8:$X$45,24,FALSE)</f>
        <v>7.3239999999999998</v>
      </c>
      <c r="M38" s="13">
        <f>VLOOKUP(B38,'total (2)'!$A$8:$Y$45,25,FALSE)</f>
        <v>7.6260000000000003</v>
      </c>
      <c r="N38" s="62">
        <f t="shared" si="1"/>
        <v>0.15248602085537272</v>
      </c>
    </row>
    <row r="39" spans="2:14" ht="18.75">
      <c r="B39" s="7" t="s">
        <v>44</v>
      </c>
      <c r="C39" s="12">
        <f>VLOOKUP(B39,'total (2)'!$A$8:$X$45,2,FALSE)</f>
        <v>5.1639999999999997</v>
      </c>
      <c r="D39" s="13">
        <f>VLOOKUP(B39,'total (2)'!$A$8:$X$45,11,FALSE)</f>
        <v>6.8449999999999998</v>
      </c>
      <c r="E39" s="13">
        <f>VLOOKUP(B39,'total (2)'!$A$8:$X$45,17,FALSE)</f>
        <v>6.641</v>
      </c>
      <c r="F39" s="13">
        <f>VLOOKUP(B39,'total (2)'!$A$8:$X$45,18,FALSE)</f>
        <v>6.702</v>
      </c>
      <c r="G39" s="13">
        <f>VLOOKUP(B39,'total (2)'!$A$8:$X$45,19,FALSE)</f>
        <v>6.5970000000000004</v>
      </c>
      <c r="H39" s="13">
        <f>VLOOKUP(B39,'total (2)'!$A$8:$X$45,20,FALSE)</f>
        <v>6.6909999999999998</v>
      </c>
      <c r="I39" s="13">
        <f>VLOOKUP(B39,'total (2)'!$A$8:$X$45,21,FALSE)</f>
        <v>6.8170000000000002</v>
      </c>
      <c r="J39" s="13">
        <f>VLOOKUP(B39,'total (2)'!$A$8:$X$45,22,FALSE)</f>
        <v>7.5789999999999997</v>
      </c>
      <c r="K39" s="13">
        <f>VLOOKUP(B39,'total (2)'!$A$8:$X$45,23,FALSE)</f>
        <v>7.4909999999999997</v>
      </c>
      <c r="L39" s="13">
        <f>VLOOKUP(B39,'total (2)'!$A$8:$X$45,24,FALSE)</f>
        <v>7.02</v>
      </c>
      <c r="M39" s="13">
        <f>VLOOKUP(B39,'total (2)'!$A$8:$Y$45,25,FALSE)</f>
        <v>7.5590000000000002</v>
      </c>
      <c r="N39" s="62">
        <f t="shared" si="1"/>
        <v>0.46378776142525197</v>
      </c>
    </row>
    <row r="40" spans="2:14" ht="18.75">
      <c r="B40" s="7" t="s">
        <v>57</v>
      </c>
      <c r="C40" s="12">
        <f>VLOOKUP(B40,'total (2)'!$A$8:$X$45,2,FALSE)</f>
        <v>6.2</v>
      </c>
      <c r="D40" s="13">
        <f>VLOOKUP(B40,'total (2)'!$A$8:$X$45,11,FALSE)</f>
        <v>7.3659999999999997</v>
      </c>
      <c r="E40" s="13">
        <f>VLOOKUP(B40,'total (2)'!$A$8:$X$45,17,FALSE)</f>
        <v>6.49</v>
      </c>
      <c r="F40" s="13">
        <f>VLOOKUP(B40,'total (2)'!$A$8:$X$45,18,FALSE)</f>
        <v>6.6379999999999999</v>
      </c>
      <c r="G40" s="13">
        <f>VLOOKUP(B40,'total (2)'!$A$8:$X$45,19,FALSE)</f>
        <v>6.4640000000000004</v>
      </c>
      <c r="H40" s="13">
        <f>VLOOKUP(B40,'total (2)'!$A$8:$X$45,20,FALSE)</f>
        <v>6.53</v>
      </c>
      <c r="I40" s="13">
        <f>VLOOKUP(B40,'total (2)'!$A$8:$X$45,21,FALSE)</f>
        <v>6.9909999999999997</v>
      </c>
      <c r="J40" s="13">
        <f>VLOOKUP(B40,'total (2)'!$A$8:$X$45,22,FALSE)</f>
        <v>7.4809999999999999</v>
      </c>
      <c r="K40" s="13">
        <f>VLOOKUP(B40,'total (2)'!$A$8:$X$45,23,FALSE)</f>
        <v>7.8230000000000004</v>
      </c>
      <c r="L40" s="13">
        <f>VLOOKUP(B40,'total (2)'!$A$8:$X$45,24,FALSE)</f>
        <v>7.2389999999999999</v>
      </c>
      <c r="M40" s="13">
        <f>VLOOKUP(B40,'total (2)'!$A$8:$Y$45,25,FALSE)</f>
        <v>7.3</v>
      </c>
      <c r="N40" s="62">
        <f t="shared" si="1"/>
        <v>0.17741935483870946</v>
      </c>
    </row>
    <row r="41" spans="2:14" ht="18.75">
      <c r="B41" s="7" t="s">
        <v>49</v>
      </c>
      <c r="C41" s="12">
        <f>VLOOKUP(B41,'total (2)'!$A$8:$X$45,2,FALSE)</f>
        <v>6.7779999999999996</v>
      </c>
      <c r="D41" s="13">
        <f>VLOOKUP(B41,'total (2)'!$A$8:$X$45,11,FALSE)</f>
        <v>7.2220000000000004</v>
      </c>
      <c r="E41" s="13">
        <f>VLOOKUP(B41,'total (2)'!$A$8:$X$45,17,FALSE)</f>
        <v>6.8540000000000001</v>
      </c>
      <c r="F41" s="13">
        <f>VLOOKUP(B41,'total (2)'!$A$8:$X$45,18,FALSE)</f>
        <v>6.9880000000000004</v>
      </c>
      <c r="G41" s="13">
        <f>VLOOKUP(B41,'total (2)'!$A$8:$X$45,19,FALSE)</f>
        <v>6.7439999999999998</v>
      </c>
      <c r="H41" s="13">
        <f>VLOOKUP(B41,'total (2)'!$A$8:$X$45,20,FALSE)</f>
        <v>6.58</v>
      </c>
      <c r="I41" s="13">
        <f>VLOOKUP(B41,'total (2)'!$A$8:$X$45,21,FALSE)</f>
        <v>6.282</v>
      </c>
      <c r="J41" s="13">
        <f>VLOOKUP(B41,'total (2)'!$A$8:$X$45,22,FALSE)</f>
        <v>7.2880000000000003</v>
      </c>
      <c r="K41" s="13">
        <f>VLOOKUP(B41,'total (2)'!$A$8:$X$45,23,FALSE)</f>
        <v>7.3760000000000003</v>
      </c>
      <c r="L41" s="13">
        <f>VLOOKUP(B41,'total (2)'!$A$8:$X$45,24,FALSE)</f>
        <v>6.702</v>
      </c>
      <c r="M41" s="13">
        <f>VLOOKUP(B41,'total (2)'!$A$8:$Y$45,25,FALSE)</f>
        <v>6.3620000000000001</v>
      </c>
      <c r="N41" s="62">
        <f t="shared" si="1"/>
        <v>-6.1375036884036546E-2</v>
      </c>
    </row>
    <row r="42" spans="2:14" ht="18.75">
      <c r="B42" s="7" t="s">
        <v>56</v>
      </c>
      <c r="C42" s="12">
        <f>VLOOKUP(B42,'total (2)'!$A$8:$X$45,2,FALSE)</f>
        <v>5.4329999999999998</v>
      </c>
      <c r="D42" s="13">
        <f>VLOOKUP(B42,'total (2)'!$A$8:$X$45,11,FALSE)</f>
        <v>6.0979999999999999</v>
      </c>
      <c r="E42" s="13">
        <f>VLOOKUP(B42,'total (2)'!$A$8:$X$45,17,FALSE)</f>
        <v>5.6520000000000001</v>
      </c>
      <c r="F42" s="13">
        <f>VLOOKUP(B42,'total (2)'!$A$8:$X$45,18,FALSE)</f>
        <v>6.133</v>
      </c>
      <c r="G42" s="13">
        <f>VLOOKUP(B42,'total (2)'!$A$8:$X$45,19,FALSE)</f>
        <v>5.9649999999999999</v>
      </c>
      <c r="H42" s="13">
        <f>VLOOKUP(B42,'total (2)'!$A$8:$X$45,20,FALSE)</f>
        <v>6.1890000000000001</v>
      </c>
      <c r="I42" s="13">
        <f>VLOOKUP(B42,'total (2)'!$A$8:$X$45,21,FALSE)</f>
        <v>6.6139999999999999</v>
      </c>
      <c r="J42" s="13">
        <f>VLOOKUP(B42,'total (2)'!$A$8:$X$45,22,FALSE)</f>
        <v>7.2409999999999997</v>
      </c>
      <c r="K42" s="13">
        <f>VLOOKUP(B42,'total (2)'!$A$8:$X$45,23,FALSE)</f>
        <v>9.0449999999999999</v>
      </c>
      <c r="L42" s="13">
        <f>VLOOKUP(B42,'total (2)'!$A$8:$X$45,24,FALSE)</f>
        <v>7.6219999999999999</v>
      </c>
      <c r="M42" s="13">
        <f>VLOOKUP(B42,'total (2)'!$A$8:$Y$45,25,FALSE)</f>
        <v>7.7759999999999998</v>
      </c>
      <c r="N42" s="62">
        <f t="shared" si="1"/>
        <v>0.43125345113197111</v>
      </c>
    </row>
    <row r="43" spans="2:14" ht="18.75">
      <c r="B43" s="7" t="s">
        <v>65</v>
      </c>
      <c r="C43" s="12">
        <f>VLOOKUP(B43,'total (2)'!$A$8:$X$45,2,FALSE)</f>
        <v>5.3029999999999999</v>
      </c>
      <c r="D43" s="13">
        <f>VLOOKUP(B43,'total (2)'!$A$8:$X$45,11,FALSE)</f>
        <v>7.9480000000000004</v>
      </c>
      <c r="E43" s="13">
        <f>VLOOKUP(B43,'total (2)'!$A$8:$X$45,17,FALSE)</f>
        <v>6.7619999999999996</v>
      </c>
      <c r="F43" s="13">
        <f>VLOOKUP(B43,'total (2)'!$A$8:$X$45,18,FALSE)</f>
        <v>6.9729999999999999</v>
      </c>
      <c r="G43" s="13">
        <f>VLOOKUP(B43,'total (2)'!$A$8:$X$45,19,FALSE)</f>
        <v>6.7569999999999997</v>
      </c>
      <c r="H43" s="13">
        <f>VLOOKUP(B43,'total (2)'!$A$8:$X$45,20,FALSE)</f>
        <v>6.6660000000000004</v>
      </c>
      <c r="I43" s="13">
        <f>VLOOKUP(B43,'total (2)'!$A$8:$X$45,21,FALSE)</f>
        <v>6.92</v>
      </c>
      <c r="J43" s="13">
        <f>VLOOKUP(B43,'total (2)'!$A$8:$X$45,22,FALSE)</f>
        <v>7.1269999999999998</v>
      </c>
      <c r="K43" s="13">
        <f>VLOOKUP(B43,'total (2)'!$A$8:$X$45,23,FALSE)</f>
        <v>7.7510000000000003</v>
      </c>
      <c r="L43" s="13">
        <f>VLOOKUP(B43,'total (2)'!$A$8:$X$45,24,FALSE)</f>
        <v>7.7220000000000004</v>
      </c>
      <c r="M43" s="13">
        <f>VLOOKUP(B43,'total (2)'!$A$8:$Y$45,25,FALSE)</f>
        <v>8.6340000000000003</v>
      </c>
      <c r="N43" s="62">
        <f t="shared" si="1"/>
        <v>0.62813501791438797</v>
      </c>
    </row>
    <row r="44" spans="2:14" ht="18.75">
      <c r="B44" s="7" t="s">
        <v>51</v>
      </c>
      <c r="C44" s="12">
        <f>VLOOKUP(B44,'total (2)'!$A$8:$X$45,2,FALSE)</f>
        <v>5.899</v>
      </c>
      <c r="D44" s="13">
        <f>VLOOKUP(B44,'total (2)'!$A$8:$X$45,11,FALSE)</f>
        <v>10.523</v>
      </c>
      <c r="E44" s="13">
        <f>VLOOKUP(B44,'total (2)'!$A$8:$X$45,17,FALSE)</f>
        <v>7.3360000000000003</v>
      </c>
      <c r="F44" s="13">
        <f>VLOOKUP(B44,'total (2)'!$A$8:$X$45,18,FALSE)</f>
        <v>7.4690000000000003</v>
      </c>
      <c r="G44" s="13">
        <f>VLOOKUP(B44,'total (2)'!$A$8:$X$45,19,FALSE)</f>
        <v>7.125</v>
      </c>
      <c r="H44" s="13">
        <f>VLOOKUP(B44,'total (2)'!$A$8:$X$45,20,FALSE)</f>
        <v>6.8760000000000003</v>
      </c>
      <c r="I44" s="13">
        <f>VLOOKUP(B44,'total (2)'!$A$8:$X$45,21,FALSE)</f>
        <v>6.7089999999999996</v>
      </c>
      <c r="J44" s="13">
        <f>VLOOKUP(B44,'total (2)'!$A$8:$X$45,22,FALSE)</f>
        <v>7.109</v>
      </c>
      <c r="K44" s="13">
        <f>VLOOKUP(B44,'total (2)'!$A$8:$X$45,23,FALSE)</f>
        <v>6.7169999999999996</v>
      </c>
      <c r="L44" s="13">
        <f>VLOOKUP(B44,'total (2)'!$A$8:$X$45,24,FALSE)</f>
        <v>6.12</v>
      </c>
      <c r="M44" s="13">
        <f>VLOOKUP(B44,'total (2)'!$A$8:$Y$45,25,FALSE)</f>
        <v>6.5650000000000004</v>
      </c>
      <c r="N44" s="62">
        <f t="shared" si="1"/>
        <v>0.11290049160874731</v>
      </c>
    </row>
    <row r="45" spans="2:14" ht="18.75">
      <c r="B45" s="7" t="s">
        <v>63</v>
      </c>
      <c r="C45" s="12">
        <f>VLOOKUP(B45,'total (2)'!$A$8:$X$45,2,FALSE)</f>
        <v>5.2880000000000003</v>
      </c>
      <c r="D45" s="13">
        <f>VLOOKUP(B45,'total (2)'!$A$8:$X$45,11,FALSE)</f>
        <v>6.5880000000000001</v>
      </c>
      <c r="E45" s="13">
        <f>VLOOKUP(B45,'total (2)'!$A$8:$X$45,17,FALSE)</f>
        <v>6.4039999999999999</v>
      </c>
      <c r="F45" s="13">
        <f>VLOOKUP(B45,'total (2)'!$A$8:$X$45,18,FALSE)</f>
        <v>6.5709999999999997</v>
      </c>
      <c r="G45" s="13">
        <f>VLOOKUP(B45,'total (2)'!$A$8:$X$45,19,FALSE)</f>
        <v>6.5830000000000002</v>
      </c>
      <c r="H45" s="13">
        <f>VLOOKUP(B45,'total (2)'!$A$8:$X$45,20,FALSE)</f>
        <v>6.3129999999999997</v>
      </c>
      <c r="I45" s="13">
        <f>VLOOKUP(B45,'total (2)'!$A$8:$X$45,21,FALSE)</f>
        <v>6.46</v>
      </c>
      <c r="J45" s="13">
        <f>VLOOKUP(B45,'total (2)'!$A$8:$X$45,22,FALSE)</f>
        <v>6.4969999999999999</v>
      </c>
      <c r="K45" s="13">
        <f>VLOOKUP(B45,'total (2)'!$A$8:$X$45,23,FALSE)</f>
        <v>6.4390000000000001</v>
      </c>
      <c r="L45" s="13">
        <f>VLOOKUP(B45,'total (2)'!$A$8:$X$45,24,FALSE)</f>
        <v>6.3810000000000002</v>
      </c>
      <c r="M45" s="13">
        <f>VLOOKUP(B45,'total (2)'!$A$8:$Y$45,25,FALSE)</f>
        <v>6.9880000000000004</v>
      </c>
      <c r="N45" s="62">
        <f t="shared" si="1"/>
        <v>0.32148260211800306</v>
      </c>
    </row>
    <row r="46" spans="2:14" ht="18.75">
      <c r="B46" s="7" t="s">
        <v>59</v>
      </c>
      <c r="C46" s="12">
        <f>VLOOKUP(B46,'total (2)'!$A$8:$X$45,2,FALSE)</f>
        <v>4.4489999999999998</v>
      </c>
      <c r="D46" s="13">
        <f>VLOOKUP(B46,'total (2)'!$A$8:$X$45,11,FALSE)</f>
        <v>6.13</v>
      </c>
      <c r="E46" s="13">
        <f>VLOOKUP(B46,'total (2)'!$A$8:$X$45,17,FALSE)</f>
        <v>5.7229999999999999</v>
      </c>
      <c r="F46" s="13">
        <f>VLOOKUP(B46,'total (2)'!$A$8:$X$45,18,FALSE)</f>
        <v>5.5529999999999999</v>
      </c>
      <c r="G46" s="13">
        <f>VLOOKUP(B46,'total (2)'!$A$8:$X$45,19,FALSE)</f>
        <v>5.4580000000000002</v>
      </c>
      <c r="H46" s="13">
        <f>VLOOKUP(B46,'total (2)'!$A$8:$X$45,20,FALSE)</f>
        <v>5.383</v>
      </c>
      <c r="I46" s="13">
        <f>VLOOKUP(B46,'total (2)'!$A$8:$X$45,21,FALSE)</f>
        <v>5.4480000000000004</v>
      </c>
      <c r="J46" s="13">
        <f>VLOOKUP(B46,'total (2)'!$A$8:$X$45,22,FALSE)</f>
        <v>6.2220000000000004</v>
      </c>
      <c r="K46" s="13">
        <f>VLOOKUP(B46,'total (2)'!$A$8:$X$45,23,FALSE)</f>
        <v>6.0789999999999997</v>
      </c>
      <c r="L46" s="13">
        <f>VLOOKUP(B46,'total (2)'!$A$8:$X$45,24,FALSE)</f>
        <v>5.7210000000000001</v>
      </c>
      <c r="M46" s="13">
        <f>VLOOKUP(B46,'total (2)'!$A$8:$Y$45,25,FALSE)</f>
        <v>5.7210000000000001</v>
      </c>
      <c r="N46" s="62">
        <f t="shared" si="1"/>
        <v>0.2859069453809846</v>
      </c>
    </row>
    <row r="47" spans="2:14" ht="18.75">
      <c r="B47" s="7" t="s">
        <v>58</v>
      </c>
      <c r="C47" s="12">
        <f>VLOOKUP(B47,'total (2)'!$A$8:$X$45,2,FALSE)</f>
        <v>5.9249999999999998</v>
      </c>
      <c r="D47" s="13">
        <f>VLOOKUP(B47,'total (2)'!$A$8:$X$45,11,FALSE)</f>
        <v>6.95</v>
      </c>
      <c r="E47" s="13">
        <f>VLOOKUP(B47,'total (2)'!$A$8:$X$45,17,FALSE)</f>
        <v>5.0810000000000004</v>
      </c>
      <c r="F47" s="13">
        <f>VLOOKUP(B47,'total (2)'!$A$8:$X$45,18,FALSE)</f>
        <v>5.0709999999999997</v>
      </c>
      <c r="G47" s="13">
        <f>VLOOKUP(B47,'total (2)'!$A$8:$X$45,19,FALSE)</f>
        <v>5.1349999999999998</v>
      </c>
      <c r="H47" s="13">
        <f>VLOOKUP(B47,'total (2)'!$A$8:$X$45,20,FALSE)</f>
        <v>5.28</v>
      </c>
      <c r="I47" s="13">
        <f>VLOOKUP(B47,'total (2)'!$A$8:$X$45,21,FALSE)</f>
        <v>5.47</v>
      </c>
      <c r="J47" s="13">
        <f>VLOOKUP(B47,'total (2)'!$A$8:$X$45,22,FALSE)</f>
        <v>5.742</v>
      </c>
      <c r="K47" s="13">
        <f>VLOOKUP(B47,'total (2)'!$A$8:$X$45,23,FALSE)</f>
        <v>5.6680000000000001</v>
      </c>
      <c r="L47" s="13">
        <f>VLOOKUP(B47,'total (2)'!$A$8:$X$45,24,FALSE)</f>
        <v>5.5519999999999996</v>
      </c>
      <c r="M47" s="13">
        <f>VLOOKUP(B47,'total (2)'!$A$8:$Y$45,25,FALSE)</f>
        <v>5.7830000000000004</v>
      </c>
      <c r="N47" s="62">
        <f t="shared" si="1"/>
        <v>-2.3966244725738335E-2</v>
      </c>
    </row>
    <row r="48" spans="2:14" ht="18.75">
      <c r="B48" s="8" t="s">
        <v>70</v>
      </c>
      <c r="C48" s="14">
        <f>VLOOKUP(B48,'total (2)'!$A$8:$X$45,2,FALSE)</f>
        <v>4.5999999999999996</v>
      </c>
      <c r="D48" s="15">
        <f>VLOOKUP(B48,'total (2)'!$A$8:$X$45,11,FALSE)</f>
        <v>5.4939999999999998</v>
      </c>
      <c r="E48" s="15">
        <f>VLOOKUP(B48,'total (2)'!$A$8:$X$45,17,FALSE)</f>
        <v>4.117</v>
      </c>
      <c r="F48" s="15">
        <f>VLOOKUP(B48,'total (2)'!$A$8:$X$45,18,FALSE)</f>
        <v>4.2850000000000001</v>
      </c>
      <c r="G48" s="15">
        <f>VLOOKUP(B48,'total (2)'!$A$8:$X$45,19,FALSE)</f>
        <v>4.18</v>
      </c>
      <c r="H48" s="15">
        <f>VLOOKUP(B48,'total (2)'!$A$8:$X$45,20,FALSE)</f>
        <v>4.1239999999999997</v>
      </c>
      <c r="I48" s="15">
        <f>VLOOKUP(B48,'total (2)'!$A$8:$X$45,21,FALSE)</f>
        <v>4.3659999999999997</v>
      </c>
      <c r="J48" s="15">
        <f>VLOOKUP(B48,'total (2)'!$A$8:$X$45,22,FALSE)</f>
        <v>4.617</v>
      </c>
      <c r="K48" s="15">
        <f>VLOOKUP(B48,'total (2)'!$A$8:$X$45,23,FALSE)</f>
        <v>4.5650000000000004</v>
      </c>
      <c r="L48" s="15">
        <f>VLOOKUP(B48,'total (2)'!$A$8:$X$45,24,FALSE)</f>
        <v>3.7029999999999998</v>
      </c>
      <c r="M48" s="15">
        <f>VLOOKUP(B48,'total (2)'!$A$8:$Y$45,25,FALSE)</f>
        <v>4.2060000000000004</v>
      </c>
      <c r="N48" s="64">
        <f t="shared" si="1"/>
        <v>-8.5652173913043306E-2</v>
      </c>
    </row>
    <row r="49" spans="2:14" s="16" customFormat="1" ht="18">
      <c r="B49" s="21" t="s">
        <v>88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61"/>
    </row>
    <row r="50" spans="2:14" s="4" customFormat="1"/>
    <row r="51" spans="2:14" s="4" customFormat="1"/>
    <row r="52" spans="2:14" s="4" customFormat="1"/>
    <row r="53" spans="2:14" s="4" customFormat="1"/>
    <row r="54" spans="2:14" s="4" customForma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BFE6-ED06-46C4-9B7A-009847D81C3F}">
  <dimension ref="A1:Y53"/>
  <sheetViews>
    <sheetView topLeftCell="O12" workbookViewId="0">
      <selection activeCell="V20" sqref="V20:Y21"/>
    </sheetView>
  </sheetViews>
  <sheetFormatPr baseColWidth="10" defaultColWidth="9.140625" defaultRowHeight="12.75"/>
  <cols>
    <col min="1" max="16" width="11.42578125" customWidth="1"/>
    <col min="17" max="17" width="11.42578125" style="1" customWidth="1"/>
    <col min="18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81</v>
      </c>
      <c r="B3" t="s">
        <v>81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s="1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>
        <v>2023</v>
      </c>
    </row>
    <row r="8" spans="1:25">
      <c r="A8" t="s">
        <v>33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s="1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</row>
    <row r="9" spans="1:25" ht="15">
      <c r="A9" t="s">
        <v>35</v>
      </c>
      <c r="B9">
        <v>5.1929999999999996</v>
      </c>
      <c r="C9">
        <v>5.202</v>
      </c>
      <c r="D9">
        <v>5.4050000000000002</v>
      </c>
      <c r="E9">
        <v>5.3630000000000004</v>
      </c>
      <c r="F9">
        <v>5.5270000000000001</v>
      </c>
      <c r="G9">
        <v>5.452</v>
      </c>
      <c r="H9">
        <v>5.4489999999999998</v>
      </c>
      <c r="I9">
        <v>5.5830000000000002</v>
      </c>
      <c r="J9">
        <v>5.6909999999999998</v>
      </c>
      <c r="K9">
        <v>5.9210000000000003</v>
      </c>
      <c r="L9">
        <v>5.7789999999999999</v>
      </c>
      <c r="M9">
        <v>5.9089999999999998</v>
      </c>
      <c r="N9">
        <v>5.8579999999999997</v>
      </c>
      <c r="O9">
        <v>5.6849999999999996</v>
      </c>
      <c r="P9">
        <v>6.6440000000000001</v>
      </c>
      <c r="Q9" s="1">
        <v>6.984</v>
      </c>
      <c r="R9">
        <v>6.9429999999999996</v>
      </c>
      <c r="S9">
        <v>6.9870000000000001</v>
      </c>
      <c r="T9">
        <v>6.9950000000000001</v>
      </c>
      <c r="U9">
        <v>7.3470000000000004</v>
      </c>
      <c r="V9">
        <v>7.6829999999999998</v>
      </c>
      <c r="W9" s="117">
        <v>7.7649999999999997</v>
      </c>
      <c r="X9" s="118">
        <v>7.2119999999999997</v>
      </c>
      <c r="Y9" s="119">
        <v>7.0060000000000002</v>
      </c>
    </row>
    <row r="10" spans="1:25" ht="15">
      <c r="A10" t="s">
        <v>36</v>
      </c>
      <c r="B10">
        <v>6.952</v>
      </c>
      <c r="C10">
        <v>6.9530000000000003</v>
      </c>
      <c r="D10">
        <v>7.0270000000000001</v>
      </c>
      <c r="E10">
        <v>7.1120000000000001</v>
      </c>
      <c r="F10">
        <v>7.125</v>
      </c>
      <c r="G10">
        <v>7.1219999999999999</v>
      </c>
      <c r="H10">
        <v>7.0910000000000002</v>
      </c>
      <c r="I10">
        <v>7.0890000000000004</v>
      </c>
      <c r="J10">
        <v>7.29</v>
      </c>
      <c r="K10">
        <v>7.68</v>
      </c>
      <c r="L10">
        <v>7.63</v>
      </c>
      <c r="M10">
        <v>7.4809999999999999</v>
      </c>
      <c r="N10">
        <v>7.617</v>
      </c>
      <c r="O10">
        <v>7.6120000000000001</v>
      </c>
      <c r="P10">
        <v>7.673</v>
      </c>
      <c r="Q10" s="1">
        <v>7.6779999999999999</v>
      </c>
      <c r="R10">
        <v>7.657</v>
      </c>
      <c r="S10">
        <v>7.6859999999999999</v>
      </c>
      <c r="T10">
        <v>7.7270000000000003</v>
      </c>
      <c r="U10">
        <v>7.8719999999999999</v>
      </c>
      <c r="V10">
        <v>8.7469999999999999</v>
      </c>
      <c r="W10" s="117">
        <v>9.5039999999999996</v>
      </c>
      <c r="X10" s="117">
        <v>8.6530000000000005</v>
      </c>
      <c r="Y10" s="118">
        <v>8.4510000000000005</v>
      </c>
    </row>
    <row r="11" spans="1:25" ht="15">
      <c r="A11" t="s">
        <v>37</v>
      </c>
      <c r="B11">
        <v>5.968</v>
      </c>
      <c r="C11">
        <v>6.1459999999999999</v>
      </c>
      <c r="D11">
        <v>6.1390000000000002</v>
      </c>
      <c r="E11">
        <v>6.798</v>
      </c>
      <c r="F11">
        <v>7.0010000000000003</v>
      </c>
      <c r="G11">
        <v>6.9039999999999999</v>
      </c>
      <c r="H11">
        <v>6.8140000000000001</v>
      </c>
      <c r="I11">
        <v>6.782</v>
      </c>
      <c r="J11">
        <v>7.2729999999999997</v>
      </c>
      <c r="K11">
        <v>7.8789999999999996</v>
      </c>
      <c r="L11">
        <v>7.7830000000000004</v>
      </c>
      <c r="M11">
        <v>7.8979999999999997</v>
      </c>
      <c r="N11">
        <v>8.0329999999999995</v>
      </c>
      <c r="O11">
        <v>8.0399999999999991</v>
      </c>
      <c r="P11">
        <v>8.0790000000000006</v>
      </c>
      <c r="Q11" s="1">
        <v>8.25</v>
      </c>
      <c r="R11">
        <v>8.2899999999999991</v>
      </c>
      <c r="S11">
        <v>8.2889999999999997</v>
      </c>
      <c r="T11">
        <v>8.3230000000000004</v>
      </c>
      <c r="U11">
        <v>8.1240000000000006</v>
      </c>
      <c r="V11">
        <v>8.7260000000000009</v>
      </c>
      <c r="W11" s="117">
        <v>8.4619999999999997</v>
      </c>
      <c r="X11" s="117">
        <v>8.0820000000000007</v>
      </c>
      <c r="Y11" s="119">
        <v>8.202</v>
      </c>
    </row>
    <row r="12" spans="1:25" ht="15">
      <c r="A12" t="s">
        <v>38</v>
      </c>
      <c r="B12">
        <v>5.7709999999999999</v>
      </c>
      <c r="C12">
        <v>6.0119999999999996</v>
      </c>
      <c r="D12">
        <v>6.1349999999999998</v>
      </c>
      <c r="E12">
        <v>6.3029999999999999</v>
      </c>
      <c r="F12">
        <v>6.335</v>
      </c>
      <c r="G12">
        <v>6.3120000000000003</v>
      </c>
      <c r="H12">
        <v>6.4870000000000001</v>
      </c>
      <c r="I12">
        <v>6.5730000000000004</v>
      </c>
      <c r="J12">
        <v>6.702</v>
      </c>
      <c r="K12">
        <v>7.4850000000000003</v>
      </c>
      <c r="L12">
        <v>7.4610000000000003</v>
      </c>
      <c r="M12">
        <v>7.2889999999999997</v>
      </c>
      <c r="N12">
        <v>7.4089999999999998</v>
      </c>
      <c r="O12">
        <v>7.383</v>
      </c>
      <c r="P12">
        <v>7.2569999999999997</v>
      </c>
      <c r="Q12" s="1">
        <v>7.6070000000000002</v>
      </c>
      <c r="R12">
        <v>7.7050000000000001</v>
      </c>
      <c r="S12">
        <v>7.593</v>
      </c>
      <c r="T12">
        <v>7.5990000000000002</v>
      </c>
      <c r="U12">
        <v>7.6520000000000001</v>
      </c>
      <c r="V12">
        <v>9.6059999999999999</v>
      </c>
      <c r="W12" s="117">
        <v>9.0609999999999999</v>
      </c>
      <c r="X12" s="118">
        <v>8</v>
      </c>
      <c r="Y12" s="118">
        <v>7.9119999999999999</v>
      </c>
    </row>
    <row r="13" spans="1:25" ht="15">
      <c r="A13" t="s">
        <v>39</v>
      </c>
      <c r="B13">
        <v>3.7330000000000001</v>
      </c>
      <c r="C13">
        <v>3.742</v>
      </c>
      <c r="D13">
        <v>3.8069999999999999</v>
      </c>
      <c r="E13">
        <v>3.786</v>
      </c>
      <c r="F13">
        <v>3.6619999999999999</v>
      </c>
      <c r="G13">
        <v>3.5059999999999998</v>
      </c>
      <c r="H13">
        <v>3.2850000000000001</v>
      </c>
      <c r="I13">
        <v>3.4159999999999999</v>
      </c>
      <c r="J13">
        <v>3.8010000000000002</v>
      </c>
      <c r="K13">
        <v>4.6379999999999999</v>
      </c>
      <c r="L13">
        <v>4.0250000000000004</v>
      </c>
      <c r="M13">
        <v>4.0430000000000001</v>
      </c>
      <c r="N13">
        <v>4.2110000000000003</v>
      </c>
      <c r="O13">
        <v>4.4370000000000003</v>
      </c>
      <c r="P13">
        <v>4.6219999999999999</v>
      </c>
      <c r="Q13" s="1">
        <v>4.9059999999999997</v>
      </c>
      <c r="R13">
        <v>5.0060000000000002</v>
      </c>
      <c r="S13">
        <v>5.468</v>
      </c>
      <c r="T13">
        <v>5.5650000000000004</v>
      </c>
      <c r="U13">
        <v>5.6740000000000004</v>
      </c>
      <c r="V13">
        <v>6.3250000000000002</v>
      </c>
      <c r="W13" s="117">
        <v>5.8810000000000002</v>
      </c>
      <c r="X13" s="117">
        <v>5.758</v>
      </c>
      <c r="Y13" s="118">
        <v>5.8330000000000002</v>
      </c>
    </row>
    <row r="14" spans="1:25" ht="15">
      <c r="A14" t="s">
        <v>40</v>
      </c>
      <c r="B14">
        <v>4.3120000000000003</v>
      </c>
      <c r="C14">
        <v>4.577</v>
      </c>
      <c r="D14">
        <v>4.4950000000000001</v>
      </c>
      <c r="E14">
        <v>4.6079999999999997</v>
      </c>
      <c r="F14">
        <v>4.407</v>
      </c>
      <c r="G14">
        <v>4.4989999999999997</v>
      </c>
      <c r="H14">
        <v>4.7119999999999997</v>
      </c>
      <c r="I14">
        <v>4.7489999999999997</v>
      </c>
      <c r="J14">
        <v>4.9109999999999996</v>
      </c>
      <c r="K14">
        <v>5.4379999999999997</v>
      </c>
      <c r="L14">
        <v>5.29</v>
      </c>
      <c r="M14">
        <v>5.15</v>
      </c>
      <c r="N14">
        <v>4.984</v>
      </c>
      <c r="O14">
        <v>5.3040000000000003</v>
      </c>
      <c r="P14">
        <v>5.4740000000000002</v>
      </c>
      <c r="Q14" s="1">
        <v>5.7409999999999997</v>
      </c>
      <c r="R14">
        <v>5.7309999999999999</v>
      </c>
      <c r="S14">
        <v>5.8819999999999997</v>
      </c>
      <c r="T14">
        <v>5.8920000000000003</v>
      </c>
      <c r="U14">
        <v>5.9470000000000001</v>
      </c>
      <c r="V14">
        <v>6.7489999999999997</v>
      </c>
      <c r="W14" s="117">
        <v>7.0670000000000002</v>
      </c>
      <c r="X14" s="117">
        <v>5.827</v>
      </c>
      <c r="Y14" s="118">
        <v>5.9</v>
      </c>
    </row>
    <row r="15" spans="1:25" ht="15">
      <c r="A15" t="s">
        <v>41</v>
      </c>
      <c r="B15">
        <v>4.335</v>
      </c>
      <c r="C15">
        <v>4.2969999999999997</v>
      </c>
      <c r="D15">
        <v>4.6500000000000004</v>
      </c>
      <c r="E15">
        <v>4.6890000000000001</v>
      </c>
      <c r="F15">
        <v>4.431</v>
      </c>
      <c r="G15">
        <v>4.3209999999999997</v>
      </c>
      <c r="H15">
        <v>4.641</v>
      </c>
      <c r="I15">
        <v>4.6849999999999996</v>
      </c>
      <c r="J15">
        <v>5.1210000000000004</v>
      </c>
      <c r="K15">
        <v>5.6379999999999999</v>
      </c>
      <c r="L15">
        <v>5.8710000000000004</v>
      </c>
      <c r="M15">
        <v>5.9189999999999996</v>
      </c>
      <c r="N15">
        <v>5.766</v>
      </c>
      <c r="O15">
        <v>5.7510000000000003</v>
      </c>
      <c r="P15">
        <v>5.59</v>
      </c>
      <c r="Q15" s="1">
        <v>5.6820000000000004</v>
      </c>
      <c r="R15">
        <v>5.4939999999999998</v>
      </c>
      <c r="S15">
        <v>5.282</v>
      </c>
      <c r="T15">
        <v>5.3789999999999996</v>
      </c>
      <c r="U15">
        <v>5.3390000000000004</v>
      </c>
      <c r="V15">
        <v>5.931</v>
      </c>
      <c r="W15" s="117">
        <v>5.6890000000000001</v>
      </c>
      <c r="X15" s="117">
        <v>5.2089999999999996</v>
      </c>
      <c r="Y15" s="119">
        <v>5.0330000000000004</v>
      </c>
    </row>
    <row r="16" spans="1:25" ht="15">
      <c r="A16" t="s">
        <v>42</v>
      </c>
      <c r="B16">
        <v>5.12</v>
      </c>
      <c r="C16">
        <v>5.2389999999999999</v>
      </c>
      <c r="D16">
        <v>5.56</v>
      </c>
      <c r="E16">
        <v>5.8319999999999999</v>
      </c>
      <c r="F16">
        <v>5.6379999999999999</v>
      </c>
      <c r="G16">
        <v>5.5060000000000002</v>
      </c>
      <c r="H16">
        <v>5.32</v>
      </c>
      <c r="I16">
        <v>5.069</v>
      </c>
      <c r="J16">
        <v>5.1970000000000001</v>
      </c>
      <c r="K16">
        <v>6.0359999999999996</v>
      </c>
      <c r="L16">
        <v>6.44</v>
      </c>
      <c r="M16">
        <v>6.3949999999999996</v>
      </c>
      <c r="N16">
        <v>6.452</v>
      </c>
      <c r="O16">
        <v>6.3559999999999999</v>
      </c>
      <c r="P16">
        <v>6.4039999999999999</v>
      </c>
      <c r="Q16" s="1">
        <v>6.2130000000000001</v>
      </c>
      <c r="R16">
        <v>6.2729999999999997</v>
      </c>
      <c r="S16">
        <v>6.2279999999999998</v>
      </c>
      <c r="T16">
        <v>6.3410000000000002</v>
      </c>
      <c r="U16">
        <v>6.4619999999999997</v>
      </c>
      <c r="V16">
        <v>8.0809999999999995</v>
      </c>
      <c r="W16" s="117">
        <v>8.1999999999999993</v>
      </c>
      <c r="X16" s="117">
        <v>7.4770000000000003</v>
      </c>
      <c r="Y16" s="118">
        <v>7.2590000000000003</v>
      </c>
    </row>
    <row r="17" spans="1:25" ht="15">
      <c r="A17" t="s">
        <v>43</v>
      </c>
      <c r="B17">
        <v>6.7350000000000003</v>
      </c>
      <c r="C17">
        <v>7.0460000000000003</v>
      </c>
      <c r="D17">
        <v>7.2930000000000001</v>
      </c>
      <c r="E17">
        <v>7.4710000000000001</v>
      </c>
      <c r="F17">
        <v>7.5259999999999998</v>
      </c>
      <c r="G17">
        <v>7.6130000000000004</v>
      </c>
      <c r="H17">
        <v>7.69</v>
      </c>
      <c r="I17">
        <v>7.806</v>
      </c>
      <c r="J17">
        <v>7.9909999999999997</v>
      </c>
      <c r="K17">
        <v>9.0150000000000006</v>
      </c>
      <c r="L17">
        <v>8.9220000000000006</v>
      </c>
      <c r="M17">
        <v>8.7159999999999993</v>
      </c>
      <c r="N17">
        <v>8.8610000000000007</v>
      </c>
      <c r="O17">
        <v>8.7050000000000001</v>
      </c>
      <c r="P17">
        <v>8.6880000000000006</v>
      </c>
      <c r="Q17" s="1">
        <v>8.6989999999999998</v>
      </c>
      <c r="R17">
        <v>8.6159999999999997</v>
      </c>
      <c r="S17">
        <v>8.4779999999999998</v>
      </c>
      <c r="T17">
        <v>8.4570000000000007</v>
      </c>
      <c r="U17">
        <v>8.4990000000000006</v>
      </c>
      <c r="V17">
        <v>8.9499999999999993</v>
      </c>
      <c r="W17" s="117">
        <v>9.1479999999999997</v>
      </c>
      <c r="X17" s="117">
        <v>8.0150000000000006</v>
      </c>
      <c r="Y17" s="118">
        <v>7.8860000000000001</v>
      </c>
    </row>
    <row r="18" spans="1:25" ht="15">
      <c r="A18" t="s">
        <v>44</v>
      </c>
      <c r="B18">
        <v>3.9740000000000002</v>
      </c>
      <c r="C18">
        <v>3.746</v>
      </c>
      <c r="D18">
        <v>3.601</v>
      </c>
      <c r="E18">
        <v>3.915</v>
      </c>
      <c r="F18">
        <v>3.9729999999999999</v>
      </c>
      <c r="G18">
        <v>3.9430000000000001</v>
      </c>
      <c r="H18">
        <v>3.7429999999999999</v>
      </c>
      <c r="I18">
        <v>3.92</v>
      </c>
      <c r="J18">
        <v>4.5490000000000004</v>
      </c>
      <c r="K18">
        <v>5.2709999999999999</v>
      </c>
      <c r="L18">
        <v>4.9749999999999996</v>
      </c>
      <c r="M18">
        <v>4.6040000000000001</v>
      </c>
      <c r="N18">
        <v>4.6109999999999998</v>
      </c>
      <c r="O18">
        <v>4.6849999999999996</v>
      </c>
      <c r="P18">
        <v>4.76</v>
      </c>
      <c r="Q18" s="1">
        <v>4.9610000000000003</v>
      </c>
      <c r="R18">
        <v>5.0030000000000001</v>
      </c>
      <c r="S18">
        <v>4.8540000000000001</v>
      </c>
      <c r="T18">
        <v>4.93</v>
      </c>
      <c r="U18">
        <v>5.0750000000000002</v>
      </c>
      <c r="V18">
        <v>5.8440000000000003</v>
      </c>
      <c r="W18" s="117">
        <v>5.7430000000000003</v>
      </c>
      <c r="X18" s="117">
        <v>5.2530000000000001</v>
      </c>
      <c r="Y18" s="118">
        <v>5.7519999999999998</v>
      </c>
    </row>
    <row r="19" spans="1:25" ht="15">
      <c r="A19" t="s">
        <v>45</v>
      </c>
      <c r="B19">
        <v>5.2569999999999997</v>
      </c>
      <c r="C19">
        <v>5.4080000000000004</v>
      </c>
      <c r="D19">
        <v>5.73</v>
      </c>
      <c r="E19">
        <v>5.9909999999999997</v>
      </c>
      <c r="F19">
        <v>6.1260000000000003</v>
      </c>
      <c r="G19">
        <v>6.3120000000000003</v>
      </c>
      <c r="H19">
        <v>6.4020000000000001</v>
      </c>
      <c r="I19">
        <v>6.2389999999999999</v>
      </c>
      <c r="J19">
        <v>6.4560000000000004</v>
      </c>
      <c r="K19">
        <v>7.1020000000000003</v>
      </c>
      <c r="L19">
        <v>7.0469999999999997</v>
      </c>
      <c r="M19">
        <v>7.1580000000000004</v>
      </c>
      <c r="N19">
        <v>7.4950000000000001</v>
      </c>
      <c r="O19">
        <v>7.6429999999999998</v>
      </c>
      <c r="P19">
        <v>7.6310000000000002</v>
      </c>
      <c r="Q19" s="1">
        <v>7.4210000000000003</v>
      </c>
      <c r="R19">
        <v>7.1479999999999997</v>
      </c>
      <c r="S19">
        <v>6.9740000000000002</v>
      </c>
      <c r="T19">
        <v>6.9589999999999996</v>
      </c>
      <c r="U19">
        <v>7.1420000000000003</v>
      </c>
      <c r="V19">
        <v>7.6150000000000002</v>
      </c>
      <c r="W19" s="117">
        <v>7.7850000000000001</v>
      </c>
      <c r="X19" s="117">
        <v>7.7089999999999996</v>
      </c>
      <c r="Y19" s="119">
        <v>8.1999999999999993</v>
      </c>
    </row>
    <row r="20" spans="1:25" s="1" customFormat="1" ht="15">
      <c r="A20" s="1" t="s">
        <v>46</v>
      </c>
      <c r="B20" s="1">
        <v>7.56</v>
      </c>
      <c r="C20" s="1">
        <v>7.6589999999999998</v>
      </c>
      <c r="D20" s="1">
        <v>7.9349999999999996</v>
      </c>
      <c r="E20" s="1">
        <v>7.9429999999999996</v>
      </c>
      <c r="F20" s="1">
        <v>8.0079999999999991</v>
      </c>
      <c r="G20" s="1">
        <v>8.0380000000000003</v>
      </c>
      <c r="H20" s="1">
        <v>8.0210000000000008</v>
      </c>
      <c r="I20" s="1">
        <v>7.9450000000000003</v>
      </c>
      <c r="J20" s="1">
        <v>8.032</v>
      </c>
      <c r="K20" s="1">
        <v>8.6359999999999992</v>
      </c>
      <c r="L20" s="1">
        <v>8.5609999999999999</v>
      </c>
      <c r="M20" s="1">
        <v>8.5009999999999994</v>
      </c>
      <c r="N20" s="1">
        <v>8.5960000000000001</v>
      </c>
      <c r="O20" s="1">
        <v>8.6790000000000003</v>
      </c>
      <c r="P20" s="1">
        <v>8.8130000000000006</v>
      </c>
      <c r="Q20" s="1">
        <v>8.7669999999999995</v>
      </c>
      <c r="R20" s="1">
        <v>9.5180000000000007</v>
      </c>
      <c r="S20" s="1">
        <v>9.4350000000000005</v>
      </c>
      <c r="T20" s="1">
        <v>9.3420000000000005</v>
      </c>
      <c r="U20" s="1">
        <v>9.2650000000000006</v>
      </c>
      <c r="V20" s="1">
        <v>10.287000000000001</v>
      </c>
      <c r="W20" s="122">
        <v>10.45</v>
      </c>
      <c r="X20" s="122">
        <v>10.068</v>
      </c>
      <c r="Y20" s="123" t="s">
        <v>34</v>
      </c>
    </row>
    <row r="21" spans="1:25" s="1" customFormat="1" ht="15">
      <c r="A21" s="1" t="s">
        <v>47</v>
      </c>
      <c r="B21" s="1">
        <v>7.7220000000000004</v>
      </c>
      <c r="C21" s="1">
        <v>7.7430000000000003</v>
      </c>
      <c r="D21" s="1">
        <v>7.9039999999999999</v>
      </c>
      <c r="E21" s="1">
        <v>8.0220000000000002</v>
      </c>
      <c r="F21" s="1">
        <v>7.6660000000000004</v>
      </c>
      <c r="G21" s="1">
        <v>7.7690000000000001</v>
      </c>
      <c r="H21" s="1">
        <v>7.6280000000000001</v>
      </c>
      <c r="I21" s="1">
        <v>7.5309999999999997</v>
      </c>
      <c r="J21" s="1">
        <v>7.694</v>
      </c>
      <c r="K21" s="1">
        <v>9.3650000000000002</v>
      </c>
      <c r="L21" s="1">
        <v>9.2360000000000007</v>
      </c>
      <c r="M21" s="1">
        <v>8.9580000000000002</v>
      </c>
      <c r="N21" s="1">
        <v>9.0060000000000002</v>
      </c>
      <c r="O21" s="1">
        <v>9.2200000000000006</v>
      </c>
      <c r="P21" s="1">
        <v>9.2850000000000001</v>
      </c>
      <c r="Q21" s="1">
        <v>9.4209999999999994</v>
      </c>
      <c r="R21" s="1">
        <v>9.4830000000000005</v>
      </c>
      <c r="S21" s="1">
        <v>9.5660000000000007</v>
      </c>
      <c r="T21" s="1">
        <v>9.657</v>
      </c>
      <c r="U21" s="1">
        <v>9.8379999999999992</v>
      </c>
      <c r="V21" s="1">
        <v>10.801</v>
      </c>
      <c r="W21" s="122">
        <v>11.026999999999999</v>
      </c>
      <c r="X21" s="122">
        <v>10.925000000000001</v>
      </c>
      <c r="Y21" s="124">
        <v>10.138999999999999</v>
      </c>
    </row>
    <row r="22" spans="1:25" ht="15">
      <c r="A22" t="s">
        <v>48</v>
      </c>
      <c r="B22">
        <v>4.4640000000000004</v>
      </c>
      <c r="C22">
        <v>5.0490000000000004</v>
      </c>
      <c r="D22">
        <v>4.9779999999999998</v>
      </c>
      <c r="E22">
        <v>5.0579999999999998</v>
      </c>
      <c r="F22">
        <v>4.7450000000000001</v>
      </c>
      <c r="G22">
        <v>5.21</v>
      </c>
      <c r="H22">
        <v>5.0880000000000001</v>
      </c>
      <c r="I22">
        <v>5.319</v>
      </c>
      <c r="J22">
        <v>5.7679999999999998</v>
      </c>
      <c r="K22">
        <v>6.4269999999999996</v>
      </c>
      <c r="L22">
        <v>6.6130000000000004</v>
      </c>
      <c r="M22">
        <v>6.04</v>
      </c>
      <c r="N22">
        <v>5.899</v>
      </c>
      <c r="O22">
        <v>5.2380000000000004</v>
      </c>
      <c r="P22">
        <v>4.5419999999999998</v>
      </c>
      <c r="Q22" s="1">
        <v>4.8029999999999999</v>
      </c>
      <c r="R22">
        <v>5.1859999999999999</v>
      </c>
      <c r="S22">
        <v>4.9260000000000002</v>
      </c>
      <c r="T22">
        <v>4.8079999999999998</v>
      </c>
      <c r="U22">
        <v>5.0430000000000001</v>
      </c>
      <c r="V22">
        <v>5.8760000000000003</v>
      </c>
      <c r="W22" s="117">
        <v>5.7069999999999999</v>
      </c>
      <c r="X22" s="117">
        <v>5.266</v>
      </c>
      <c r="Y22" s="119">
        <v>5.1639999999999997</v>
      </c>
    </row>
    <row r="23" spans="1:25" ht="15">
      <c r="A23" t="s">
        <v>49</v>
      </c>
      <c r="B23">
        <v>4.7210000000000001</v>
      </c>
      <c r="C23">
        <v>4.6529999999999996</v>
      </c>
      <c r="D23">
        <v>4.9539999999999997</v>
      </c>
      <c r="E23">
        <v>5.7290000000000001</v>
      </c>
      <c r="F23">
        <v>5.4610000000000003</v>
      </c>
      <c r="G23">
        <v>5.6440000000000001</v>
      </c>
      <c r="H23">
        <v>5.5030000000000001</v>
      </c>
      <c r="I23">
        <v>4.9610000000000003</v>
      </c>
      <c r="J23">
        <v>4.8819999999999997</v>
      </c>
      <c r="K23">
        <v>4.9329999999999998</v>
      </c>
      <c r="L23">
        <v>4.9960000000000004</v>
      </c>
      <c r="M23">
        <v>4.9749999999999996</v>
      </c>
      <c r="N23">
        <v>4.8550000000000004</v>
      </c>
      <c r="O23">
        <v>4.82</v>
      </c>
      <c r="P23">
        <v>4.7270000000000003</v>
      </c>
      <c r="Q23" s="1">
        <v>4.6719999999999997</v>
      </c>
      <c r="R23">
        <v>4.7569999999999997</v>
      </c>
      <c r="S23">
        <v>4.6470000000000002</v>
      </c>
      <c r="T23">
        <v>4.5759999999999996</v>
      </c>
      <c r="U23">
        <v>4.3140000000000001</v>
      </c>
      <c r="V23">
        <v>5.1589999999999998</v>
      </c>
      <c r="W23" s="117">
        <v>5.3490000000000002</v>
      </c>
      <c r="X23" s="117">
        <v>4.8650000000000002</v>
      </c>
      <c r="Y23" s="118">
        <v>4.5469999999999997</v>
      </c>
    </row>
    <row r="24" spans="1:25" ht="15">
      <c r="A24" t="s">
        <v>50</v>
      </c>
      <c r="B24">
        <v>7.1890000000000001</v>
      </c>
      <c r="C24">
        <v>7.0579999999999998</v>
      </c>
      <c r="D24">
        <v>7.6529999999999996</v>
      </c>
      <c r="E24">
        <v>7.9080000000000004</v>
      </c>
      <c r="F24">
        <v>7.5510000000000002</v>
      </c>
      <c r="G24">
        <v>7.2469999999999999</v>
      </c>
      <c r="H24">
        <v>6.9809999999999999</v>
      </c>
      <c r="I24">
        <v>6.851</v>
      </c>
      <c r="J24">
        <v>6.86</v>
      </c>
      <c r="K24">
        <v>7.1639999999999997</v>
      </c>
      <c r="L24">
        <v>6.6779999999999999</v>
      </c>
      <c r="M24">
        <v>6.5629999999999997</v>
      </c>
      <c r="N24">
        <v>6.5380000000000003</v>
      </c>
      <c r="O24">
        <v>6.5590000000000002</v>
      </c>
      <c r="P24">
        <v>6.6239999999999997</v>
      </c>
      <c r="Q24" s="1">
        <v>6.5209999999999999</v>
      </c>
      <c r="R24">
        <v>6.6</v>
      </c>
      <c r="S24">
        <v>6.7629999999999999</v>
      </c>
      <c r="T24">
        <v>6.9020000000000001</v>
      </c>
      <c r="U24">
        <v>7.1040000000000001</v>
      </c>
      <c r="V24">
        <v>8.0120000000000005</v>
      </c>
      <c r="W24" s="117">
        <v>8.1359999999999992</v>
      </c>
      <c r="X24" s="117">
        <v>7.6890000000000001</v>
      </c>
      <c r="Y24" s="118">
        <v>7.55</v>
      </c>
    </row>
    <row r="25" spans="1:25" ht="15">
      <c r="A25" t="s">
        <v>51</v>
      </c>
      <c r="B25">
        <v>4.5730000000000004</v>
      </c>
      <c r="C25">
        <v>5.0140000000000002</v>
      </c>
      <c r="D25">
        <v>5.2709999999999999</v>
      </c>
      <c r="E25">
        <v>5.5190000000000001</v>
      </c>
      <c r="F25">
        <v>5.6980000000000004</v>
      </c>
      <c r="G25">
        <v>6.0270000000000001</v>
      </c>
      <c r="H25">
        <v>5.85</v>
      </c>
      <c r="I25">
        <v>6.1859999999999999</v>
      </c>
      <c r="J25">
        <v>7.2389999999999999</v>
      </c>
      <c r="K25">
        <v>8.11</v>
      </c>
      <c r="L25">
        <v>8.0169999999999995</v>
      </c>
      <c r="M25">
        <v>7.6429999999999998</v>
      </c>
      <c r="N25">
        <v>7.6219999999999999</v>
      </c>
      <c r="O25">
        <v>7.2759999999999998</v>
      </c>
      <c r="P25">
        <v>6.774</v>
      </c>
      <c r="Q25" s="1">
        <v>5.2670000000000003</v>
      </c>
      <c r="R25">
        <v>5.4119999999999999</v>
      </c>
      <c r="S25">
        <v>5.2009999999999996</v>
      </c>
      <c r="T25">
        <v>5.0910000000000002</v>
      </c>
      <c r="U25">
        <v>4.9809999999999999</v>
      </c>
      <c r="V25">
        <v>5.548</v>
      </c>
      <c r="W25" s="117">
        <v>5.1050000000000004</v>
      </c>
      <c r="X25" s="117">
        <v>4.734</v>
      </c>
      <c r="Y25" s="118">
        <v>5.0789999999999997</v>
      </c>
    </row>
    <row r="26" spans="1:25" ht="15">
      <c r="A26" t="s">
        <v>52</v>
      </c>
      <c r="B26">
        <v>4.1760000000000002</v>
      </c>
      <c r="C26">
        <v>4.399</v>
      </c>
      <c r="D26">
        <v>4.431</v>
      </c>
      <c r="E26">
        <v>4.2850000000000001</v>
      </c>
      <c r="F26">
        <v>4.2009999999999996</v>
      </c>
      <c r="G26">
        <v>4.1369999999999996</v>
      </c>
      <c r="H26">
        <v>4.1820000000000004</v>
      </c>
      <c r="I26">
        <v>4.0570000000000004</v>
      </c>
      <c r="J26">
        <v>4.1849999999999996</v>
      </c>
      <c r="K26">
        <v>4.234</v>
      </c>
      <c r="L26">
        <v>4.3259999999999996</v>
      </c>
      <c r="M26">
        <v>4.2809999999999997</v>
      </c>
      <c r="N26">
        <v>4.3680000000000003</v>
      </c>
      <c r="O26">
        <v>4.4130000000000003</v>
      </c>
      <c r="P26">
        <v>4.4480000000000004</v>
      </c>
      <c r="Q26" s="1">
        <v>4.4530000000000003</v>
      </c>
      <c r="R26">
        <v>4.4930000000000003</v>
      </c>
      <c r="S26">
        <v>4.5839999999999996</v>
      </c>
      <c r="T26">
        <v>4.6740000000000004</v>
      </c>
      <c r="U26">
        <v>4.6500000000000004</v>
      </c>
      <c r="V26">
        <v>5.2560000000000002</v>
      </c>
      <c r="W26" s="117">
        <v>5.15</v>
      </c>
      <c r="X26" s="121">
        <v>4.8680000000000003</v>
      </c>
      <c r="Y26" s="119">
        <v>5.2210000000000001</v>
      </c>
    </row>
    <row r="27" spans="1:25" ht="15">
      <c r="A27" t="s">
        <v>53</v>
      </c>
      <c r="B27">
        <v>5.4960000000000004</v>
      </c>
      <c r="C27">
        <v>5.774</v>
      </c>
      <c r="D27">
        <v>5.8970000000000002</v>
      </c>
      <c r="E27">
        <v>5.9009999999999998</v>
      </c>
      <c r="F27">
        <v>6.226</v>
      </c>
      <c r="G27">
        <v>6.4619999999999997</v>
      </c>
      <c r="H27">
        <v>6.56</v>
      </c>
      <c r="I27">
        <v>6.3049999999999997</v>
      </c>
      <c r="J27">
        <v>6.6280000000000001</v>
      </c>
      <c r="K27">
        <v>7.01</v>
      </c>
      <c r="L27">
        <v>6.9950000000000001</v>
      </c>
      <c r="M27">
        <v>6.7569999999999997</v>
      </c>
      <c r="N27">
        <v>6.665</v>
      </c>
      <c r="O27">
        <v>6.6479999999999997</v>
      </c>
      <c r="P27">
        <v>6.6890000000000001</v>
      </c>
      <c r="Q27" s="1">
        <v>6.593</v>
      </c>
      <c r="R27">
        <v>6.492</v>
      </c>
      <c r="S27">
        <v>6.399</v>
      </c>
      <c r="T27">
        <v>6.4130000000000003</v>
      </c>
      <c r="U27">
        <v>6.3840000000000003</v>
      </c>
      <c r="V27">
        <v>7.3079999999999998</v>
      </c>
      <c r="W27" s="117">
        <v>6.9580000000000002</v>
      </c>
      <c r="X27" s="117">
        <v>6.6639999999999997</v>
      </c>
      <c r="Y27" s="118">
        <v>6.2480000000000002</v>
      </c>
    </row>
    <row r="28" spans="1:25" ht="15">
      <c r="A28" t="s">
        <v>54</v>
      </c>
      <c r="B28">
        <v>5.6580000000000004</v>
      </c>
      <c r="C28">
        <v>5.8609999999999998</v>
      </c>
      <c r="D28">
        <v>5.9370000000000003</v>
      </c>
      <c r="E28">
        <v>5.9870000000000001</v>
      </c>
      <c r="F28">
        <v>6.0490000000000004</v>
      </c>
      <c r="G28">
        <v>6.2160000000000002</v>
      </c>
      <c r="H28">
        <v>6.1740000000000004</v>
      </c>
      <c r="I28">
        <v>6.3209999999999997</v>
      </c>
      <c r="J28">
        <v>6.5659999999999998</v>
      </c>
      <c r="K28">
        <v>7.2830000000000004</v>
      </c>
      <c r="L28">
        <v>7.4249999999999998</v>
      </c>
      <c r="M28">
        <v>8.7829999999999995</v>
      </c>
      <c r="N28">
        <v>8.9570000000000007</v>
      </c>
      <c r="O28">
        <v>8.9939999999999998</v>
      </c>
      <c r="P28">
        <v>9.0250000000000004</v>
      </c>
      <c r="Q28" s="1">
        <v>9.0389999999999997</v>
      </c>
      <c r="R28">
        <v>8.9570000000000007</v>
      </c>
      <c r="S28">
        <v>8.9740000000000002</v>
      </c>
      <c r="T28">
        <v>8.9969999999999999</v>
      </c>
      <c r="U28">
        <v>9.2110000000000003</v>
      </c>
      <c r="V28">
        <v>9.3390000000000004</v>
      </c>
      <c r="W28" s="117">
        <v>9.5329999999999995</v>
      </c>
      <c r="X28" s="118">
        <v>9.8239999999999998</v>
      </c>
      <c r="Y28" s="119">
        <v>9.5220000000000002</v>
      </c>
    </row>
    <row r="29" spans="1:25" ht="15">
      <c r="A29" t="s">
        <v>55</v>
      </c>
      <c r="B29">
        <v>2.09</v>
      </c>
      <c r="C29">
        <v>2.496</v>
      </c>
      <c r="D29">
        <v>2.3620000000000001</v>
      </c>
      <c r="E29">
        <v>2.5030000000000001</v>
      </c>
      <c r="F29">
        <v>2.504</v>
      </c>
      <c r="G29">
        <v>2.6480000000000001</v>
      </c>
      <c r="H29">
        <v>2.9260000000000002</v>
      </c>
      <c r="I29">
        <v>3.0150000000000001</v>
      </c>
      <c r="J29">
        <v>3.0840000000000001</v>
      </c>
      <c r="K29">
        <v>3.4119999999999999</v>
      </c>
      <c r="L29">
        <v>3.492</v>
      </c>
      <c r="M29">
        <v>3.4940000000000002</v>
      </c>
      <c r="N29">
        <v>3.5089999999999999</v>
      </c>
      <c r="O29">
        <v>3.5830000000000002</v>
      </c>
      <c r="P29">
        <v>3.7010000000000001</v>
      </c>
      <c r="Q29" s="1">
        <v>3.8130000000000002</v>
      </c>
      <c r="R29">
        <v>3.976</v>
      </c>
      <c r="S29">
        <v>4.1189999999999998</v>
      </c>
      <c r="T29">
        <v>4.4109999999999996</v>
      </c>
      <c r="U29">
        <v>4.8550000000000004</v>
      </c>
      <c r="V29">
        <v>5.1239999999999997</v>
      </c>
      <c r="W29" s="117">
        <v>5.556</v>
      </c>
      <c r="X29" s="117">
        <v>6.0439999999999996</v>
      </c>
      <c r="Y29" s="118">
        <v>6.2450000000000001</v>
      </c>
    </row>
    <row r="30" spans="1:25" ht="15">
      <c r="A30" t="s">
        <v>56</v>
      </c>
      <c r="B30">
        <v>2.758</v>
      </c>
      <c r="C30">
        <v>2.8119999999999998</v>
      </c>
      <c r="D30">
        <v>2.8570000000000002</v>
      </c>
      <c r="E30">
        <v>2.73</v>
      </c>
      <c r="F30">
        <v>3.484</v>
      </c>
      <c r="G30">
        <v>3.2490000000000001</v>
      </c>
      <c r="H30">
        <v>3.51</v>
      </c>
      <c r="I30">
        <v>3.355</v>
      </c>
      <c r="J30">
        <v>3.3690000000000002</v>
      </c>
      <c r="K30">
        <v>3.637</v>
      </c>
      <c r="L30">
        <v>3.67</v>
      </c>
      <c r="M30">
        <v>3.6349999999999998</v>
      </c>
      <c r="N30">
        <v>3.2650000000000001</v>
      </c>
      <c r="O30">
        <v>3.246</v>
      </c>
      <c r="P30">
        <v>3.26</v>
      </c>
      <c r="Q30" s="1">
        <v>3.3149999999999999</v>
      </c>
      <c r="R30">
        <v>3.4260000000000002</v>
      </c>
      <c r="S30">
        <v>3.42</v>
      </c>
      <c r="T30">
        <v>3.706</v>
      </c>
      <c r="U30">
        <v>3.9769999999999999</v>
      </c>
      <c r="V30">
        <v>4.6059999999999999</v>
      </c>
      <c r="W30" s="117">
        <v>6.3280000000000003</v>
      </c>
      <c r="X30" s="117">
        <v>4.9470000000000001</v>
      </c>
      <c r="Y30" s="119">
        <v>5.0640000000000001</v>
      </c>
    </row>
    <row r="31" spans="1:25" ht="15">
      <c r="A31" t="s">
        <v>57</v>
      </c>
      <c r="B31">
        <v>4.2469999999999999</v>
      </c>
      <c r="C31">
        <v>4.3040000000000003</v>
      </c>
      <c r="D31">
        <v>4.5430000000000001</v>
      </c>
      <c r="E31">
        <v>4.6630000000000003</v>
      </c>
      <c r="F31">
        <v>3.6680000000000001</v>
      </c>
      <c r="G31">
        <v>3.7679999999999998</v>
      </c>
      <c r="H31">
        <v>3.9510000000000001</v>
      </c>
      <c r="I31">
        <v>4.0979999999999999</v>
      </c>
      <c r="J31">
        <v>4.484</v>
      </c>
      <c r="K31">
        <v>5.3369999999999997</v>
      </c>
      <c r="L31">
        <v>4.8869999999999996</v>
      </c>
      <c r="M31">
        <v>4.6059999999999999</v>
      </c>
      <c r="N31">
        <v>4.2249999999999996</v>
      </c>
      <c r="O31">
        <v>4.0579999999999998</v>
      </c>
      <c r="P31">
        <v>4.1840000000000002</v>
      </c>
      <c r="Q31" s="1">
        <v>4.3579999999999997</v>
      </c>
      <c r="R31">
        <v>4.42</v>
      </c>
      <c r="S31">
        <v>4.2750000000000004</v>
      </c>
      <c r="T31">
        <v>4.3869999999999996</v>
      </c>
      <c r="U31">
        <v>4.641</v>
      </c>
      <c r="V31">
        <v>5.2489999999999997</v>
      </c>
      <c r="W31" s="117">
        <v>5.3369999999999997</v>
      </c>
      <c r="X31" s="117">
        <v>4.8150000000000004</v>
      </c>
      <c r="Y31" s="118">
        <v>4.8550000000000004</v>
      </c>
    </row>
    <row r="32" spans="1:25" ht="15">
      <c r="A32" t="s">
        <v>58</v>
      </c>
      <c r="B32">
        <v>4.8570000000000002</v>
      </c>
      <c r="C32">
        <v>5.28</v>
      </c>
      <c r="D32">
        <v>5.6139999999999999</v>
      </c>
      <c r="E32">
        <v>5.77</v>
      </c>
      <c r="F32">
        <v>6.0670000000000002</v>
      </c>
      <c r="G32">
        <v>5.9269999999999996</v>
      </c>
      <c r="H32">
        <v>5.4950000000000001</v>
      </c>
      <c r="I32">
        <v>5.1840000000000002</v>
      </c>
      <c r="J32">
        <v>5.4409999999999998</v>
      </c>
      <c r="K32">
        <v>5.9589999999999996</v>
      </c>
      <c r="L32">
        <v>5.657</v>
      </c>
      <c r="M32">
        <v>4.95</v>
      </c>
      <c r="N32">
        <v>4.3860000000000001</v>
      </c>
      <c r="O32">
        <v>4.3499999999999996</v>
      </c>
      <c r="P32">
        <v>4.3659999999999997</v>
      </c>
      <c r="Q32" s="1">
        <v>4.2510000000000003</v>
      </c>
      <c r="R32">
        <v>4.24</v>
      </c>
      <c r="S32">
        <v>4.3109999999999999</v>
      </c>
      <c r="T32">
        <v>4.4390000000000001</v>
      </c>
      <c r="U32">
        <v>4.6470000000000002</v>
      </c>
      <c r="V32">
        <v>4.9660000000000002</v>
      </c>
      <c r="W32" s="117">
        <v>4.8780000000000001</v>
      </c>
      <c r="X32" s="117">
        <v>4.78</v>
      </c>
      <c r="Y32" s="118">
        <v>4.97</v>
      </c>
    </row>
    <row r="33" spans="1:25" ht="15">
      <c r="A33" t="s">
        <v>59</v>
      </c>
      <c r="B33">
        <v>2.012</v>
      </c>
      <c r="C33">
        <v>2.109</v>
      </c>
      <c r="D33">
        <v>2.165</v>
      </c>
      <c r="E33">
        <v>2.4140000000000001</v>
      </c>
      <c r="F33">
        <v>2.5870000000000002</v>
      </c>
      <c r="G33">
        <v>2.4649999999999999</v>
      </c>
      <c r="H33">
        <v>2.4220000000000002</v>
      </c>
      <c r="I33">
        <v>2.5270000000000001</v>
      </c>
      <c r="J33">
        <v>2.617</v>
      </c>
      <c r="K33">
        <v>2.8610000000000002</v>
      </c>
      <c r="L33">
        <v>2.8809999999999998</v>
      </c>
      <c r="M33">
        <v>2.9140000000000001</v>
      </c>
      <c r="N33">
        <v>3.0070000000000001</v>
      </c>
      <c r="O33">
        <v>3.1230000000000002</v>
      </c>
      <c r="P33">
        <v>2.8919999999999999</v>
      </c>
      <c r="Q33" s="1">
        <v>2.9870000000000001</v>
      </c>
      <c r="R33">
        <v>2.8479999999999999</v>
      </c>
      <c r="S33">
        <v>2.758</v>
      </c>
      <c r="T33">
        <v>2.6720000000000002</v>
      </c>
      <c r="U33">
        <v>2.6789999999999998</v>
      </c>
      <c r="V33">
        <v>3.2919999999999998</v>
      </c>
      <c r="W33" s="117">
        <v>2.9590000000000001</v>
      </c>
      <c r="X33" s="119">
        <v>2.9689999999999999</v>
      </c>
      <c r="Y33" s="119">
        <v>2.9790000000000001</v>
      </c>
    </row>
    <row r="34" spans="1:25" ht="15">
      <c r="A34" t="s">
        <v>60</v>
      </c>
      <c r="B34">
        <v>5.3209999999999997</v>
      </c>
      <c r="C34">
        <v>5.6120000000000001</v>
      </c>
      <c r="D34">
        <v>6.0529999999999999</v>
      </c>
      <c r="E34">
        <v>6.3540000000000001</v>
      </c>
      <c r="F34">
        <v>6.25</v>
      </c>
      <c r="G34">
        <v>6.2240000000000002</v>
      </c>
      <c r="H34">
        <v>7.6050000000000004</v>
      </c>
      <c r="I34">
        <v>7.6109999999999998</v>
      </c>
      <c r="J34">
        <v>7.67</v>
      </c>
      <c r="K34">
        <v>8.3119999999999994</v>
      </c>
      <c r="L34">
        <v>8.4670000000000005</v>
      </c>
      <c r="M34">
        <v>8.4589999999999996</v>
      </c>
      <c r="N34">
        <v>8.6539999999999999</v>
      </c>
      <c r="O34">
        <v>8.5879999999999992</v>
      </c>
      <c r="P34">
        <v>8.5679999999999996</v>
      </c>
      <c r="Q34" s="1">
        <v>8.4019999999999992</v>
      </c>
      <c r="R34">
        <v>8.3580000000000005</v>
      </c>
      <c r="S34">
        <v>8.2569999999999997</v>
      </c>
      <c r="T34">
        <v>8.2270000000000003</v>
      </c>
      <c r="U34">
        <v>8.3960000000000008</v>
      </c>
      <c r="V34">
        <v>9.5220000000000002</v>
      </c>
      <c r="W34" s="117">
        <v>9.4480000000000004</v>
      </c>
      <c r="X34" s="117">
        <v>8.5079999999999991</v>
      </c>
      <c r="Y34" s="119">
        <v>8.5389999999999997</v>
      </c>
    </row>
    <row r="35" spans="1:25" ht="15">
      <c r="A35" t="s">
        <v>61</v>
      </c>
      <c r="B35">
        <v>5.8280000000000003</v>
      </c>
      <c r="C35">
        <v>5.7919999999999998</v>
      </c>
      <c r="D35">
        <v>6.1539999999999999</v>
      </c>
      <c r="E35">
        <v>6.0490000000000004</v>
      </c>
      <c r="F35">
        <v>6.2919999999999998</v>
      </c>
      <c r="G35">
        <v>6.5919999999999996</v>
      </c>
      <c r="H35">
        <v>6.9169999999999998</v>
      </c>
      <c r="I35">
        <v>6.8630000000000004</v>
      </c>
      <c r="J35">
        <v>7.3769999999999998</v>
      </c>
      <c r="K35">
        <v>7.7990000000000004</v>
      </c>
      <c r="L35">
        <v>7.7869999999999999</v>
      </c>
      <c r="M35">
        <v>7.7</v>
      </c>
      <c r="N35">
        <v>7.7690000000000001</v>
      </c>
      <c r="O35">
        <v>7.4930000000000003</v>
      </c>
      <c r="P35">
        <v>7.48</v>
      </c>
      <c r="Q35" s="1">
        <v>7.3330000000000002</v>
      </c>
      <c r="R35">
        <v>7.2709999999999999</v>
      </c>
      <c r="S35">
        <v>7.0490000000000004</v>
      </c>
      <c r="T35">
        <v>7.16</v>
      </c>
      <c r="U35">
        <v>7.2220000000000004</v>
      </c>
      <c r="V35">
        <v>7.76</v>
      </c>
      <c r="W35" s="119">
        <v>8.1189999999999998</v>
      </c>
      <c r="X35" s="119">
        <v>9.1449999999999996</v>
      </c>
      <c r="Y35" s="119">
        <v>8.82</v>
      </c>
    </row>
    <row r="36" spans="1:25" ht="15">
      <c r="A36" t="s">
        <v>62</v>
      </c>
      <c r="B36">
        <v>6.2919999999999998</v>
      </c>
      <c r="C36">
        <v>6.6319999999999997</v>
      </c>
      <c r="D36">
        <v>7.4450000000000003</v>
      </c>
      <c r="E36">
        <v>7.6459999999999999</v>
      </c>
      <c r="F36">
        <v>7.3019999999999996</v>
      </c>
      <c r="G36">
        <v>6.8920000000000003</v>
      </c>
      <c r="H36">
        <v>6.569</v>
      </c>
      <c r="I36">
        <v>6.71</v>
      </c>
      <c r="J36">
        <v>6.6589999999999998</v>
      </c>
      <c r="K36">
        <v>7.6269999999999998</v>
      </c>
      <c r="L36">
        <v>7.5010000000000003</v>
      </c>
      <c r="M36">
        <v>7.3739999999999997</v>
      </c>
      <c r="N36">
        <v>7.3920000000000003</v>
      </c>
      <c r="O36">
        <v>7.5449999999999999</v>
      </c>
      <c r="P36">
        <v>7.9169999999999998</v>
      </c>
      <c r="Q36" s="1">
        <v>8.6110000000000007</v>
      </c>
      <c r="R36">
        <v>8.9909999999999997</v>
      </c>
      <c r="S36">
        <v>8.7080000000000002</v>
      </c>
      <c r="T36">
        <v>8.5359999999999996</v>
      </c>
      <c r="U36">
        <v>8.9469999999999992</v>
      </c>
      <c r="V36">
        <v>9.6419999999999995</v>
      </c>
      <c r="W36" s="117">
        <v>8.4309999999999992</v>
      </c>
      <c r="X36" s="117">
        <v>6.8049999999999997</v>
      </c>
      <c r="Y36" s="119">
        <v>7.9530000000000003</v>
      </c>
    </row>
    <row r="37" spans="1:25" ht="15">
      <c r="A37" t="s">
        <v>63</v>
      </c>
      <c r="B37">
        <v>3.6419999999999999</v>
      </c>
      <c r="C37">
        <v>4.0250000000000004</v>
      </c>
      <c r="D37">
        <v>4.274</v>
      </c>
      <c r="E37">
        <v>4.117</v>
      </c>
      <c r="F37">
        <v>3.9750000000000001</v>
      </c>
      <c r="G37">
        <v>3.988</v>
      </c>
      <c r="H37">
        <v>4.0179999999999998</v>
      </c>
      <c r="I37">
        <v>4.1159999999999997</v>
      </c>
      <c r="J37">
        <v>4.569</v>
      </c>
      <c r="K37">
        <v>4.72</v>
      </c>
      <c r="L37">
        <v>4.6360000000000001</v>
      </c>
      <c r="M37">
        <v>4.4560000000000004</v>
      </c>
      <c r="N37">
        <v>4.3879999999999999</v>
      </c>
      <c r="O37">
        <v>4.5789999999999997</v>
      </c>
      <c r="P37">
        <v>4.4649999999999999</v>
      </c>
      <c r="Q37" s="1">
        <v>4.4669999999999996</v>
      </c>
      <c r="R37">
        <v>4.5549999999999997</v>
      </c>
      <c r="S37">
        <v>4.5620000000000003</v>
      </c>
      <c r="T37">
        <v>4.5129999999999999</v>
      </c>
      <c r="U37">
        <v>4.6369999999999996</v>
      </c>
      <c r="V37">
        <v>4.6950000000000003</v>
      </c>
      <c r="W37" s="117">
        <v>4.6660000000000004</v>
      </c>
      <c r="X37" s="117">
        <v>4.7039999999999997</v>
      </c>
      <c r="Y37" s="118">
        <v>5.7030000000000003</v>
      </c>
    </row>
    <row r="38" spans="1:25" ht="15">
      <c r="A38" t="s">
        <v>64</v>
      </c>
      <c r="B38">
        <v>6.0019999999999998</v>
      </c>
      <c r="C38">
        <v>6.0579999999999998</v>
      </c>
      <c r="D38">
        <v>6.3289999999999997</v>
      </c>
      <c r="E38">
        <v>6.4459999999999997</v>
      </c>
      <c r="F38">
        <v>6.73</v>
      </c>
      <c r="G38">
        <v>6.8479999999999999</v>
      </c>
      <c r="H38">
        <v>5.9379999999999997</v>
      </c>
      <c r="I38">
        <v>5.806</v>
      </c>
      <c r="J38">
        <v>5.9939999999999998</v>
      </c>
      <c r="K38">
        <v>6.4690000000000003</v>
      </c>
      <c r="L38">
        <v>6.6779999999999999</v>
      </c>
      <c r="M38">
        <v>6.282</v>
      </c>
      <c r="N38">
        <v>5.9210000000000003</v>
      </c>
      <c r="O38">
        <v>5.8630000000000004</v>
      </c>
      <c r="P38">
        <v>5.774</v>
      </c>
      <c r="Q38" s="1">
        <v>5.7510000000000003</v>
      </c>
      <c r="R38">
        <v>5.7930000000000001</v>
      </c>
      <c r="S38">
        <v>5.6980000000000004</v>
      </c>
      <c r="T38">
        <v>5.7629999999999999</v>
      </c>
      <c r="U38">
        <v>5.7889999999999997</v>
      </c>
      <c r="V38">
        <v>6.782</v>
      </c>
      <c r="W38" s="117">
        <v>6.99</v>
      </c>
      <c r="X38" s="117">
        <v>6.5389999999999997</v>
      </c>
      <c r="Y38" s="118">
        <v>6.1710000000000003</v>
      </c>
    </row>
    <row r="39" spans="1:25" ht="15">
      <c r="A39" t="s">
        <v>65</v>
      </c>
      <c r="B39">
        <v>4.7279999999999998</v>
      </c>
      <c r="C39">
        <v>4.75</v>
      </c>
      <c r="D39">
        <v>4.9029999999999996</v>
      </c>
      <c r="E39">
        <v>4.7830000000000004</v>
      </c>
      <c r="F39">
        <v>5.0190000000000001</v>
      </c>
      <c r="G39">
        <v>4.96</v>
      </c>
      <c r="H39">
        <v>4.7939999999999996</v>
      </c>
      <c r="I39">
        <v>4.9740000000000002</v>
      </c>
      <c r="J39">
        <v>5.2430000000000003</v>
      </c>
      <c r="K39">
        <v>5.8410000000000002</v>
      </c>
      <c r="L39">
        <v>5.5129999999999999</v>
      </c>
      <c r="M39">
        <v>5.3849999999999998</v>
      </c>
      <c r="N39">
        <v>5.4390000000000001</v>
      </c>
      <c r="O39">
        <v>5.5620000000000003</v>
      </c>
      <c r="P39">
        <v>5.5229999999999997</v>
      </c>
      <c r="Q39" s="1">
        <v>5.391</v>
      </c>
      <c r="R39">
        <v>5.6029999999999998</v>
      </c>
      <c r="S39">
        <v>5.4009999999999998</v>
      </c>
      <c r="T39">
        <v>5.3419999999999996</v>
      </c>
      <c r="U39">
        <v>5.5220000000000002</v>
      </c>
      <c r="V39">
        <v>5.7210000000000001</v>
      </c>
      <c r="W39" s="117">
        <v>6.1849999999999996</v>
      </c>
      <c r="X39" s="117">
        <v>6.1689999999999996</v>
      </c>
      <c r="Y39" s="119">
        <v>7.0860000000000003</v>
      </c>
    </row>
    <row r="40" spans="1:25" ht="15">
      <c r="A40" t="s">
        <v>66</v>
      </c>
      <c r="B40">
        <v>5.6890000000000001</v>
      </c>
      <c r="C40">
        <v>5.6289999999999996</v>
      </c>
      <c r="D40">
        <v>5.8849999999999998</v>
      </c>
      <c r="E40">
        <v>5.8979999999999997</v>
      </c>
      <c r="F40">
        <v>5.83</v>
      </c>
      <c r="G40">
        <v>5.8760000000000003</v>
      </c>
      <c r="H40">
        <v>5.7210000000000001</v>
      </c>
      <c r="I40">
        <v>5.3719999999999999</v>
      </c>
      <c r="J40">
        <v>5.7770000000000001</v>
      </c>
      <c r="K40">
        <v>6.2409999999999997</v>
      </c>
      <c r="L40">
        <v>6.2880000000000003</v>
      </c>
      <c r="M40">
        <v>6.2679999999999998</v>
      </c>
      <c r="N40">
        <v>6.2709999999999999</v>
      </c>
      <c r="O40">
        <v>6.2380000000000004</v>
      </c>
      <c r="P40">
        <v>6.0460000000000003</v>
      </c>
      <c r="Q40" s="1">
        <v>6.1159999999999997</v>
      </c>
      <c r="R40">
        <v>6.1660000000000004</v>
      </c>
      <c r="S40">
        <v>5.9089999999999998</v>
      </c>
      <c r="T40">
        <v>6.0270000000000001</v>
      </c>
      <c r="U40">
        <v>6.1859999999999999</v>
      </c>
      <c r="V40">
        <v>6.9020000000000001</v>
      </c>
      <c r="W40" s="117">
        <v>6.9950000000000001</v>
      </c>
      <c r="X40" s="117">
        <v>7.1050000000000004</v>
      </c>
      <c r="Y40" s="118">
        <v>6.95</v>
      </c>
    </row>
    <row r="41" spans="1:25" ht="15">
      <c r="A41" t="s">
        <v>67</v>
      </c>
      <c r="B41">
        <v>4.8520000000000003</v>
      </c>
      <c r="C41">
        <v>4.8079999999999998</v>
      </c>
      <c r="D41">
        <v>4.8310000000000004</v>
      </c>
      <c r="E41">
        <v>5.3780000000000001</v>
      </c>
      <c r="F41">
        <v>5.4640000000000004</v>
      </c>
      <c r="G41">
        <v>5.5330000000000004</v>
      </c>
      <c r="H41">
        <v>5.6449999999999996</v>
      </c>
      <c r="I41">
        <v>5.7249999999999996</v>
      </c>
      <c r="J41">
        <v>6.1429999999999998</v>
      </c>
      <c r="K41">
        <v>6.8369999999999997</v>
      </c>
      <c r="L41">
        <v>6.7889999999999997</v>
      </c>
      <c r="M41">
        <v>6.7370000000000001</v>
      </c>
      <c r="N41">
        <v>6.601</v>
      </c>
      <c r="O41">
        <v>6.4359999999999999</v>
      </c>
      <c r="P41">
        <v>6.383</v>
      </c>
      <c r="Q41" s="1">
        <v>6.5049999999999999</v>
      </c>
      <c r="R41">
        <v>6.4020000000000001</v>
      </c>
      <c r="S41">
        <v>6.3070000000000004</v>
      </c>
      <c r="T41">
        <v>6.3179999999999996</v>
      </c>
      <c r="U41">
        <v>6.452</v>
      </c>
      <c r="V41">
        <v>7.86</v>
      </c>
      <c r="W41" s="117">
        <v>7.5979999999999999</v>
      </c>
      <c r="X41" s="117">
        <v>7.2089999999999996</v>
      </c>
      <c r="Y41" s="119">
        <v>7.15</v>
      </c>
    </row>
    <row r="42" spans="1:25" ht="15">
      <c r="A42" t="s">
        <v>68</v>
      </c>
      <c r="B42">
        <v>6.2670000000000003</v>
      </c>
      <c r="C42">
        <v>6.49</v>
      </c>
      <c r="D42">
        <v>6.7789999999999999</v>
      </c>
      <c r="E42">
        <v>6.9139999999999997</v>
      </c>
      <c r="F42">
        <v>6.7220000000000004</v>
      </c>
      <c r="G42">
        <v>6.7080000000000002</v>
      </c>
      <c r="H42">
        <v>6.6319999999999997</v>
      </c>
      <c r="I42">
        <v>6.5979999999999999</v>
      </c>
      <c r="J42">
        <v>6.7720000000000002</v>
      </c>
      <c r="K42">
        <v>7.2370000000000001</v>
      </c>
      <c r="L42">
        <v>6.8630000000000004</v>
      </c>
      <c r="M42">
        <v>8.8000000000000007</v>
      </c>
      <c r="N42">
        <v>9.0410000000000004</v>
      </c>
      <c r="O42">
        <v>9.1620000000000008</v>
      </c>
      <c r="P42">
        <v>9.1989999999999998</v>
      </c>
      <c r="Q42" s="1">
        <v>9.0709999999999997</v>
      </c>
      <c r="R42">
        <v>9.1440000000000001</v>
      </c>
      <c r="S42">
        <v>9.1359999999999992</v>
      </c>
      <c r="T42">
        <v>9.2759999999999998</v>
      </c>
      <c r="U42">
        <v>9.2210000000000001</v>
      </c>
      <c r="V42">
        <v>9.7669999999999995</v>
      </c>
      <c r="W42" s="117">
        <v>9.5559999999999992</v>
      </c>
      <c r="X42" s="117">
        <v>9.0440000000000005</v>
      </c>
      <c r="Y42" s="118">
        <v>9.4049999999999994</v>
      </c>
    </row>
    <row r="43" spans="1:25" ht="15">
      <c r="A43" t="s">
        <v>69</v>
      </c>
      <c r="B43">
        <v>5.3090000000000002</v>
      </c>
      <c r="C43">
        <v>5.617</v>
      </c>
      <c r="D43">
        <v>6.0220000000000002</v>
      </c>
      <c r="E43">
        <v>6.2469999999999999</v>
      </c>
      <c r="F43">
        <v>6.2960000000000003</v>
      </c>
      <c r="G43">
        <v>6.343</v>
      </c>
      <c r="H43">
        <v>5.9829999999999997</v>
      </c>
      <c r="I43">
        <v>5.8789999999999996</v>
      </c>
      <c r="J43">
        <v>6.0590000000000002</v>
      </c>
      <c r="K43">
        <v>6.4980000000000002</v>
      </c>
      <c r="L43">
        <v>6.2969999999999997</v>
      </c>
      <c r="M43">
        <v>6.3949999999999996</v>
      </c>
      <c r="N43">
        <v>6.6719999999999997</v>
      </c>
      <c r="O43">
        <v>6.7960000000000003</v>
      </c>
      <c r="P43">
        <v>6.851</v>
      </c>
      <c r="Q43" s="1">
        <v>7.1260000000000003</v>
      </c>
      <c r="R43">
        <v>7.3220000000000001</v>
      </c>
      <c r="S43">
        <v>7.3810000000000002</v>
      </c>
      <c r="T43">
        <v>7.125</v>
      </c>
      <c r="U43">
        <v>7.3280000000000003</v>
      </c>
      <c r="V43">
        <v>7.9359999999999999</v>
      </c>
      <c r="W43" s="117">
        <v>8.2430000000000003</v>
      </c>
      <c r="X43" s="117">
        <v>8.0169999999999995</v>
      </c>
      <c r="Y43" s="119">
        <v>8.2070000000000007</v>
      </c>
    </row>
    <row r="44" spans="1:25" ht="15">
      <c r="A44" t="s">
        <v>70</v>
      </c>
      <c r="B44">
        <v>2.8370000000000002</v>
      </c>
      <c r="C44">
        <v>3.2869999999999999</v>
      </c>
      <c r="D44">
        <v>3.5419999999999998</v>
      </c>
      <c r="E44">
        <v>3.57</v>
      </c>
      <c r="F44">
        <v>3.52</v>
      </c>
      <c r="G44">
        <v>3.3149999999999999</v>
      </c>
      <c r="H44">
        <v>3.5430000000000001</v>
      </c>
      <c r="I44">
        <v>3.6030000000000002</v>
      </c>
      <c r="J44">
        <v>3.7930000000000001</v>
      </c>
      <c r="K44">
        <v>4.423</v>
      </c>
      <c r="L44">
        <v>3.9159999999999999</v>
      </c>
      <c r="M44">
        <v>3.6819999999999999</v>
      </c>
      <c r="N44">
        <v>3.5190000000000001</v>
      </c>
      <c r="O44">
        <v>3.4249999999999998</v>
      </c>
      <c r="P44">
        <v>3.3570000000000002</v>
      </c>
      <c r="Q44" s="1">
        <v>3.2170000000000001</v>
      </c>
      <c r="R44">
        <v>3.3610000000000002</v>
      </c>
      <c r="S44">
        <v>3.2480000000000002</v>
      </c>
      <c r="T44">
        <v>3.1909999999999998</v>
      </c>
      <c r="U44">
        <v>3.391</v>
      </c>
      <c r="V44">
        <v>3.64</v>
      </c>
      <c r="W44" s="117">
        <v>3.5939999999999999</v>
      </c>
      <c r="X44" s="117">
        <v>2.7829999999999999</v>
      </c>
      <c r="Y44" s="119">
        <v>3.2519999999999998</v>
      </c>
    </row>
    <row r="45" spans="1:25" ht="15">
      <c r="A45" t="s">
        <v>71</v>
      </c>
      <c r="B45">
        <v>5.4640000000000004</v>
      </c>
      <c r="C45">
        <v>5.7220000000000004</v>
      </c>
      <c r="D45">
        <v>6.0979999999999999</v>
      </c>
      <c r="E45">
        <v>6.3179999999999996</v>
      </c>
      <c r="F45">
        <v>6.6619999999999999</v>
      </c>
      <c r="G45">
        <v>6.7939999999999996</v>
      </c>
      <c r="H45">
        <v>7.016</v>
      </c>
      <c r="I45">
        <v>7.0279999999999996</v>
      </c>
      <c r="J45">
        <v>7.3239999999999998</v>
      </c>
      <c r="K45">
        <v>8.1199999999999992</v>
      </c>
      <c r="L45">
        <v>8.0060000000000002</v>
      </c>
      <c r="M45">
        <v>8</v>
      </c>
      <c r="N45">
        <v>7.9960000000000004</v>
      </c>
      <c r="O45">
        <v>7.907</v>
      </c>
      <c r="P45">
        <v>7.9080000000000004</v>
      </c>
      <c r="Q45" s="1">
        <v>7.8529999999999998</v>
      </c>
      <c r="R45">
        <v>7.8390000000000004</v>
      </c>
      <c r="S45">
        <v>7.6760000000000002</v>
      </c>
      <c r="T45">
        <v>7.7190000000000003</v>
      </c>
      <c r="U45">
        <v>7.8949999999999996</v>
      </c>
      <c r="V45">
        <v>10.1</v>
      </c>
      <c r="W45" s="117">
        <v>10.064</v>
      </c>
      <c r="X45" s="117">
        <v>9.11</v>
      </c>
      <c r="Y45" s="118">
        <v>8.9109999999999996</v>
      </c>
    </row>
    <row r="46" spans="1:25" s="1" customFormat="1" ht="15">
      <c r="A46" s="1" t="s">
        <v>72</v>
      </c>
      <c r="B46" s="1">
        <v>5.5430000000000001</v>
      </c>
      <c r="C46" s="1">
        <v>5.968</v>
      </c>
      <c r="D46" s="1">
        <v>6.3259999999999996</v>
      </c>
      <c r="E46" s="1">
        <v>6.524</v>
      </c>
      <c r="F46" s="1">
        <v>6.609</v>
      </c>
      <c r="G46" s="1">
        <v>6.63</v>
      </c>
      <c r="H46" s="1">
        <v>6.7839999999999998</v>
      </c>
      <c r="I46" s="1">
        <v>6.8860000000000001</v>
      </c>
      <c r="J46" s="1">
        <v>7.1970000000000001</v>
      </c>
      <c r="K46" s="1">
        <v>7.8310000000000004</v>
      </c>
      <c r="L46" s="1">
        <v>7.8869999999999996</v>
      </c>
      <c r="M46" s="1">
        <v>7.875</v>
      </c>
      <c r="N46" s="1">
        <v>7.8520000000000003</v>
      </c>
      <c r="O46" s="1">
        <v>7.9050000000000002</v>
      </c>
      <c r="P46" s="1">
        <v>13.375</v>
      </c>
      <c r="Q46" s="1">
        <v>13.669</v>
      </c>
      <c r="R46" s="1">
        <v>13.916</v>
      </c>
      <c r="S46" s="1">
        <v>13.891999999999999</v>
      </c>
      <c r="T46" s="1">
        <v>13.782999999999999</v>
      </c>
      <c r="U46" s="1">
        <v>13.787000000000001</v>
      </c>
      <c r="V46" s="1">
        <v>15.861000000000001</v>
      </c>
      <c r="W46" s="117">
        <v>14.430999999999999</v>
      </c>
      <c r="X46" s="117">
        <v>13.786</v>
      </c>
      <c r="Y46" s="119">
        <v>13.898</v>
      </c>
    </row>
    <row r="47" spans="1:25">
      <c r="A47" t="s">
        <v>73</v>
      </c>
      <c r="B47">
        <v>4.4989999999999997</v>
      </c>
      <c r="C47">
        <v>4.5940000000000003</v>
      </c>
      <c r="D47">
        <v>4.0339999999999998</v>
      </c>
      <c r="E47">
        <v>3.774</v>
      </c>
      <c r="F47">
        <v>3.746</v>
      </c>
      <c r="G47">
        <v>3.915</v>
      </c>
      <c r="H47">
        <v>4.0190000000000001</v>
      </c>
      <c r="I47">
        <v>4.2569999999999997</v>
      </c>
      <c r="J47">
        <v>4.5090000000000003</v>
      </c>
      <c r="K47">
        <v>5.6719999999999997</v>
      </c>
      <c r="L47">
        <v>5.5720000000000001</v>
      </c>
      <c r="M47">
        <v>5.6879999999999997</v>
      </c>
      <c r="N47">
        <v>6.1440000000000001</v>
      </c>
      <c r="O47">
        <v>6.2640000000000002</v>
      </c>
      <c r="P47">
        <v>6.3609999999999998</v>
      </c>
      <c r="Q47" s="1">
        <v>6.8529999999999998</v>
      </c>
      <c r="R47">
        <v>5.6189999999999998</v>
      </c>
      <c r="S47">
        <v>6.6440000000000001</v>
      </c>
      <c r="T47">
        <v>5.883</v>
      </c>
      <c r="U47">
        <v>5.8570000000000002</v>
      </c>
      <c r="V47">
        <v>6.6440000000000001</v>
      </c>
      <c r="W47" t="s">
        <v>74</v>
      </c>
      <c r="X47" t="s">
        <v>74</v>
      </c>
    </row>
    <row r="48" spans="1:25">
      <c r="A48" t="s">
        <v>82</v>
      </c>
    </row>
    <row r="49" spans="1:1">
      <c r="A49" t="s">
        <v>76</v>
      </c>
    </row>
    <row r="50" spans="1:1">
      <c r="A50" t="s">
        <v>77</v>
      </c>
    </row>
    <row r="51" spans="1:1">
      <c r="A51" t="s">
        <v>78</v>
      </c>
    </row>
    <row r="52" spans="1:1">
      <c r="A52" t="s">
        <v>79</v>
      </c>
    </row>
    <row r="53" spans="1:1">
      <c r="A53" t="s">
        <v>80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4884-6657-4719-8C36-E0109387224B}">
  <dimension ref="A1:Y52"/>
  <sheetViews>
    <sheetView topLeftCell="L20" workbookViewId="0">
      <selection activeCell="X8" sqref="X8:Y46"/>
    </sheetView>
  </sheetViews>
  <sheetFormatPr baseColWidth="10" defaultColWidth="9.140625" defaultRowHeight="12.75"/>
  <cols>
    <col min="1" max="256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81</v>
      </c>
      <c r="B3" t="s">
        <v>81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 t="s">
        <v>109</v>
      </c>
    </row>
    <row r="8" spans="1:25">
      <c r="A8" t="s">
        <v>35</v>
      </c>
      <c r="B8" s="22">
        <f>'sécurité sociale oublic orivéez'!B9/total!B8</f>
        <v>0.68382933895180398</v>
      </c>
      <c r="C8" s="22">
        <f>'sécurité sociale oublic orivéez'!C9/total!C8</f>
        <v>0.6775201875488408</v>
      </c>
      <c r="D8" s="22">
        <f>'sécurité sociale oublic orivéez'!D9/total!D8</f>
        <v>0.68626206196038597</v>
      </c>
      <c r="E8" s="22">
        <f>'sécurité sociale oublic orivéez'!E9/total!E8</f>
        <v>0.68049739880725801</v>
      </c>
      <c r="F8" s="22">
        <f>'sécurité sociale oublic orivéez'!F9/total!F8</f>
        <v>0.6834425621367628</v>
      </c>
      <c r="G8" s="22">
        <f>'sécurité sociale oublic orivéez'!G9/total!G8</f>
        <v>0.68406524466750318</v>
      </c>
      <c r="H8" s="22">
        <f>'sécurité sociale oublic orivéez'!H9/total!H8</f>
        <v>0.68308888053152805</v>
      </c>
      <c r="I8" s="22">
        <f>'sécurité sociale oublic orivéez'!I9/total!I8</f>
        <v>0.6931098696461826</v>
      </c>
      <c r="J8" s="22">
        <f>'sécurité sociale oublic orivéez'!J9/total!J8</f>
        <v>0.689901806279549</v>
      </c>
      <c r="K8" s="22">
        <f>'sécurité sociale oublic orivéez'!K9/total!K8</f>
        <v>0.69291983616149799</v>
      </c>
      <c r="L8" s="22">
        <f>'sécurité sociale oublic orivéez'!L9/total!L8</f>
        <v>0.68634204275534438</v>
      </c>
      <c r="M8" s="22">
        <f>'sécurité sociale oublic orivéez'!M9/total!M8</f>
        <v>0.69216352348600207</v>
      </c>
      <c r="N8" s="22">
        <f>'sécurité sociale oublic orivéez'!N9/total!N8</f>
        <v>0.67527377521613818</v>
      </c>
      <c r="O8" s="22">
        <f>'sécurité sociale oublic orivéez'!O9/total!O8</f>
        <v>0.64964004113815565</v>
      </c>
      <c r="P8" s="22">
        <f>'sécurité sociale oublic orivéez'!P9/total!P8</f>
        <v>0.67561521252796419</v>
      </c>
      <c r="Q8" s="22">
        <f>'sécurité sociale oublic orivéez'!Q9/total!Q8</f>
        <v>0.68591632292280491</v>
      </c>
      <c r="R8" s="22">
        <f>'sécurité sociale oublic orivéez'!R9/total!R8</f>
        <v>0.68790250668780339</v>
      </c>
      <c r="S8" s="22">
        <f>'sécurité sociale oublic orivéez'!S9/total!S8</f>
        <v>0.69021041193322141</v>
      </c>
      <c r="T8" s="22">
        <f>'sécurité sociale oublic orivéez'!T9/total!T8</f>
        <v>0.69532803180914515</v>
      </c>
      <c r="U8" s="22">
        <f>'sécurité sociale oublic orivéez'!U9/total!U8</f>
        <v>0.71888454011741687</v>
      </c>
      <c r="V8" s="22">
        <f>'sécurité sociale oublic orivéez'!V9/total!V8</f>
        <v>0.71911269187570204</v>
      </c>
      <c r="W8" s="22">
        <f>'sécurité sociale oublic orivéez'!W9/total!W8</f>
        <v>0.73323890462700658</v>
      </c>
      <c r="X8" s="22">
        <f>'sécurité sociale oublic orivéez'!X9/total!X8</f>
        <v>0.72650347537020243</v>
      </c>
      <c r="Y8" s="22">
        <f>'sécurité sociale oublic orivéez'!Y9/total!Y8</f>
        <v>0.71871153057037351</v>
      </c>
    </row>
    <row r="9" spans="1:25">
      <c r="A9" t="s">
        <v>36</v>
      </c>
      <c r="B9" s="22">
        <f>'sécurité sociale oublic orivéez'!B10/total!B9</f>
        <v>0.7553237722729248</v>
      </c>
      <c r="C9" s="22">
        <f>'sécurité sociale oublic orivéez'!C10/total!C9</f>
        <v>0.75013485812924807</v>
      </c>
      <c r="D9" s="22">
        <f>'sécurité sociale oublic orivéez'!D10/total!D9</f>
        <v>0.74795103778605643</v>
      </c>
      <c r="E9" s="22">
        <f>'sécurité sociale oublic orivéez'!E10/total!E9</f>
        <v>0.74494605635278099</v>
      </c>
      <c r="F9" s="22">
        <f>'sécurité sociale oublic orivéez'!F10/total!F9</f>
        <v>0.73385518590998045</v>
      </c>
      <c r="G9" s="22">
        <f>'sécurité sociale oublic orivéez'!G10/total!G9</f>
        <v>0.73979432845123083</v>
      </c>
      <c r="H9" s="22">
        <f>'sécurité sociale oublic orivéez'!H10/total!H9</f>
        <v>0.74399328506977225</v>
      </c>
      <c r="I9" s="22">
        <f>'sécurité sociale oublic orivéez'!I10/total!I9</f>
        <v>0.74370541334452378</v>
      </c>
      <c r="J9" s="22">
        <f>'sécurité sociale oublic orivéez'!J10/total!J9</f>
        <v>0.74953732264034545</v>
      </c>
      <c r="K9" s="22">
        <f>'sécurité sociale oublic orivéez'!K10/total!K9</f>
        <v>0.75102679444553089</v>
      </c>
      <c r="L9" s="22">
        <f>'sécurité sociale oublic orivéez'!L10/total!L9</f>
        <v>0.74650229918794642</v>
      </c>
      <c r="M9" s="22">
        <f>'sécurité sociale oublic orivéez'!M10/total!M9</f>
        <v>0.74615998404149209</v>
      </c>
      <c r="N9" s="22">
        <f>'sécurité sociale oublic orivéez'!N10/total!N9</f>
        <v>0.74683792528679283</v>
      </c>
      <c r="O9" s="22">
        <f>'sécurité sociale oublic orivéez'!O10/total!O9</f>
        <v>0.74003499902780479</v>
      </c>
      <c r="P9" s="22">
        <f>'sécurité sociale oublic orivéez'!P10/total!P9</f>
        <v>0.74006558641975306</v>
      </c>
      <c r="Q9" s="22">
        <f>'sécurité sociale oublic orivéez'!Q10/total!Q9</f>
        <v>0.74054783950617276</v>
      </c>
      <c r="R9" s="22">
        <f>'sécurité sociale oublic orivéez'!R10/total!R9</f>
        <v>0.73966383307573413</v>
      </c>
      <c r="S9" s="22">
        <f>'sécurité sociale oublic orivéez'!S10/total!S9</f>
        <v>0.7401771956856702</v>
      </c>
      <c r="T9" s="22">
        <f>'sécurité sociale oublic orivéez'!T10/total!T9</f>
        <v>0.74664218765098078</v>
      </c>
      <c r="U9" s="22">
        <f>'sécurité sociale oublic orivéez'!U10/total!U9</f>
        <v>0.75064365404786881</v>
      </c>
      <c r="V9" s="22">
        <f>'sécurité sociale oublic orivéez'!V10/total!V9</f>
        <v>0.7682916117698726</v>
      </c>
      <c r="W9" s="22">
        <f>'sécurité sociale oublic orivéez'!W10/total!W9</f>
        <v>0.7857142857142857</v>
      </c>
      <c r="X9" s="22">
        <f>'sécurité sociale oublic orivéez'!X10/total!X9</f>
        <v>0.77556690866720446</v>
      </c>
      <c r="Y9" s="22">
        <f>'sécurité sociale oublic orivéez'!Y10/total!Y9</f>
        <v>0.77149899580062076</v>
      </c>
    </row>
    <row r="10" spans="1:25">
      <c r="A10" t="s">
        <v>37</v>
      </c>
      <c r="B10" s="22">
        <f>'sécurité sociale oublic orivéez'!B11/total!B10</f>
        <v>0.74609326165770729</v>
      </c>
      <c r="C10" s="22">
        <f>'sécurité sociale oublic orivéez'!C11/total!C10</f>
        <v>0.75411042944785267</v>
      </c>
      <c r="D10" s="22">
        <f>'sécurité sociale oublic orivéez'!D11/total!D10</f>
        <v>0.73803798990141867</v>
      </c>
      <c r="E10" s="22">
        <f>'sécurité sociale oublic orivéez'!E11/total!E10</f>
        <v>0.74181580096027944</v>
      </c>
      <c r="F10" s="22">
        <f>'sécurité sociale oublic orivéez'!F11/total!F10</f>
        <v>0.75053602058319047</v>
      </c>
      <c r="G10" s="22">
        <f>'sécurité sociale oublic orivéez'!G11/total!G10</f>
        <v>0.74848222029488287</v>
      </c>
      <c r="H10" s="22">
        <f>'sécurité sociale oublic orivéez'!H11/total!H10</f>
        <v>0.7463307776560788</v>
      </c>
      <c r="I10" s="22">
        <f>'sécurité sociale oublic orivéez'!I11/total!I10</f>
        <v>0.74233800350262702</v>
      </c>
      <c r="J10" s="22">
        <f>'sécurité sociale oublic orivéez'!J11/total!J10</f>
        <v>0.75799895779051585</v>
      </c>
      <c r="K10" s="22">
        <f>'sécurité sociale oublic orivéez'!K11/total!K10</f>
        <v>0.76339501986241642</v>
      </c>
      <c r="L10" s="22">
        <f>'sécurité sociale oublic orivéez'!L11/total!L10</f>
        <v>0.76288962948441486</v>
      </c>
      <c r="M10" s="22">
        <f>'sécurité sociale oublic orivéez'!M11/total!M10</f>
        <v>0.76213451703174762</v>
      </c>
      <c r="N10" s="22">
        <f>'sécurité sociale oublic orivéez'!N11/total!N10</f>
        <v>0.76490192344315355</v>
      </c>
      <c r="O10" s="22">
        <f>'sécurité sociale oublic orivéez'!O11/total!O10</f>
        <v>0.76013992625508175</v>
      </c>
      <c r="P10" s="22">
        <f>'sécurité sociale oublic orivéez'!P11/total!P10</f>
        <v>0.76152323498916019</v>
      </c>
      <c r="Q10" s="22">
        <f>'sécurité sociale oublic orivéez'!Q11/total!Q10</f>
        <v>0.76410113920533473</v>
      </c>
      <c r="R10" s="22">
        <f>'sécurité sociale oublic orivéez'!R11/total!R10</f>
        <v>0.76801926996479519</v>
      </c>
      <c r="S10" s="22">
        <f>'sécurité sociale oublic orivéez'!S11/total!S10</f>
        <v>0.76757107139549963</v>
      </c>
      <c r="T10" s="22">
        <f>'sécurité sociale oublic orivéez'!T11/total!T10</f>
        <v>0.76631986004971919</v>
      </c>
      <c r="U10" s="22">
        <f>'sécurité sociale oublic orivéez'!U11/total!U10</f>
        <v>0.75257063455303386</v>
      </c>
      <c r="V10" s="22">
        <f>'sécurité sociale oublic orivéez'!V11/total!V10</f>
        <v>0.77924629398106815</v>
      </c>
      <c r="W10" s="22">
        <f>'sécurité sociale oublic orivéez'!W11/total!W10</f>
        <v>0.76627727972471249</v>
      </c>
      <c r="X10" s="22">
        <f>'sécurité sociale oublic orivéez'!X11/total!X10</f>
        <v>0.75118505437308303</v>
      </c>
      <c r="Y10" s="22">
        <f>'sécurité sociale oublic orivéez'!Y11/total!Y10</f>
        <v>0.75144296839212099</v>
      </c>
    </row>
    <row r="11" spans="1:25">
      <c r="A11" t="s">
        <v>38</v>
      </c>
      <c r="B11" s="22">
        <f>'sécurité sociale oublic orivéez'!B12/total!B11</f>
        <v>0.69968477206595547</v>
      </c>
      <c r="C11" s="22">
        <f>'sécurité sociale oublic orivéez'!C12/total!C11</f>
        <v>0.69704347826086954</v>
      </c>
      <c r="D11" s="22">
        <f>'sécurité sociale oublic orivéez'!D12/total!D11</f>
        <v>0.69267246245907199</v>
      </c>
      <c r="E11" s="22">
        <f>'sécurité sociale oublic orivéez'!E12/total!E11</f>
        <v>0.69947841527022536</v>
      </c>
      <c r="F11" s="22">
        <f>'sécurité sociale oublic orivéez'!F12/total!F11</f>
        <v>0.6987646150452238</v>
      </c>
      <c r="G11" s="22">
        <f>'sécurité sociale oublic orivéez'!G12/total!G11</f>
        <v>0.6986164914222468</v>
      </c>
      <c r="H11" s="22">
        <f>'sécurité sociale oublic orivéez'!H12/total!H11</f>
        <v>0.69439092271462211</v>
      </c>
      <c r="I11" s="22">
        <f>'sécurité sociale oublic orivéez'!I12/total!I11</f>
        <v>0.69592376919004761</v>
      </c>
      <c r="J11" s="22">
        <f>'sécurité sociale oublic orivéez'!J12/total!J11</f>
        <v>0.69754371357202327</v>
      </c>
      <c r="K11" s="22">
        <f>'sécurité sociale oublic orivéez'!K12/total!K11</f>
        <v>0.7020258863252673</v>
      </c>
      <c r="L11" s="22">
        <f>'sécurité sociale oublic orivéez'!L12/total!L11</f>
        <v>0.69885724990633202</v>
      </c>
      <c r="M11" s="22">
        <f>'sécurité sociale oublic orivéez'!M12/total!M11</f>
        <v>0.70221579961464342</v>
      </c>
      <c r="N11" s="22">
        <f>'sécurité sociale oublic orivéez'!N12/total!N11</f>
        <v>0.70494766888677451</v>
      </c>
      <c r="O11" s="22">
        <f>'sécurité sociale oublic orivéez'!O12/total!O11</f>
        <v>0.70908567038033032</v>
      </c>
      <c r="P11" s="22">
        <f>'sécurité sociale oublic orivéez'!P12/total!P11</f>
        <v>0.70744784558393448</v>
      </c>
      <c r="Q11" s="22">
        <f>'sécurité sociale oublic orivéez'!Q12/total!Q11</f>
        <v>0.70835273302914603</v>
      </c>
      <c r="R11" s="22">
        <f>'sécurité sociale oublic orivéez'!R12/total!R11</f>
        <v>0.69842277012327769</v>
      </c>
      <c r="S11" s="22">
        <f>'sécurité sociale oublic orivéez'!S12/total!S11</f>
        <v>0.6962222629745094</v>
      </c>
      <c r="T11" s="22">
        <f>'sécurité sociale oublic orivéez'!T12/total!T11</f>
        <v>0.69683631361760667</v>
      </c>
      <c r="U11" s="22">
        <f>'sécurité sociale oublic orivéez'!U12/total!U11</f>
        <v>0.69506767190480512</v>
      </c>
      <c r="V11" s="22">
        <f>'sécurité sociale oublic orivéez'!V12/total!V11</f>
        <v>0.73693901035673182</v>
      </c>
      <c r="W11" s="22">
        <f>'sécurité sociale oublic orivéez'!W12/total!W11</f>
        <v>0.73463596562347988</v>
      </c>
      <c r="X11" s="22">
        <f>'sécurité sociale oublic orivéez'!X12/total!X11</f>
        <v>0.7121239095602635</v>
      </c>
      <c r="Y11" s="22">
        <f>'sécurité sociale oublic orivéez'!Y12/total!Y11</f>
        <v>0.70491803278688525</v>
      </c>
    </row>
    <row r="12" spans="1:25">
      <c r="A12" t="s">
        <v>39</v>
      </c>
      <c r="B12" s="22">
        <f>'sécurité sociale oublic orivéez'!B13/total!B12</f>
        <v>0.53328571428571425</v>
      </c>
      <c r="C12" s="22">
        <f>'sécurité sociale oublic orivéez'!C13/total!C12</f>
        <v>0.52726504156685916</v>
      </c>
      <c r="D12" s="22">
        <f>'sécurité sociale oublic orivéez'!D13/total!D12</f>
        <v>0.52816315205327413</v>
      </c>
      <c r="E12" s="22">
        <f>'sécurité sociale oublic orivéez'!E13/total!E12</f>
        <v>0.52220689655172414</v>
      </c>
      <c r="F12" s="22">
        <f>'sécurité sociale oublic orivéez'!F13/total!F12</f>
        <v>0.52995658465991313</v>
      </c>
      <c r="G12" s="22">
        <f>'sécurité sociale oublic orivéez'!G13/total!G12</f>
        <v>0.52928743961352653</v>
      </c>
      <c r="H12" s="22">
        <f>'sécurité sociale oublic orivéez'!H13/total!H12</f>
        <v>0.54100790513833996</v>
      </c>
      <c r="I12" s="22">
        <f>'sécurité sociale oublic orivéez'!I13/total!I12</f>
        <v>0.54981490423305968</v>
      </c>
      <c r="J12" s="22">
        <f>'sécurité sociale oublic orivéez'!J13/total!J12</f>
        <v>0.56394658753709204</v>
      </c>
      <c r="K12" s="22">
        <f>'sécurité sociale oublic orivéez'!K13/total!K12</f>
        <v>0.59022652074319171</v>
      </c>
      <c r="L12" s="22">
        <f>'sécurité sociale oublic orivéez'!L13/total!L12</f>
        <v>0.59017595307917892</v>
      </c>
      <c r="M12" s="22">
        <f>'sécurité sociale oublic orivéez'!M13/total!M12</f>
        <v>0.59464627151051619</v>
      </c>
      <c r="N12" s="22">
        <f>'sécurité sociale oublic orivéez'!N13/total!N12</f>
        <v>0.59985754985754991</v>
      </c>
      <c r="O12" s="22">
        <f>'sécurité sociale oublic orivéez'!O13/total!O12</f>
        <v>0.5934991974317817</v>
      </c>
      <c r="P12" s="22">
        <f>'sécurité sociale oublic orivéez'!P13/total!P12</f>
        <v>0.58939046161693442</v>
      </c>
      <c r="Q12" s="22">
        <f>'sécurité sociale oublic orivéez'!Q13/total!Q12</f>
        <v>0.58747455394563519</v>
      </c>
      <c r="R12" s="22">
        <f>'sécurité sociale oublic orivéez'!R13/total!R12</f>
        <v>0.58494975461556442</v>
      </c>
      <c r="S12" s="22">
        <f>'sécurité sociale oublic orivéez'!S13/total!S12</f>
        <v>0.60147398526014739</v>
      </c>
      <c r="T12" s="22">
        <f>'sécurité sociale oublic orivéez'!T13/total!T12</f>
        <v>0.60318664643399089</v>
      </c>
      <c r="U12" s="22">
        <f>'sécurité sociale oublic orivéez'!U13/total!U12</f>
        <v>0.60600234967424982</v>
      </c>
      <c r="V12" s="22">
        <f>'sécurité sociale oublic orivéez'!V13/total!V12</f>
        <v>0.65025187622082858</v>
      </c>
      <c r="W12" s="22">
        <f>'sécurité sociale oublic orivéez'!W13/total!W12</f>
        <v>0.62945520710692504</v>
      </c>
      <c r="X12" s="22">
        <f>'sécurité sociale oublic orivéez'!X13/total!X12</f>
        <v>0.57499500699021378</v>
      </c>
      <c r="Y12" s="22">
        <f>'sécurité sociale oublic orivéez'!Y13/total!Y12</f>
        <v>0.58051353503184711</v>
      </c>
    </row>
    <row r="13" spans="1:25">
      <c r="A13" t="s">
        <v>40</v>
      </c>
      <c r="B13" s="22">
        <f>'sécurité sociale oublic orivéez'!B14/total!B13</f>
        <v>0.76521739130434785</v>
      </c>
      <c r="C13" s="22">
        <f>'sécurité sociale oublic orivéez'!C14/total!C13</f>
        <v>0.77027936721642543</v>
      </c>
      <c r="D13" s="22">
        <f>'sécurité sociale oublic orivéez'!D14/total!D13</f>
        <v>0.78405721262864125</v>
      </c>
      <c r="E13" s="22">
        <f>'sécurité sociale oublic orivéez'!E14/total!E13</f>
        <v>0.79792207792207781</v>
      </c>
      <c r="F13" s="22">
        <f>'sécurité sociale oublic orivéez'!F14/total!F13</f>
        <v>0.75995861355406102</v>
      </c>
      <c r="G13" s="22">
        <f>'sécurité sociale oublic orivéez'!G14/total!G13</f>
        <v>0.74155266194165148</v>
      </c>
      <c r="H13" s="22">
        <f>'sécurité sociale oublic orivéez'!H14/total!H13</f>
        <v>0.74368686868686862</v>
      </c>
      <c r="I13" s="22">
        <f>'sécurité sociale oublic orivéez'!I14/total!I13</f>
        <v>0.73162840856570632</v>
      </c>
      <c r="J13" s="22">
        <f>'sécurité sociale oublic orivéez'!J14/total!J13</f>
        <v>0.71777258111663256</v>
      </c>
      <c r="K13" s="22">
        <f>'sécurité sociale oublic orivéez'!K14/total!K13</f>
        <v>0.74381069621118856</v>
      </c>
      <c r="L13" s="22">
        <f>'sécurité sociale oublic orivéez'!L14/total!L13</f>
        <v>0.748126149059539</v>
      </c>
      <c r="M13" s="22">
        <f>'sécurité sociale oublic orivéez'!M14/total!M13</f>
        <v>0.7594750036867719</v>
      </c>
      <c r="N13" s="22">
        <f>'sécurité sociale oublic orivéez'!N14/total!N13</f>
        <v>0.73880818262674175</v>
      </c>
      <c r="O13" s="22">
        <f>'sécurité sociale oublic orivéez'!O14/total!O13</f>
        <v>0.75587858058999569</v>
      </c>
      <c r="P13" s="22">
        <f>'sécurité sociale oublic orivéez'!P14/total!P13</f>
        <v>0.76175897578625107</v>
      </c>
      <c r="Q13" s="22">
        <f>'sécurité sociale oublic orivéez'!Q14/total!Q13</f>
        <v>0.76312641233550449</v>
      </c>
      <c r="R13" s="22">
        <f>'sécurité sociale oublic orivéez'!R14/total!R13</f>
        <v>0.7609879166113398</v>
      </c>
      <c r="S13" s="22">
        <f>'sécurité sociale oublic orivéez'!S14/total!S13</f>
        <v>0.76598515431696823</v>
      </c>
      <c r="T13" s="22">
        <f>'sécurité sociale oublic orivéez'!T14/total!T13</f>
        <v>0.7727213114754099</v>
      </c>
      <c r="U13" s="22">
        <f>'sécurité sociale oublic orivéez'!U14/total!U13</f>
        <v>0.76439588688946014</v>
      </c>
      <c r="V13" s="22">
        <f>'sécurité sociale oublic orivéez'!V14/total!V13</f>
        <v>0.77450080330502635</v>
      </c>
      <c r="W13" s="22">
        <f>'sécurité sociale oublic orivéez'!W14/total!W13</f>
        <v>0.78365491239742735</v>
      </c>
      <c r="X13" s="22">
        <f>'sécurité sociale oublic orivéez'!X14/total!X13</f>
        <v>0.76934248745709011</v>
      </c>
      <c r="Y13" s="22">
        <f>'sécurité sociale oublic orivéez'!Y14/total!Y13</f>
        <v>0.76703068122724916</v>
      </c>
    </row>
    <row r="14" spans="1:25">
      <c r="A14" t="s">
        <v>41</v>
      </c>
      <c r="B14" s="22">
        <f>'sécurité sociale oublic orivéez'!B15/total!B14</f>
        <v>0.66031987814166027</v>
      </c>
      <c r="C14" s="22">
        <f>'sécurité sociale oublic orivéez'!C15/total!C14</f>
        <v>0.66373185047883831</v>
      </c>
      <c r="D14" s="22">
        <f>'sécurité sociale oublic orivéez'!D15/total!D14</f>
        <v>0.67695443295967395</v>
      </c>
      <c r="E14" s="22">
        <f>'sécurité sociale oublic orivéez'!E15/total!E14</f>
        <v>0.67283684890228146</v>
      </c>
      <c r="F14" s="22">
        <f>'sécurité sociale oublic orivéez'!F15/total!F14</f>
        <v>0.66832579185520369</v>
      </c>
      <c r="G14" s="22">
        <f>'sécurité sociale oublic orivéez'!G15/total!G14</f>
        <v>0.64840936374549818</v>
      </c>
      <c r="H14" s="22">
        <f>'sécurité sociale oublic orivéez'!H15/total!H14</f>
        <v>0.66921413121845719</v>
      </c>
      <c r="I14" s="22">
        <f>'sécurité sociale oublic orivéez'!I15/total!I14</f>
        <v>0.66966838193253275</v>
      </c>
      <c r="J14" s="22">
        <f>'sécurité sociale oublic orivéez'!J15/total!J14</f>
        <v>0.68563395367519087</v>
      </c>
      <c r="K14" s="22">
        <f>'sécurité sociale oublic orivéez'!K15/total!K14</f>
        <v>0.71730279898218829</v>
      </c>
      <c r="L14" s="22">
        <f>'sécurité sociale oublic orivéez'!L15/total!L14</f>
        <v>0.73122431186947323</v>
      </c>
      <c r="M14" s="22">
        <f>'sécurité sociale oublic orivéez'!M15/total!M14</f>
        <v>0.72965976331360938</v>
      </c>
      <c r="N14" s="22">
        <f>'sécurité sociale oublic orivéez'!N15/total!N14</f>
        <v>0.74094063222821893</v>
      </c>
      <c r="O14" s="22">
        <f>'sécurité sociale oublic orivéez'!O15/total!O14</f>
        <v>0.74892564135955209</v>
      </c>
      <c r="P14" s="22">
        <f>'sécurité sociale oublic orivéez'!P15/total!P14</f>
        <v>0.72957452362307496</v>
      </c>
      <c r="Q14" s="22">
        <f>'sécurité sociale oublic orivéez'!Q15/total!Q14</f>
        <v>0.74841938883034786</v>
      </c>
      <c r="R14" s="22">
        <f>'sécurité sociale oublic orivéez'!R15/total!R14</f>
        <v>0.75105946684894043</v>
      </c>
      <c r="S14" s="22">
        <f>'sécurité sociale oublic orivéez'!S15/total!S14</f>
        <v>0.74975159687721793</v>
      </c>
      <c r="T14" s="22">
        <f>'sécurité sociale oublic orivéez'!T15/total!T14</f>
        <v>0.73826516607191872</v>
      </c>
      <c r="U14" s="22">
        <f>'sécurité sociale oublic orivéez'!U15/total!U14</f>
        <v>0.73937127821631354</v>
      </c>
      <c r="V14" s="22">
        <f>'sécurité sociale oublic orivéez'!V15/total!V14</f>
        <v>0.75795527156549525</v>
      </c>
      <c r="W14" s="22">
        <f>'sécurité sociale oublic orivéez'!W15/total!W14</f>
        <v>0.75161844365173736</v>
      </c>
      <c r="X14" s="22">
        <f>'sécurité sociale oublic orivéez'!X15/total!X14</f>
        <v>0.72508351893095757</v>
      </c>
      <c r="Y14" s="22">
        <f>'sécurité sociale oublic orivéez'!Y15/total!Y14</f>
        <v>0.71654328018223234</v>
      </c>
    </row>
    <row r="15" spans="1:25">
      <c r="A15" t="s">
        <v>42</v>
      </c>
      <c r="B15" s="22">
        <f>'sécurité sociale oublic orivéez'!B16/total!B15</f>
        <v>0.89808805472724096</v>
      </c>
      <c r="C15" s="22">
        <f>'sécurité sociale oublic orivéez'!C16/total!C15</f>
        <v>0.89356984478935686</v>
      </c>
      <c r="D15" s="22">
        <f>'sécurité sociale oublic orivéez'!D16/total!D15</f>
        <v>0.90011332361988017</v>
      </c>
      <c r="E15" s="22">
        <f>'sécurité sociale oublic orivéez'!E16/total!E15</f>
        <v>0.89393010423053343</v>
      </c>
      <c r="F15" s="22">
        <f>'sécurité sociale oublic orivéez'!F16/total!F15</f>
        <v>0.88773421508423866</v>
      </c>
      <c r="G15" s="22">
        <f>'sécurité sociale oublic orivéez'!G16/total!G15</f>
        <v>0.86831730011039265</v>
      </c>
      <c r="H15" s="22">
        <f>'sécurité sociale oublic orivéez'!H16/total!H15</f>
        <v>0.86307592472420513</v>
      </c>
      <c r="I15" s="22">
        <f>'sécurité sociale oublic orivéez'!I16/total!I15</f>
        <v>0.84680922151687277</v>
      </c>
      <c r="J15" s="22">
        <f>'sécurité sociale oublic orivéez'!J16/total!J15</f>
        <v>0.82101105845181677</v>
      </c>
      <c r="K15" s="22">
        <f>'sécurité sociale oublic orivéez'!K16/total!K15</f>
        <v>0.83266657469995864</v>
      </c>
      <c r="L15" s="22">
        <f>'sécurité sociale oublic orivéez'!L16/total!L15</f>
        <v>0.84893224360664388</v>
      </c>
      <c r="M15" s="22">
        <f>'sécurité sociale oublic orivéez'!M16/total!M15</f>
        <v>0.84612331304577926</v>
      </c>
      <c r="N15" s="22">
        <f>'sécurité sociale oublic orivéez'!N16/total!N15</f>
        <v>0.84627492130115423</v>
      </c>
      <c r="O15" s="22">
        <f>'sécurité sociale oublic orivéez'!O16/total!O15</f>
        <v>0.84510038558702305</v>
      </c>
      <c r="P15" s="22">
        <f>'sécurité sociale oublic orivéez'!P16/total!P15</f>
        <v>0.8413032054650551</v>
      </c>
      <c r="Q15" s="22">
        <f>'sécurité sociale oublic orivéez'!Q16/total!Q15</f>
        <v>0.84312661148052659</v>
      </c>
      <c r="R15" s="22">
        <f>'sécurité sociale oublic orivéez'!R16/total!R15</f>
        <v>0.84246575342465757</v>
      </c>
      <c r="S15" s="22">
        <f>'sécurité sociale oublic orivéez'!S16/total!S15</f>
        <v>0.84378810459287357</v>
      </c>
      <c r="T15" s="22">
        <f>'sécurité sociale oublic orivéez'!T16/total!T15</f>
        <v>0.84886211512717547</v>
      </c>
      <c r="U15" s="22">
        <f>'sécurité sociale oublic orivéez'!U16/total!U15</f>
        <v>0.84992766013415755</v>
      </c>
      <c r="V15" s="22">
        <f>'sécurité sociale oublic orivéez'!V16/total!V15</f>
        <v>0.87703494682005634</v>
      </c>
      <c r="W15" s="22">
        <f>'sécurité sociale oublic orivéez'!W16/total!W15</f>
        <v>0.86415849931499622</v>
      </c>
      <c r="X15" s="22">
        <f>'sécurité sociale oublic orivéez'!X16/total!X15</f>
        <v>0.84975565405159681</v>
      </c>
      <c r="Y15" s="22">
        <f>'sécurité sociale oublic orivéez'!Y16/total!Y15</f>
        <v>0.85000000000000009</v>
      </c>
    </row>
    <row r="16" spans="1:25">
      <c r="A16" t="s">
        <v>43</v>
      </c>
      <c r="B16" s="22">
        <f>'sécurité sociale oublic orivéez'!B17/total!B16</f>
        <v>0.83107107601184615</v>
      </c>
      <c r="C16" s="22">
        <f>'sécurité sociale oublic orivéez'!C17/total!C16</f>
        <v>0.83404356060606055</v>
      </c>
      <c r="D16" s="22">
        <f>'sécurité sociale oublic orivéez'!D17/total!D16</f>
        <v>0.83798690106859708</v>
      </c>
      <c r="E16" s="22">
        <f>'sécurité sociale oublic orivéez'!E17/total!E16</f>
        <v>0.83906109613656787</v>
      </c>
      <c r="F16" s="22">
        <f>'sécurité sociale oublic orivéez'!F17/total!F16</f>
        <v>0.8355723326301765</v>
      </c>
      <c r="G16" s="22">
        <f>'sécurité sociale oublic orivéez'!G17/total!G16</f>
        <v>0.83742162578374224</v>
      </c>
      <c r="H16" s="22">
        <f>'sécurité sociale oublic orivéez'!H17/total!H16</f>
        <v>0.83869560475515326</v>
      </c>
      <c r="I16" s="22">
        <f>'sécurité sociale oublic orivéez'!I17/total!I16</f>
        <v>0.83710455764075076</v>
      </c>
      <c r="J16" s="22">
        <f>'sécurité sociale oublic orivéez'!J17/total!J16</f>
        <v>0.84018504889075807</v>
      </c>
      <c r="K16" s="22">
        <f>'sécurité sociale oublic orivéez'!K17/total!K16</f>
        <v>0.84457560427206302</v>
      </c>
      <c r="L16" s="22">
        <f>'sécurité sociale oublic orivéez'!L17/total!L16</f>
        <v>0.84241336984231907</v>
      </c>
      <c r="M16" s="22">
        <f>'sécurité sociale oublic orivéez'!M17/total!M16</f>
        <v>0.83904505198305734</v>
      </c>
      <c r="N16" s="22">
        <f>'sécurité sociale oublic orivéez'!N17/total!N16</f>
        <v>0.84342280601561015</v>
      </c>
      <c r="O16" s="22">
        <f>'sécurité sociale oublic orivéez'!O17/total!O16</f>
        <v>0.84432589718719686</v>
      </c>
      <c r="P16" s="22">
        <f>'sécurité sociale oublic orivéez'!P17/total!P16</f>
        <v>0.84415079673532845</v>
      </c>
      <c r="Q16" s="22">
        <f>'sécurité sociale oublic orivéez'!Q17/total!Q16</f>
        <v>0.84227343144848954</v>
      </c>
      <c r="R16" s="22">
        <f>'sécurité sociale oublic orivéez'!R17/total!R16</f>
        <v>0.84165282797694629</v>
      </c>
      <c r="S16" s="22">
        <f>'sécurité sociale oublic orivéez'!S17/total!S16</f>
        <v>0.8395721925133689</v>
      </c>
      <c r="T16" s="22">
        <f>'sécurité sociale oublic orivéez'!T17/total!T16</f>
        <v>0.83749257278669043</v>
      </c>
      <c r="U16" s="22">
        <f>'sécurité sociale oublic orivéez'!U17/total!U16</f>
        <v>0.83717494089834532</v>
      </c>
      <c r="V16" s="22">
        <f>'sécurité sociale oublic orivéez'!V17/total!V16</f>
        <v>0.84753787878787867</v>
      </c>
      <c r="W16" s="22">
        <f>'sécurité sociale oublic orivéez'!W17/total!W16</f>
        <v>0.84515890613451583</v>
      </c>
      <c r="X16" s="22">
        <f>'sécurité sociale oublic orivéez'!X17/total!X16</f>
        <v>0.84582102152807093</v>
      </c>
      <c r="Y16" s="22">
        <f>'sécurité sociale oublic orivéez'!Y17/total!Y16</f>
        <v>0.83529287151784759</v>
      </c>
    </row>
    <row r="17" spans="1:25">
      <c r="A17" t="s">
        <v>44</v>
      </c>
      <c r="B17" s="22">
        <f>'sécurité sociale oublic orivéez'!B18/total!B17</f>
        <v>0.76955848179705666</v>
      </c>
      <c r="C17" s="22">
        <f>'sécurité sociale oublic orivéez'!C18/total!C17</f>
        <v>0.78351809244927839</v>
      </c>
      <c r="D17" s="22">
        <f>'sécurité sociale oublic orivéez'!D18/total!D17</f>
        <v>0.76568147990644264</v>
      </c>
      <c r="E17" s="22">
        <f>'sécurité sociale oublic orivéez'!E18/total!E17</f>
        <v>0.76182136602451833</v>
      </c>
      <c r="F17" s="22">
        <f>'sécurité sociale oublic orivéez'!F18/total!F17</f>
        <v>0.74428624953165978</v>
      </c>
      <c r="G17" s="22">
        <f>'sécurité sociale oublic orivéez'!G18/total!G17</f>
        <v>0.74466477809254017</v>
      </c>
      <c r="H17" s="22">
        <f>'sécurité sociale oublic orivéez'!H18/total!H17</f>
        <v>0.75251306795335737</v>
      </c>
      <c r="I17" s="22">
        <f>'sécurité sociale oublic orivéez'!I18/total!I17</f>
        <v>0.75602700096432018</v>
      </c>
      <c r="J17" s="22">
        <f>'sécurité sociale oublic orivéez'!J18/total!J17</f>
        <v>0.76363941581332895</v>
      </c>
      <c r="K17" s="22">
        <f>'sécurité sociale oublic orivéez'!K18/total!K17</f>
        <v>0.77005113221329435</v>
      </c>
      <c r="L17" s="22">
        <f>'sécurité sociale oublic orivéez'!L18/total!L17</f>
        <v>0.75447376402790411</v>
      </c>
      <c r="M17" s="22">
        <f>'sécurité sociale oublic orivéez'!M18/total!M17</f>
        <v>0.75748601513655811</v>
      </c>
      <c r="N17" s="22">
        <f>'sécurité sociale oublic orivéez'!N18/total!N17</f>
        <v>0.75652173913043474</v>
      </c>
      <c r="O17" s="22">
        <f>'sécurité sociale oublic orivéez'!O18/total!O17</f>
        <v>0.74590033434166536</v>
      </c>
      <c r="P17" s="22">
        <f>'sécurité sociale oublic orivéez'!P18/total!P17</f>
        <v>0.74819239232945611</v>
      </c>
      <c r="Q17" s="22">
        <f>'sécurité sociale oublic orivéez'!Q18/total!Q17</f>
        <v>0.74702605029363056</v>
      </c>
      <c r="R17" s="22">
        <f>'sécurité sociale oublic orivéez'!R18/total!R17</f>
        <v>0.74649358400477472</v>
      </c>
      <c r="S17" s="22">
        <f>'sécurité sociale oublic orivéez'!S18/total!S17</f>
        <v>0.73578899499772621</v>
      </c>
      <c r="T17" s="22">
        <f>'sécurité sociale oublic orivéez'!T18/total!T17</f>
        <v>0.7368106411597668</v>
      </c>
      <c r="U17" s="22">
        <f>'sécurité sociale oublic orivéez'!U18/total!U17</f>
        <v>0.74446237347806954</v>
      </c>
      <c r="V17" s="22">
        <f>'sécurité sociale oublic orivéez'!V18/total!V17</f>
        <v>0.77107797862514849</v>
      </c>
      <c r="W17" s="22">
        <f>'sécurité sociale oublic orivéez'!W18/total!W17</f>
        <v>0.76665331731411035</v>
      </c>
      <c r="X17" s="22">
        <f>'sécurité sociale oublic orivéez'!X18/total!X17</f>
        <v>0.74829059829059841</v>
      </c>
      <c r="Y17" s="22">
        <f>'sécurité sociale oublic orivéez'!Y18/total!Y17</f>
        <v>0.76094721524011111</v>
      </c>
    </row>
    <row r="18" spans="1:25">
      <c r="A18" t="s">
        <v>45</v>
      </c>
      <c r="B18" s="22">
        <f>'sécurité sociale oublic orivéez'!B19/total!B18</f>
        <v>0.74115324968278584</v>
      </c>
      <c r="C18" s="22">
        <f>'sécurité sociale oublic orivéez'!C19/total!C18</f>
        <v>0.74582816163287824</v>
      </c>
      <c r="D18" s="22">
        <f>'sécurité sociale oublic orivéez'!D19/total!D18</f>
        <v>0.75117986366019929</v>
      </c>
      <c r="E18" s="22">
        <f>'sécurité sociale oublic orivéez'!E19/total!E18</f>
        <v>0.75472411186696897</v>
      </c>
      <c r="F18" s="22">
        <f>'sécurité sociale oublic orivéez'!F19/total!F18</f>
        <v>0.7601439384539026</v>
      </c>
      <c r="G18" s="22">
        <f>'sécurité sociale oublic orivéez'!G19/total!G18</f>
        <v>0.76158301158301156</v>
      </c>
      <c r="H18" s="22">
        <f>'sécurité sociale oublic orivéez'!H19/total!H18</f>
        <v>0.77281506518590048</v>
      </c>
      <c r="I18" s="22">
        <f>'sécurité sociale oublic orivéez'!I19/total!I18</f>
        <v>0.77177140029688274</v>
      </c>
      <c r="J18" s="22">
        <f>'sécurité sociale oublic orivéez'!J19/total!J18</f>
        <v>0.7738223660553758</v>
      </c>
      <c r="K18" s="22">
        <f>'sécurité sociale oublic orivéez'!K19/total!K18</f>
        <v>0.77524287741512943</v>
      </c>
      <c r="L18" s="22">
        <f>'sécurité sociale oublic orivéez'!L19/total!L18</f>
        <v>0.77083789105228617</v>
      </c>
      <c r="M18" s="22">
        <f>'sécurité sociale oublic orivéez'!M19/total!M18</f>
        <v>0.77610322021034372</v>
      </c>
      <c r="N18" s="22">
        <f>'sécurité sociale oublic orivéez'!N19/total!N18</f>
        <v>0.78186939286459423</v>
      </c>
      <c r="O18" s="22">
        <f>'sécurité sociale oublic orivéez'!O19/total!O18</f>
        <v>0.77950025497195308</v>
      </c>
      <c r="P18" s="22">
        <f>'sécurité sociale oublic orivéez'!P19/total!P18</f>
        <v>0.78018607504345161</v>
      </c>
      <c r="Q18" s="22">
        <f>'sécurité sociale oublic orivéez'!Q19/total!Q18</f>
        <v>0.76941420425090723</v>
      </c>
      <c r="R18" s="22">
        <f>'sécurité sociale oublic orivéez'!R19/total!R18</f>
        <v>0.76220942631691191</v>
      </c>
      <c r="S18" s="22">
        <f>'sécurité sociale oublic orivéez'!S19/total!S18</f>
        <v>0.76410649720609181</v>
      </c>
      <c r="T18" s="22">
        <f>'sécurité sociale oublic orivéez'!T19/total!T18</f>
        <v>0.76954550481035056</v>
      </c>
      <c r="U18" s="22">
        <f>'sécurité sociale oublic orivéez'!U19/total!U18</f>
        <v>0.77875913204666891</v>
      </c>
      <c r="V18" s="22">
        <f>'sécurité sociale oublic orivéez'!V19/total!V18</f>
        <v>0.7905938538205981</v>
      </c>
      <c r="W18" s="22">
        <f>'sécurité sociale oublic orivéez'!W19/total!W18</f>
        <v>0.75951219512195123</v>
      </c>
      <c r="X18" s="22">
        <f>'sécurité sociale oublic orivéez'!X19/total!X18</f>
        <v>0.795973154362416</v>
      </c>
      <c r="Y18" s="22">
        <f>'sécurité sociale oublic orivéez'!Y19/total!Y18</f>
        <v>0.81115837372638233</v>
      </c>
    </row>
    <row r="19" spans="1:25">
      <c r="A19" t="s">
        <v>46</v>
      </c>
      <c r="B19" s="22">
        <f>'sécurité sociale oublic orivéez'!B20/total!B19</f>
        <v>0.78881469115191982</v>
      </c>
      <c r="C19" s="22">
        <f>'sécurité sociale oublic orivéez'!C20/total!C19</f>
        <v>0.7890995260663507</v>
      </c>
      <c r="D19" s="22">
        <f>'sécurité sociale oublic orivéez'!D20/total!D19</f>
        <v>0.7917581321093593</v>
      </c>
      <c r="E19" s="22">
        <f>'sécurité sociale oublic orivéez'!E20/total!E19</f>
        <v>0.78776157889517007</v>
      </c>
      <c r="F19" s="22">
        <f>'sécurité sociale oublic orivéez'!F20/total!F19</f>
        <v>0.78787878787878785</v>
      </c>
      <c r="G19" s="22">
        <f>'sécurité sociale oublic orivéez'!G20/total!G19</f>
        <v>0.78688203622124331</v>
      </c>
      <c r="H19" s="22">
        <f>'sécurité sociale oublic orivéez'!H20/total!H19</f>
        <v>0.77228962064317364</v>
      </c>
      <c r="I19" s="22">
        <f>'sécurité sociale oublic orivéez'!I20/total!I19</f>
        <v>0.77016285381930982</v>
      </c>
      <c r="J19" s="22">
        <f>'sécurité sociale oublic orivéez'!J20/total!J19</f>
        <v>0.76487953528235408</v>
      </c>
      <c r="K19" s="22">
        <f>'sécurité sociale oublic orivéez'!K20/total!K19</f>
        <v>0.76506024096385539</v>
      </c>
      <c r="L19" s="22">
        <f>'sécurité sociale oublic orivéez'!L20/total!L19</f>
        <v>0.76260466773561364</v>
      </c>
      <c r="M19" s="22">
        <f>'sécurité sociale oublic orivéez'!M20/total!M19</f>
        <v>0.76003576218149294</v>
      </c>
      <c r="N19" s="22">
        <f>'sécurité sociale oublic orivéez'!N20/total!N19</f>
        <v>0.76090997609984945</v>
      </c>
      <c r="O19" s="22">
        <f>'sécurité sociale oublic orivéez'!O20/total!O19</f>
        <v>0.76158301158301156</v>
      </c>
      <c r="P19" s="22">
        <f>'sécurité sociale oublic orivéez'!P20/total!P19</f>
        <v>0.76375769130773907</v>
      </c>
      <c r="Q19" s="22">
        <f>'sécurité sociale oublic orivéez'!Q20/total!Q19</f>
        <v>0.76581062194269733</v>
      </c>
      <c r="R19" s="22">
        <f>'sécurité sociale oublic orivéez'!R20/total!R19</f>
        <v>0.82974457327172879</v>
      </c>
      <c r="S19" s="22">
        <f>'sécurité sociale oublic orivéez'!S20/total!S19</f>
        <v>0.83091149273447817</v>
      </c>
      <c r="T19" s="22">
        <f>'sécurité sociale oublic orivéez'!T20/total!T19</f>
        <v>0.83351177730192727</v>
      </c>
      <c r="U19" s="22">
        <f>'sécurité sociale oublic orivéez'!U20/total!U19</f>
        <v>0.83551267021372533</v>
      </c>
      <c r="V19" s="22">
        <f>'sécurité sociale oublic orivéez'!V20/total!V19</f>
        <v>0.84799274585771989</v>
      </c>
      <c r="W19" s="22">
        <f>'sécurité sociale oublic orivéez'!W20/total!W19</f>
        <v>0.84904127396815077</v>
      </c>
      <c r="X19" s="22">
        <f>'sécurité sociale oublic orivéez'!X20/total!X19</f>
        <v>0.8473320989732368</v>
      </c>
      <c r="Y19" s="22" t="e">
        <f>'sécurité sociale oublic orivéez'!Y20/total!Y19</f>
        <v>#VALUE!</v>
      </c>
    </row>
    <row r="20" spans="1:25">
      <c r="A20" t="s">
        <v>47</v>
      </c>
      <c r="B20" s="22">
        <f>'sécurité sociale oublic orivéez'!B21/total!B20</f>
        <v>0.78094660194174759</v>
      </c>
      <c r="C20" s="22">
        <f>'sécurité sociale oublic orivéez'!C21/total!C20</f>
        <v>0.78046567886301788</v>
      </c>
      <c r="D20" s="22">
        <f>'sécurité sociale oublic orivéez'!D21/total!D20</f>
        <v>0.77611940298507465</v>
      </c>
      <c r="E20" s="22">
        <f>'sécurité sociale oublic orivéez'!E21/total!E20</f>
        <v>0.77119784656796775</v>
      </c>
      <c r="F20" s="22">
        <f>'sécurité sociale oublic orivéez'!F21/total!F20</f>
        <v>0.75556869702345753</v>
      </c>
      <c r="G20" s="22">
        <f>'sécurité sociale oublic orivéez'!G21/total!G20</f>
        <v>0.75339410395655548</v>
      </c>
      <c r="H20" s="22">
        <f>'sécurité sociale oublic orivéez'!H21/total!H20</f>
        <v>0.74931237721021615</v>
      </c>
      <c r="I20" s="22">
        <f>'sécurité sociale oublic orivéez'!I21/total!I20</f>
        <v>0.7492786787384339</v>
      </c>
      <c r="J20" s="22">
        <f>'sécurité sociale oublic orivéez'!J21/total!J20</f>
        <v>0.75056092088576731</v>
      </c>
      <c r="K20" s="22">
        <f>'sécurité sociale oublic orivéez'!K21/total!K20</f>
        <v>0.83333333333333337</v>
      </c>
      <c r="L20" s="22">
        <f>'sécurité sociale oublic orivéez'!L21/total!L20</f>
        <v>0.83237202595529924</v>
      </c>
      <c r="M20" s="22">
        <f>'sécurité sociale oublic orivéez'!M21/total!M20</f>
        <v>0.83113750231953976</v>
      </c>
      <c r="N20" s="22">
        <f>'sécurité sociale oublic orivéez'!N21/total!N20</f>
        <v>0.82981664056021376</v>
      </c>
      <c r="O20" s="22">
        <f>'sécurité sociale oublic orivéez'!O21/total!O20</f>
        <v>0.83825802345667788</v>
      </c>
      <c r="P20" s="22">
        <f>'sécurité sociale oublic orivéez'!P21/total!P20</f>
        <v>0.84210048975149654</v>
      </c>
      <c r="Q20" s="22">
        <f>'sécurité sociale oublic orivéez'!Q21/total!Q20</f>
        <v>0.84191242180518322</v>
      </c>
      <c r="R20" s="22">
        <f>'sécurité sociale oublic orivéez'!R21/total!R20</f>
        <v>0.84353317914961745</v>
      </c>
      <c r="S20" s="22">
        <f>'sécurité sociale oublic orivéez'!S21/total!S20</f>
        <v>0.84386026817219484</v>
      </c>
      <c r="T20" s="22">
        <f>'sécurité sociale oublic orivéez'!T21/total!T20</f>
        <v>0.84112882153122548</v>
      </c>
      <c r="U20" s="22">
        <f>'sécurité sociale oublic orivéez'!U21/total!U20</f>
        <v>0.83970638443154655</v>
      </c>
      <c r="V20" s="22">
        <f>'sécurité sociale oublic orivéez'!V21/total!V20</f>
        <v>0.85094146379894431</v>
      </c>
      <c r="W20" s="22">
        <f>'sécurité sociale oublic orivéez'!W21/total!W20</f>
        <v>0.8525591464357507</v>
      </c>
      <c r="X20" s="22">
        <f>'sécurité sociale oublic orivéez'!X21/total!X20</f>
        <v>0.86671955573185244</v>
      </c>
      <c r="Y20" s="22">
        <f>'sécurité sociale oublic orivéez'!Y21/total!Y20</f>
        <v>0.85931011102635813</v>
      </c>
    </row>
    <row r="21" spans="1:25">
      <c r="A21" t="s">
        <v>48</v>
      </c>
      <c r="B21" s="22">
        <f>'sécurité sociale oublic orivéez'!B22/total!B21</f>
        <v>0.61631920474941326</v>
      </c>
      <c r="C21" s="22">
        <f>'sécurité sociale oublic orivéez'!C22/total!C21</f>
        <v>0.63207310966449681</v>
      </c>
      <c r="D21" s="22">
        <f>'sécurité sociale oublic orivéez'!D22/total!D21</f>
        <v>0.60456643186786496</v>
      </c>
      <c r="E21" s="22">
        <f>'sécurité sociale oublic orivéez'!E22/total!E21</f>
        <v>0.59865072789679252</v>
      </c>
      <c r="F21" s="22">
        <f>'sécurité sociale oublic orivéez'!F22/total!F21</f>
        <v>0.5862367185569558</v>
      </c>
      <c r="G21" s="22">
        <f>'sécurité sociale oublic orivéez'!G22/total!G21</f>
        <v>0.60828955049620548</v>
      </c>
      <c r="H21" s="22">
        <f>'sécurité sociale oublic orivéez'!H22/total!H21</f>
        <v>0.61605521249545947</v>
      </c>
      <c r="I21" s="22">
        <f>'sécurité sociale oublic orivéez'!I22/total!I21</f>
        <v>0.63336508692545845</v>
      </c>
      <c r="J21" s="22">
        <f>'sécurité sociale oublic orivéez'!J22/total!J21</f>
        <v>0.65337562301767105</v>
      </c>
      <c r="K21" s="22">
        <f>'sécurité sociale oublic orivéez'!K22/total!K21</f>
        <v>0.68321462740512384</v>
      </c>
      <c r="L21" s="22">
        <f>'sécurité sociale oublic orivéez'!L22/total!L21</f>
        <v>0.68906950088569352</v>
      </c>
      <c r="M21" s="22">
        <f>'sécurité sociale oublic orivéez'!M22/total!M21</f>
        <v>0.657021646905254</v>
      </c>
      <c r="N21" s="22">
        <f>'sécurité sociale oublic orivéez'!N22/total!N21</f>
        <v>0.66102644554011658</v>
      </c>
      <c r="O21" s="22">
        <f>'sécurité sociale oublic orivéez'!O22/total!O21</f>
        <v>0.62076321403176105</v>
      </c>
      <c r="P21" s="22">
        <f>'sécurité sociale oublic orivéez'!P22/total!P21</f>
        <v>0.57559244709162338</v>
      </c>
      <c r="Q21" s="22">
        <f>'sécurité sociale oublic orivéez'!Q22/total!Q21</f>
        <v>0.58430656934306568</v>
      </c>
      <c r="R21" s="22">
        <f>'sécurité sociale oublic orivéez'!R22/total!R21</f>
        <v>0.61380044975736769</v>
      </c>
      <c r="S21" s="22">
        <f>'sécurité sociale oublic orivéez'!S22/total!S21</f>
        <v>0.60553165334972348</v>
      </c>
      <c r="T21" s="22">
        <f>'sécurité sociale oublic orivéez'!T22/total!T21</f>
        <v>0.59211822660098523</v>
      </c>
      <c r="U21" s="22">
        <f>'sécurité sociale oublic orivéez'!U22/total!U21</f>
        <v>0.61515003659429124</v>
      </c>
      <c r="V21" s="22">
        <f>'sécurité sociale oublic orivéez'!V22/total!V21</f>
        <v>0.6182659932659933</v>
      </c>
      <c r="W21" s="22">
        <f>'sécurité sociale oublic orivéez'!W22/total!W21</f>
        <v>0.62215196773138559</v>
      </c>
      <c r="X21" s="22">
        <f>'sécurité sociale oublic orivéez'!X22/total!X21</f>
        <v>0.61952941176470588</v>
      </c>
      <c r="Y21" s="22">
        <f>'sécurité sociale oublic orivéez'!Y22/total!Y21</f>
        <v>0.61652340019102192</v>
      </c>
    </row>
    <row r="22" spans="1:25">
      <c r="A22" t="s">
        <v>49</v>
      </c>
      <c r="B22" s="22">
        <f>'sécurité sociale oublic orivéez'!B23/total!B22</f>
        <v>0.69651814694600178</v>
      </c>
      <c r="C22" s="22">
        <f>'sécurité sociale oublic orivéez'!C23/total!C22</f>
        <v>0.68165836507471433</v>
      </c>
      <c r="D22" s="22">
        <f>'sécurité sociale oublic orivéez'!D23/total!D22</f>
        <v>0.69568880775172015</v>
      </c>
      <c r="E22" s="22">
        <f>'sécurité sociale oublic orivéez'!E23/total!E22</f>
        <v>0.70545499322743499</v>
      </c>
      <c r="F22" s="22">
        <f>'sécurité sociale oublic orivéez'!F23/total!F22</f>
        <v>0.70391853570507867</v>
      </c>
      <c r="G22" s="22">
        <f>'sécurité sociale oublic orivéez'!G23/total!G22</f>
        <v>0.70682529743268629</v>
      </c>
      <c r="H22" s="22">
        <f>'sécurité sociale oublic orivéez'!H23/total!H22</f>
        <v>0.70750835690408853</v>
      </c>
      <c r="I22" s="22">
        <f>'sécurité sociale oublic orivéez'!I23/total!I22</f>
        <v>0.68864519711271521</v>
      </c>
      <c r="J22" s="22">
        <f>'sécurité sociale oublic orivéez'!J23/total!J22</f>
        <v>0.68876975169300225</v>
      </c>
      <c r="K22" s="22">
        <f>'sécurité sociale oublic orivéez'!K23/total!K22</f>
        <v>0.68305178620880636</v>
      </c>
      <c r="L22" s="22">
        <f>'sécurité sociale oublic orivéez'!L23/total!L22</f>
        <v>0.67069405289300588</v>
      </c>
      <c r="M22" s="22">
        <f>'sécurité sociale oublic orivéez'!M23/total!M22</f>
        <v>0.66501804571581336</v>
      </c>
      <c r="N22" s="22">
        <f>'sécurité sociale oublic orivéez'!N23/total!N22</f>
        <v>0.6551072729726084</v>
      </c>
      <c r="O22" s="22">
        <f>'sécurité sociale oublic orivéez'!O23/total!O22</f>
        <v>0.66629803704727675</v>
      </c>
      <c r="P22" s="22">
        <f>'sécurité sociale oublic orivéez'!P23/total!P22</f>
        <v>0.67078189300411528</v>
      </c>
      <c r="Q22" s="22">
        <f>'sécurité sociale oublic orivéez'!Q23/total!Q22</f>
        <v>0.68164575430405594</v>
      </c>
      <c r="R22" s="22">
        <f>'sécurité sociale oublic orivéez'!R23/total!R22</f>
        <v>0.68073840870062952</v>
      </c>
      <c r="S22" s="22">
        <f>'sécurité sociale oublic orivéez'!S23/total!S22</f>
        <v>0.68905693950177938</v>
      </c>
      <c r="T22" s="22">
        <f>'sécurité sociale oublic orivéez'!T23/total!T22</f>
        <v>0.69544072948328262</v>
      </c>
      <c r="U22" s="22">
        <f>'sécurité sociale oublic orivéez'!U23/total!U22</f>
        <v>0.68672397325692458</v>
      </c>
      <c r="V22" s="22">
        <f>'sécurité sociale oublic orivéez'!V23/total!V22</f>
        <v>0.70787596048298573</v>
      </c>
      <c r="W22" s="22">
        <f>'sécurité sociale oublic orivéez'!W23/total!W22</f>
        <v>0.72518980477223427</v>
      </c>
      <c r="X22" s="22">
        <f>'sécurité sociale oublic orivéez'!X23/total!X22</f>
        <v>0.72590271560728148</v>
      </c>
      <c r="Y22" s="22">
        <f>'sécurité sociale oublic orivéez'!Y23/total!Y22</f>
        <v>0.71471235460546989</v>
      </c>
    </row>
    <row r="23" spans="1:25">
      <c r="A23" t="s">
        <v>50</v>
      </c>
      <c r="B23" s="22">
        <f>'sécurité sociale oublic orivéez'!B24/total!B23</f>
        <v>0.80784357793010464</v>
      </c>
      <c r="C23" s="22">
        <f>'sécurité sociale oublic orivéez'!C24/total!C23</f>
        <v>0.80635210784873756</v>
      </c>
      <c r="D23" s="22">
        <f>'sécurité sociale oublic orivéez'!D24/total!D23</f>
        <v>0.81380263717566992</v>
      </c>
      <c r="E23" s="22">
        <f>'sécurité sociale oublic orivéez'!E24/total!E23</f>
        <v>0.81282762873882219</v>
      </c>
      <c r="F23" s="22">
        <f>'sécurité sociale oublic orivéez'!F24/total!F23</f>
        <v>0.80941151248794074</v>
      </c>
      <c r="G23" s="22">
        <f>'sécurité sociale oublic orivéez'!G24/total!G23</f>
        <v>0.80999217614842967</v>
      </c>
      <c r="H23" s="22">
        <f>'sécurité sociale oublic orivéez'!H24/total!H23</f>
        <v>0.81582330255930813</v>
      </c>
      <c r="I23" s="22">
        <f>'sécurité sociale oublic orivéez'!I24/total!I23</f>
        <v>0.82008618625808005</v>
      </c>
      <c r="J23" s="22">
        <f>'sécurité sociale oublic orivéez'!J24/total!J23</f>
        <v>0.8221476510067115</v>
      </c>
      <c r="K23" s="22">
        <f>'sécurité sociale oublic orivéez'!K24/total!K23</f>
        <v>0.81641025641025633</v>
      </c>
      <c r="L23" s="22">
        <f>'sécurité sociale oublic orivéez'!L24/total!L23</f>
        <v>0.79861277206409953</v>
      </c>
      <c r="M23" s="22">
        <f>'sécurité sociale oublic orivéez'!M24/total!M23</f>
        <v>0.80007314397171769</v>
      </c>
      <c r="N23" s="22">
        <f>'sécurité sociale oublic orivéez'!N24/total!N23</f>
        <v>0.79916880576946592</v>
      </c>
      <c r="O23" s="22">
        <f>'sécurité sociale oublic orivéez'!O24/total!O23</f>
        <v>0.80222602739726023</v>
      </c>
      <c r="P23" s="22">
        <f>'sécurité sociale oublic orivéez'!P24/total!P23</f>
        <v>0.80495807510025519</v>
      </c>
      <c r="Q23" s="22">
        <f>'sécurité sociale oublic orivéez'!Q24/total!Q23</f>
        <v>0.80805452292441138</v>
      </c>
      <c r="R23" s="22">
        <f>'sécurité sociale oublic orivéez'!R24/total!R23</f>
        <v>0.8151167098925528</v>
      </c>
      <c r="S23" s="22">
        <f>'sécurité sociale oublic orivéez'!S24/total!S23</f>
        <v>0.81866602106282538</v>
      </c>
      <c r="T23" s="22">
        <f>'sécurité sociale oublic orivéez'!T24/total!T23</f>
        <v>0.8238243017426593</v>
      </c>
      <c r="U23" s="22">
        <f>'sécurité sociale oublic orivéez'!U24/total!U23</f>
        <v>0.82797202797202796</v>
      </c>
      <c r="V23" s="22">
        <f>'sécurité sociale oublic orivéez'!V24/total!V23</f>
        <v>0.83328133125325021</v>
      </c>
      <c r="W23" s="22">
        <f>'sécurité sociale oublic orivéez'!W24/total!W23</f>
        <v>0.83583316211218406</v>
      </c>
      <c r="X23" s="22">
        <f>'sécurité sociale oublic orivéez'!X24/total!X23</f>
        <v>0.8468061674008811</v>
      </c>
      <c r="Y23" s="22">
        <f>'sécurité sociale oublic orivéez'!Y24/total!Y23</f>
        <v>0.83963523131672591</v>
      </c>
    </row>
    <row r="24" spans="1:25">
      <c r="A24" t="s">
        <v>51</v>
      </c>
      <c r="B24" s="22">
        <f>'sécurité sociale oublic orivéez'!B25/total!B24</f>
        <v>0.77521613832853031</v>
      </c>
      <c r="C24" s="22">
        <f>'sécurité sociale oublic orivéez'!C25/total!C24</f>
        <v>0.78441802252816017</v>
      </c>
      <c r="D24" s="22">
        <f>'sécurité sociale oublic orivéez'!D25/total!D24</f>
        <v>0.78989959538438481</v>
      </c>
      <c r="E24" s="22">
        <f>'sécurité sociale oublic orivéez'!E25/total!E24</f>
        <v>0.78752853881278539</v>
      </c>
      <c r="F24" s="22">
        <f>'sécurité sociale oublic orivéez'!F25/total!F24</f>
        <v>0.78919667590027709</v>
      </c>
      <c r="G24" s="22">
        <f>'sécurité sociale oublic orivéez'!G25/total!G24</f>
        <v>0.78866788798743781</v>
      </c>
      <c r="H24" s="22">
        <f>'sécurité sociale oublic orivéez'!H25/total!H24</f>
        <v>0.77833954230973923</v>
      </c>
      <c r="I24" s="22">
        <f>'sécurité sociale oublic orivéez'!I25/total!I24</f>
        <v>0.79226434426229508</v>
      </c>
      <c r="J24" s="22">
        <f>'sécurité sociale oublic orivéez'!J25/total!J24</f>
        <v>0.79322813938198555</v>
      </c>
      <c r="K24" s="22">
        <f>'sécurité sociale oublic orivéez'!K25/total!K24</f>
        <v>0.77069276822198984</v>
      </c>
      <c r="L24" s="22">
        <f>'sécurité sociale oublic orivéez'!L25/total!L24</f>
        <v>0.76178259217027744</v>
      </c>
      <c r="M24" s="22">
        <f>'sécurité sociale oublic orivéez'!M25/total!M24</f>
        <v>0.7206298321704695</v>
      </c>
      <c r="N24" s="22">
        <f>'sécurité sociale oublic orivéez'!N25/total!N24</f>
        <v>0.71919230043404414</v>
      </c>
      <c r="O24" s="22">
        <f>'sécurité sociale oublic orivéez'!O25/total!O24</f>
        <v>0.70798871265933638</v>
      </c>
      <c r="P24" s="22">
        <f>'sécurité sociale oublic orivéez'!P25/total!P24</f>
        <v>0.71207820876695049</v>
      </c>
      <c r="Q24" s="22">
        <f>'sécurité sociale oublic orivéez'!Q25/total!Q24</f>
        <v>0.7179661941112323</v>
      </c>
      <c r="R24" s="22">
        <f>'sécurité sociale oublic orivéez'!R25/total!R24</f>
        <v>0.72459499263622973</v>
      </c>
      <c r="S24" s="22">
        <f>'sécurité sociale oublic orivéez'!S25/total!S24</f>
        <v>0.72996491228070171</v>
      </c>
      <c r="T24" s="22">
        <f>'sécurité sociale oublic orivéez'!T25/total!T24</f>
        <v>0.74040139616055844</v>
      </c>
      <c r="U24" s="22">
        <f>'sécurité sociale oublic orivéez'!U25/total!U24</f>
        <v>0.74243553435683407</v>
      </c>
      <c r="V24" s="22">
        <f>'sécurité sociale oublic orivéez'!V25/total!V24</f>
        <v>0.78041918694612467</v>
      </c>
      <c r="W24" s="22">
        <f>'sécurité sociale oublic orivéez'!W25/total!W24</f>
        <v>0.76001191007890434</v>
      </c>
      <c r="X24" s="22">
        <f>'sécurité sociale oublic orivéez'!X25/total!X24</f>
        <v>0.77352941176470591</v>
      </c>
      <c r="Y24" s="22">
        <f>'sécurité sociale oublic orivéez'!Y25/total!Y24</f>
        <v>0.77364813404417354</v>
      </c>
    </row>
    <row r="25" spans="1:25">
      <c r="A25" t="s">
        <v>52</v>
      </c>
      <c r="B25" s="22">
        <f>'sécurité sociale oublic orivéez'!B26/total!B25</f>
        <v>0.63110170772253293</v>
      </c>
      <c r="C25" s="22">
        <f>'sécurité sociale oublic orivéez'!C26/total!C25</f>
        <v>0.62681675691080085</v>
      </c>
      <c r="D25" s="22">
        <f>'sécurité sociale oublic orivéez'!D26/total!D25</f>
        <v>0.64004044489383216</v>
      </c>
      <c r="E25" s="22">
        <f>'sécurité sociale oublic orivéez'!E26/total!E25</f>
        <v>0.62509117432531003</v>
      </c>
      <c r="F25" s="22">
        <f>'sécurité sociale oublic orivéez'!F26/total!F25</f>
        <v>0.61770327892956911</v>
      </c>
      <c r="G25" s="22">
        <f>'sécurité sociale oublic orivéez'!G26/total!G25</f>
        <v>0.59930465015210777</v>
      </c>
      <c r="H25" s="22">
        <f>'sécurité sociale oublic orivéez'!H26/total!H25</f>
        <v>0.62324888226527575</v>
      </c>
      <c r="I25" s="22">
        <f>'sécurité sociale oublic orivéez'!I26/total!I25</f>
        <v>0.60597460791635549</v>
      </c>
      <c r="J25" s="22">
        <f>'sécurité sociale oublic orivéez'!J26/total!J25</f>
        <v>0.61291739894551833</v>
      </c>
      <c r="K25" s="22">
        <f>'sécurité sociale oublic orivéez'!K26/total!K25</f>
        <v>0.61220358588779633</v>
      </c>
      <c r="L25" s="22">
        <f>'sécurité sociale oublic orivéez'!L26/total!L25</f>
        <v>0.62804878048780488</v>
      </c>
      <c r="M25" s="22">
        <f>'sécurité sociale oublic orivéez'!M26/total!M25</f>
        <v>0.62596870887556655</v>
      </c>
      <c r="N25" s="22">
        <f>'sécurité sociale oublic orivéez'!N26/total!N25</f>
        <v>0.62614678899082576</v>
      </c>
      <c r="O25" s="22">
        <f>'sécurité sociale oublic orivéez'!O26/total!O25</f>
        <v>0.63423397528025294</v>
      </c>
      <c r="P25" s="22">
        <f>'sécurité sociale oublic orivéez'!P26/total!P25</f>
        <v>0.63136976579134141</v>
      </c>
      <c r="Q25" s="22">
        <f>'sécurité sociale oublic orivéez'!Q26/total!Q25</f>
        <v>0.63414981486755917</v>
      </c>
      <c r="R25" s="22">
        <f>'sécurité sociale oublic orivéez'!R26/total!R25</f>
        <v>0.63317361894024804</v>
      </c>
      <c r="S25" s="22">
        <f>'sécurité sociale oublic orivéez'!S26/total!S25</f>
        <v>0.63879598662207349</v>
      </c>
      <c r="T25" s="22">
        <f>'sécurité sociale oublic orivéez'!T26/total!T25</f>
        <v>0.64665190924183735</v>
      </c>
      <c r="U25" s="22">
        <f>'sécurité sociale oublic orivéez'!U26/total!U25</f>
        <v>0.6481739615277391</v>
      </c>
      <c r="V25" s="22">
        <f>'sécurité sociale oublic orivéez'!V26/total!V25</f>
        <v>0.68197742312183729</v>
      </c>
      <c r="W25" s="22">
        <f>'sécurité sociale oublic orivéez'!W26/total!W25</f>
        <v>0.65148640101201771</v>
      </c>
      <c r="X25" s="22">
        <f>'sécurité sociale oublic orivéez'!X26/total!X25</f>
        <v>0.66466411796832336</v>
      </c>
      <c r="Y25" s="22">
        <f>'sécurité sociale oublic orivéez'!Y26/total!Y25</f>
        <v>0.68463152373459213</v>
      </c>
    </row>
    <row r="26" spans="1:25">
      <c r="A26" t="s">
        <v>53</v>
      </c>
      <c r="B26" s="22">
        <f>'sécurité sociale oublic orivéez'!B27/total!B26</f>
        <v>0.72631161622836005</v>
      </c>
      <c r="C26" s="22">
        <f>'sécurité sociale oublic orivéez'!C27/total!C26</f>
        <v>0.7461876453864047</v>
      </c>
      <c r="D26" s="22">
        <f>'sécurité sociale oublic orivéez'!D27/total!D26</f>
        <v>0.74958688191178346</v>
      </c>
      <c r="E26" s="22">
        <f>'sécurité sociale oublic orivéez'!E27/total!E26</f>
        <v>0.7533512064343163</v>
      </c>
      <c r="F26" s="22">
        <f>'sécurité sociale oublic orivéez'!F27/total!F26</f>
        <v>0.76252296387017771</v>
      </c>
      <c r="G26" s="22">
        <f>'sécurité sociale oublic orivéez'!G27/total!G26</f>
        <v>0.77491305911979846</v>
      </c>
      <c r="H26" s="22">
        <f>'sécurité sociale oublic orivéez'!H27/total!H26</f>
        <v>0.77752755718857414</v>
      </c>
      <c r="I26" s="22">
        <f>'sécurité sociale oublic orivéez'!I27/total!I26</f>
        <v>0.77495083579154378</v>
      </c>
      <c r="J26" s="22">
        <f>'sécurité sociale oublic orivéez'!J27/total!J26</f>
        <v>0.77674909176139695</v>
      </c>
      <c r="K26" s="22">
        <f>'sécurité sociale oublic orivéez'!K27/total!K26</f>
        <v>0.78306523681858797</v>
      </c>
      <c r="L26" s="22">
        <f>'sécurité sociale oublic orivéez'!L27/total!L26</f>
        <v>0.78454463885150294</v>
      </c>
      <c r="M26" s="22">
        <f>'sécurité sociale oublic orivéez'!M27/total!M26</f>
        <v>0.77011625256439487</v>
      </c>
      <c r="N26" s="22">
        <f>'sécurité sociale oublic orivéez'!N27/total!N26</f>
        <v>0.75876593806921666</v>
      </c>
      <c r="O26" s="22">
        <f>'sécurité sociale oublic orivéez'!O27/total!O26</f>
        <v>0.75760683760683756</v>
      </c>
      <c r="P26" s="22">
        <f>'sécurité sociale oublic orivéez'!P27/total!P26</f>
        <v>0.75428506991429856</v>
      </c>
      <c r="Q26" s="22">
        <f>'sécurité sociale oublic orivéez'!Q27/total!Q26</f>
        <v>0.74438297391893427</v>
      </c>
      <c r="R26" s="22">
        <f>'sécurité sociale oublic orivéez'!R27/total!R26</f>
        <v>0.74406876790830945</v>
      </c>
      <c r="S26" s="22">
        <f>'sécurité sociale oublic orivéez'!S27/total!S26</f>
        <v>0.73738188522701076</v>
      </c>
      <c r="T26" s="22">
        <f>'sécurité sociale oublic orivéez'!T27/total!T26</f>
        <v>0.73865468785994015</v>
      </c>
      <c r="U26" s="22">
        <f>'sécurité sociale oublic orivéez'!U27/total!U26</f>
        <v>0.73752310536044363</v>
      </c>
      <c r="V26" s="22">
        <f>'sécurité sociale oublic orivéez'!V27/total!V26</f>
        <v>0.75927272727272721</v>
      </c>
      <c r="W26" s="22">
        <f>'sécurité sociale oublic orivéez'!W27/total!W26</f>
        <v>0.74147485080988917</v>
      </c>
      <c r="X26" s="22">
        <f>'sécurité sociale oublic orivéez'!X27/total!X26</f>
        <v>0.74441465594280609</v>
      </c>
      <c r="Y26" s="22">
        <f>'sécurité sociale oublic orivéez'!Y27/total!Y26</f>
        <v>0.73967088907304379</v>
      </c>
    </row>
    <row r="27" spans="1:25">
      <c r="A27" t="s">
        <v>54</v>
      </c>
      <c r="B27" s="22">
        <f>'sécurité sociale oublic orivéez'!B28/total!B27</f>
        <v>0.80426439232409386</v>
      </c>
      <c r="C27" s="22">
        <f>'sécurité sociale oublic orivéez'!C28/total!C27</f>
        <v>0.80964221577565965</v>
      </c>
      <c r="D27" s="22">
        <f>'sécurité sociale oublic orivéez'!D28/total!D27</f>
        <v>0.80753536452665942</v>
      </c>
      <c r="E27" s="22">
        <f>'sécurité sociale oublic orivéez'!E28/total!E27</f>
        <v>0.79965273140109527</v>
      </c>
      <c r="F27" s="22">
        <f>'sécurité sociale oublic orivéez'!F28/total!F27</f>
        <v>0.80278699402787002</v>
      </c>
      <c r="G27" s="22">
        <f>'sécurité sociale oublic orivéez'!G28/total!G27</f>
        <v>0.8117001828153565</v>
      </c>
      <c r="H27" s="22">
        <f>'sécurité sociale oublic orivéez'!H28/total!H27</f>
        <v>0.80317419019123193</v>
      </c>
      <c r="I27" s="22">
        <f>'sécurité sociale oublic orivéez'!I28/total!I27</f>
        <v>0.81257231006556108</v>
      </c>
      <c r="J27" s="22">
        <f>'sécurité sociale oublic orivéez'!J28/total!J27</f>
        <v>0.81171961923599945</v>
      </c>
      <c r="K27" s="22">
        <f>'sécurité sociale oublic orivéez'!K28/total!K27</f>
        <v>0.81292554972653208</v>
      </c>
      <c r="L27" s="22">
        <f>'sécurité sociale oublic orivéez'!L28/total!L27</f>
        <v>0.81926514399205552</v>
      </c>
      <c r="M27" s="22">
        <f>'sécurité sociale oublic orivéez'!M28/total!M27</f>
        <v>0.83743325705568272</v>
      </c>
      <c r="N27" s="22">
        <f>'sécurité sociale oublic orivéez'!N28/total!N27</f>
        <v>0.83929910044977518</v>
      </c>
      <c r="O27" s="22">
        <f>'sécurité sociale oublic orivéez'!O28/total!O27</f>
        <v>0.84260820685778526</v>
      </c>
      <c r="P27" s="22">
        <f>'sécurité sociale oublic orivéez'!P28/total!P27</f>
        <v>0.84117811538820031</v>
      </c>
      <c r="Q27" s="22">
        <f>'sécurité sociale oublic orivéez'!Q28/total!Q27</f>
        <v>0.84083720930232553</v>
      </c>
      <c r="R27" s="22">
        <f>'sécurité sociale oublic orivéez'!R28/total!R27</f>
        <v>0.84032273196359886</v>
      </c>
      <c r="S27" s="22">
        <f>'sécurité sociale oublic orivéez'!S28/total!S27</f>
        <v>0.84215465465465467</v>
      </c>
      <c r="T27" s="22">
        <f>'sécurité sociale oublic orivéez'!T28/total!T27</f>
        <v>0.83770949720670385</v>
      </c>
      <c r="U27" s="22">
        <f>'sécurité sociale oublic orivéez'!U28/total!U27</f>
        <v>0.83965360072926165</v>
      </c>
      <c r="V27" s="22">
        <f>'sécurité sociale oublic orivéez'!V28/total!V27</f>
        <v>0.84861426624261693</v>
      </c>
      <c r="W27" s="22">
        <f>'sécurité sociale oublic orivéez'!W28/total!W27</f>
        <v>0.84370298256482879</v>
      </c>
      <c r="X27" s="22">
        <f>'sécurité sociale oublic orivéez'!X28/total!X27</f>
        <v>0.86009455436876203</v>
      </c>
      <c r="Y27" s="22">
        <f>'sécurité sociale oublic orivéez'!Y28/total!Y27</f>
        <v>0.85884369080905565</v>
      </c>
    </row>
    <row r="28" spans="1:25">
      <c r="A28" t="s">
        <v>55</v>
      </c>
      <c r="B28" s="22">
        <f>'sécurité sociale oublic orivéez'!B29/total!B28</f>
        <v>0.54215304798962383</v>
      </c>
      <c r="C28" s="22">
        <f>'sécurité sociale oublic orivéez'!C29/total!C28</f>
        <v>0.58087037468000935</v>
      </c>
      <c r="D28" s="22">
        <f>'sécurité sociale oublic orivéez'!D29/total!D28</f>
        <v>0.58844045839561532</v>
      </c>
      <c r="E28" s="22">
        <f>'sécurité sociale oublic orivéez'!E29/total!E28</f>
        <v>0.58440345552183048</v>
      </c>
      <c r="F28" s="22">
        <f>'sécurité sociale oublic orivéez'!F29/total!F28</f>
        <v>0.58682915397234592</v>
      </c>
      <c r="G28" s="22">
        <f>'sécurité sociale oublic orivéez'!G29/total!G28</f>
        <v>0.5822339489885664</v>
      </c>
      <c r="H28" s="22">
        <f>'sécurité sociale oublic orivéez'!H29/total!H28</f>
        <v>0.60342338626520931</v>
      </c>
      <c r="I28" s="22">
        <f>'sécurité sociale oublic orivéez'!I29/total!I28</f>
        <v>0.60847628657921293</v>
      </c>
      <c r="J28" s="22">
        <f>'sécurité sociale oublic orivéez'!J29/total!J28</f>
        <v>0.58787647731605031</v>
      </c>
      <c r="K28" s="22">
        <f>'sécurité sociale oublic orivéez'!K29/total!K28</f>
        <v>0.60293338045591094</v>
      </c>
      <c r="L28" s="22">
        <f>'sécurité sociale oublic orivéez'!L29/total!L28</f>
        <v>0.6</v>
      </c>
      <c r="M28" s="22">
        <f>'sécurité sociale oublic orivéez'!M29/total!M28</f>
        <v>0.59070160608622146</v>
      </c>
      <c r="N28" s="22">
        <f>'sécurité sociale oublic orivéez'!N29/total!N28</f>
        <v>0.58163434443891926</v>
      </c>
      <c r="O28" s="22">
        <f>'sécurité sociale oublic orivéez'!O29/total!O28</f>
        <v>0.58250690944561867</v>
      </c>
      <c r="P28" s="22">
        <f>'sécurité sociale oublic orivéez'!P29/total!P28</f>
        <v>0.57792004996876956</v>
      </c>
      <c r="Q28" s="22">
        <f>'sécurité sociale oublic orivéez'!Q29/total!Q28</f>
        <v>0.57869175899225977</v>
      </c>
      <c r="R28" s="22">
        <f>'sécurité sociale oublic orivéez'!R29/total!R28</f>
        <v>0.5787481804949054</v>
      </c>
      <c r="S28" s="22">
        <f>'sécurité sociale oublic orivéez'!S29/total!S28</f>
        <v>0.58450404427415925</v>
      </c>
      <c r="T28" s="22">
        <f>'sécurité sociale oublic orivéez'!T29/total!T28</f>
        <v>0.58883994126284878</v>
      </c>
      <c r="U28" s="22">
        <f>'sécurité sociale oublic orivéez'!U29/total!U28</f>
        <v>0.59388379204892972</v>
      </c>
      <c r="V28" s="22">
        <f>'sécurité sociale oublic orivéez'!V29/total!V28</f>
        <v>0.61365269461077843</v>
      </c>
      <c r="W28" s="22">
        <f>'sécurité sociale oublic orivéez'!W29/total!W28</f>
        <v>0.59543457292894653</v>
      </c>
      <c r="X28" s="22">
        <f>'sécurité sociale oublic orivéez'!X29/total!X28</f>
        <v>0.64066143735425063</v>
      </c>
      <c r="Y28" s="22">
        <f>'sécurité sociale oublic orivéez'!Y29/total!Y28</f>
        <v>0.63208502024291491</v>
      </c>
    </row>
    <row r="29" spans="1:25">
      <c r="A29" t="s">
        <v>56</v>
      </c>
      <c r="B29" s="22">
        <f>'sécurité sociale oublic orivéez'!B30/total!B29</f>
        <v>0.50763850542978095</v>
      </c>
      <c r="C29" s="22">
        <f>'sécurité sociale oublic orivéez'!C30/total!C29</f>
        <v>0.4873483535528596</v>
      </c>
      <c r="D29" s="22">
        <f>'sécurité sociale oublic orivéez'!D30/total!D29</f>
        <v>0.49574874197466601</v>
      </c>
      <c r="E29" s="22">
        <f>'sécurité sociale oublic orivéez'!E30/total!E29</f>
        <v>0.49826610695382367</v>
      </c>
      <c r="F29" s="22">
        <f>'sécurité sociale oublic orivéez'!F30/total!F29</f>
        <v>0.56175427281522095</v>
      </c>
      <c r="G29" s="22">
        <f>'sécurité sociale oublic orivéez'!G30/total!G29</f>
        <v>0.5570987654320988</v>
      </c>
      <c r="H29" s="22">
        <f>'sécurité sociale oublic orivéez'!H30/total!H29</f>
        <v>0.61535764375876578</v>
      </c>
      <c r="I29" s="22">
        <f>'sécurité sociale oublic orivéez'!I30/total!I29</f>
        <v>0.60867198838896952</v>
      </c>
      <c r="J29" s="22">
        <f>'sécurité sociale oublic orivéez'!J30/total!J29</f>
        <v>0.60322291853178156</v>
      </c>
      <c r="K29" s="22">
        <f>'sécurité sociale oublic orivéez'!K30/total!K29</f>
        <v>0.59642505739586749</v>
      </c>
      <c r="L29" s="22">
        <f>'sécurité sociale oublic orivéez'!L30/total!L29</f>
        <v>0.60193537805478103</v>
      </c>
      <c r="M29" s="22">
        <f>'sécurité sociale oublic orivéez'!M30/total!M29</f>
        <v>0.63504542278127174</v>
      </c>
      <c r="N29" s="22">
        <f>'sécurité sociale oublic orivéez'!N30/total!N29</f>
        <v>0.60351201478743066</v>
      </c>
      <c r="O29" s="22">
        <f>'sécurité sociale oublic orivéez'!O30/total!O29</f>
        <v>0.60011092623405438</v>
      </c>
      <c r="P29" s="22">
        <f>'sécurité sociale oublic orivéez'!P30/total!P29</f>
        <v>0.59674171700530843</v>
      </c>
      <c r="Q29" s="22">
        <f>'sécurité sociale oublic orivéez'!Q30/total!Q29</f>
        <v>0.58651804670912944</v>
      </c>
      <c r="R29" s="22">
        <f>'sécurité sociale oublic orivéez'!R30/total!R29</f>
        <v>0.55861731615848687</v>
      </c>
      <c r="S29" s="22">
        <f>'sécurité sociale oublic orivéez'!S30/total!S29</f>
        <v>0.57334450963956407</v>
      </c>
      <c r="T29" s="22">
        <f>'sécurité sociale oublic orivéez'!T30/total!T29</f>
        <v>0.59880433026337043</v>
      </c>
      <c r="U29" s="22">
        <f>'sécurité sociale oublic orivéez'!U30/total!U29</f>
        <v>0.60130027214998483</v>
      </c>
      <c r="V29" s="22">
        <f>'sécurité sociale oublic orivéez'!V30/total!V29</f>
        <v>0.63609998618975283</v>
      </c>
      <c r="W29" s="22">
        <f>'sécurité sociale oublic orivéez'!W30/total!W29</f>
        <v>0.69961304588170259</v>
      </c>
      <c r="X29" s="22">
        <f>'sécurité sociale oublic orivéez'!X30/total!X29</f>
        <v>0.6490422461296248</v>
      </c>
      <c r="Y29" s="22">
        <f>'sécurité sociale oublic orivéez'!Y30/total!Y29</f>
        <v>0.65123456790123457</v>
      </c>
    </row>
    <row r="30" spans="1:25">
      <c r="A30" t="s">
        <v>57</v>
      </c>
      <c r="B30" s="22">
        <f>'sécurité sociale oublic orivéez'!B31/total!B30</f>
        <v>0.68499999999999994</v>
      </c>
      <c r="C30" s="22">
        <f>'sécurité sociale oublic orivéez'!C31/total!C30</f>
        <v>0.715782471312157</v>
      </c>
      <c r="D30" s="22">
        <f>'sécurité sociale oublic orivéez'!D31/total!D30</f>
        <v>0.73942057291666663</v>
      </c>
      <c r="E30" s="22">
        <f>'sécurité sociale oublic orivéez'!E31/total!E30</f>
        <v>0.75379890074361466</v>
      </c>
      <c r="F30" s="22">
        <f>'sécurité sociale oublic orivéez'!F31/total!F30</f>
        <v>0.66557793503901286</v>
      </c>
      <c r="G30" s="22">
        <f>'sécurité sociale oublic orivéez'!G31/total!G30</f>
        <v>0.66713881019830024</v>
      </c>
      <c r="H30" s="22">
        <f>'sécurité sociale oublic orivéez'!H31/total!H30</f>
        <v>0.67607802874743328</v>
      </c>
      <c r="I30" s="22">
        <f>'sécurité sociale oublic orivéez'!I31/total!I30</f>
        <v>0.71096460791117277</v>
      </c>
      <c r="J30" s="22">
        <f>'sécurité sociale oublic orivéez'!J31/total!J30</f>
        <v>0.71242453129965055</v>
      </c>
      <c r="K30" s="22">
        <f>'sécurité sociale oublic orivéez'!K31/total!K30</f>
        <v>0.72454520771110509</v>
      </c>
      <c r="L30" s="22">
        <f>'sécurité sociale oublic orivéez'!L31/total!L30</f>
        <v>0.71709464416727797</v>
      </c>
      <c r="M30" s="22">
        <f>'sécurité sociale oublic orivéez'!M31/total!M30</f>
        <v>0.7099260172626386</v>
      </c>
      <c r="N30" s="22">
        <f>'sécurité sociale oublic orivéez'!N31/total!N30</f>
        <v>0.67319949012109626</v>
      </c>
      <c r="O30" s="22">
        <f>'sécurité sociale oublic orivéez'!O31/total!O30</f>
        <v>0.66242246163891605</v>
      </c>
      <c r="P30" s="22">
        <f>'sécurité sociale oublic orivéez'!P31/total!P30</f>
        <v>0.67560148554819965</v>
      </c>
      <c r="Q30" s="22">
        <f>'sécurité sociale oublic orivéez'!Q31/total!Q30</f>
        <v>0.67149460708782738</v>
      </c>
      <c r="R30" s="22">
        <f>'sécurité sociale oublic orivéez'!R31/total!R30</f>
        <v>0.66586321181078634</v>
      </c>
      <c r="S30" s="22">
        <f>'sécurité sociale oublic orivéez'!S31/total!S30</f>
        <v>0.66135519801980203</v>
      </c>
      <c r="T30" s="22">
        <f>'sécurité sociale oublic orivéez'!T31/total!T30</f>
        <v>0.67182235834609483</v>
      </c>
      <c r="U30" s="22">
        <f>'sécurité sociale oublic orivéez'!U31/total!U30</f>
        <v>0.66385352596195113</v>
      </c>
      <c r="V30" s="22">
        <f>'sécurité sociale oublic orivéez'!V31/total!V30</f>
        <v>0.70164416521855366</v>
      </c>
      <c r="W30" s="22">
        <f>'sécurité sociale oublic orivéez'!W31/total!W30</f>
        <v>0.68221909753291565</v>
      </c>
      <c r="X30" s="22">
        <f>'sécurité sociale oublic orivéez'!X31/total!X30</f>
        <v>0.66514711976792384</v>
      </c>
      <c r="Y30" s="22">
        <f>'sécurité sociale oublic orivéez'!Y31/total!Y30</f>
        <v>0.66506849315068506</v>
      </c>
    </row>
    <row r="31" spans="1:25">
      <c r="A31" t="s">
        <v>58</v>
      </c>
      <c r="B31" s="22">
        <f>'sécurité sociale oublic orivéez'!B32/total!B31</f>
        <v>0.81974683544303806</v>
      </c>
      <c r="C31" s="22">
        <f>'sécurité sociale oublic orivéez'!C32/total!C31</f>
        <v>0.8274565115185708</v>
      </c>
      <c r="D31" s="22">
        <f>'sécurité sociale oublic orivéez'!D32/total!D31</f>
        <v>0.83047337278106514</v>
      </c>
      <c r="E31" s="22">
        <f>'sécurité sociale oublic orivéez'!E32/total!E31</f>
        <v>0.82890389311880464</v>
      </c>
      <c r="F31" s="22">
        <f>'sécurité sociale oublic orivéez'!F32/total!F31</f>
        <v>0.83337912087912092</v>
      </c>
      <c r="G31" s="22">
        <f>'sécurité sociale oublic orivéez'!G32/total!G31</f>
        <v>0.83185964912280697</v>
      </c>
      <c r="H31" s="22">
        <f>'sécurité sociale oublic orivéez'!H32/total!H31</f>
        <v>0.82780958119915637</v>
      </c>
      <c r="I31" s="22">
        <f>'sécurité sociale oublic orivéez'!I32/total!I31</f>
        <v>0.84183176355959721</v>
      </c>
      <c r="J31" s="22">
        <f>'sécurité sociale oublic orivéez'!J32/total!J31</f>
        <v>0.87321457229979138</v>
      </c>
      <c r="K31" s="22">
        <f>'sécurité sociale oublic orivéez'!K32/total!K31</f>
        <v>0.85741007194244601</v>
      </c>
      <c r="L31" s="22">
        <f>'sécurité sociale oublic orivéez'!L32/total!L31</f>
        <v>0.84914440108075651</v>
      </c>
      <c r="M31" s="22">
        <f>'sécurité sociale oublic orivéez'!M32/total!M31</f>
        <v>0.83165322580645162</v>
      </c>
      <c r="N31" s="22">
        <f>'sécurité sociale oublic orivéez'!N32/total!N31</f>
        <v>0.82848507744616551</v>
      </c>
      <c r="O31" s="22">
        <f>'sécurité sociale oublic orivéez'!O32/total!O31</f>
        <v>0.83078686019862491</v>
      </c>
      <c r="P31" s="22">
        <f>'sécurité sociale oublic orivéez'!P32/total!P31</f>
        <v>0.83479923518164423</v>
      </c>
      <c r="Q31" s="22">
        <f>'sécurité sociale oublic orivéez'!Q32/total!Q31</f>
        <v>0.83664632946270423</v>
      </c>
      <c r="R31" s="22">
        <f>'sécurité sociale oublic orivéez'!R32/total!R31</f>
        <v>0.83612699664760415</v>
      </c>
      <c r="S31" s="22">
        <f>'sécurité sociale oublic orivéez'!S32/total!S31</f>
        <v>0.83953261927945477</v>
      </c>
      <c r="T31" s="22">
        <f>'sécurité sociale oublic orivéez'!T32/total!T31</f>
        <v>0.84071969696969695</v>
      </c>
      <c r="U31" s="22">
        <f>'sécurité sociale oublic orivéez'!U32/total!U31</f>
        <v>0.84954296160877518</v>
      </c>
      <c r="V31" s="22">
        <f>'sécurité sociale oublic orivéez'!V32/total!V31</f>
        <v>0.86485545106234762</v>
      </c>
      <c r="W31" s="22">
        <f>'sécurité sociale oublic orivéez'!W32/total!W31</f>
        <v>0.86062103034580095</v>
      </c>
      <c r="X31" s="22">
        <f>'sécurité sociale oublic orivéez'!X32/total!X31</f>
        <v>0.8609510086455332</v>
      </c>
      <c r="Y31" s="22">
        <f>'sécurité sociale oublic orivéez'!Y32/total!Y31</f>
        <v>0.85941552827252277</v>
      </c>
    </row>
    <row r="32" spans="1:25">
      <c r="A32" t="s">
        <v>59</v>
      </c>
      <c r="B32" s="22">
        <f>'sécurité sociale oublic orivéez'!B33/total!B32</f>
        <v>0.45223645763092829</v>
      </c>
      <c r="C32" s="22">
        <f>'sécurité sociale oublic orivéez'!C33/total!C32</f>
        <v>0.43755186721991696</v>
      </c>
      <c r="D32" s="22">
        <f>'sécurité sociale oublic orivéez'!D33/total!D32</f>
        <v>0.42685331230283913</v>
      </c>
      <c r="E32" s="22">
        <f>'sécurité sociale oublic orivéez'!E33/total!E32</f>
        <v>0.41513327601031813</v>
      </c>
      <c r="F32" s="22">
        <f>'sécurité sociale oublic orivéez'!F33/total!F32</f>
        <v>0.43449781659388653</v>
      </c>
      <c r="G32" s="22">
        <f>'sécurité sociale oublic orivéez'!G33/total!G32</f>
        <v>0.42237834132967783</v>
      </c>
      <c r="H32" s="22">
        <f>'sécurité sociale oublic orivéez'!H33/total!H32</f>
        <v>0.42829354553492488</v>
      </c>
      <c r="I32" s="22">
        <f>'sécurité sociale oublic orivéez'!I33/total!I32</f>
        <v>0.43825875823794663</v>
      </c>
      <c r="J32" s="22">
        <f>'sécurité sociale oublic orivéez'!J33/total!J32</f>
        <v>0.4592033690121074</v>
      </c>
      <c r="K32" s="22">
        <f>'sécurité sociale oublic orivéez'!K33/total!K32</f>
        <v>0.46672104404567705</v>
      </c>
      <c r="L32" s="22">
        <f>'sécurité sociale oublic orivéez'!L33/total!L32</f>
        <v>0.50217883911451977</v>
      </c>
      <c r="M32" s="22">
        <f>'sécurité sociale oublic orivéez'!M33/total!M32</f>
        <v>0.52799420184816093</v>
      </c>
      <c r="N32" s="22">
        <f>'sécurité sociale oublic orivéez'!N33/total!N32</f>
        <v>0.53080317740511918</v>
      </c>
      <c r="O32" s="22">
        <f>'sécurité sociale oublic orivéez'!O33/total!O32</f>
        <v>0.53761404716818728</v>
      </c>
      <c r="P32" s="22">
        <f>'sécurité sociale oublic orivéez'!P33/total!P32</f>
        <v>0.52079956780118852</v>
      </c>
      <c r="Q32" s="22">
        <f>'sécurité sociale oublic orivéez'!Q33/total!Q32</f>
        <v>0.521929058186266</v>
      </c>
      <c r="R32" s="22">
        <f>'sécurité sociale oublic orivéez'!R33/total!R32</f>
        <v>0.51287592292454531</v>
      </c>
      <c r="S32" s="22">
        <f>'sécurité sociale oublic orivéez'!S33/total!S32</f>
        <v>0.50531330157566867</v>
      </c>
      <c r="T32" s="22">
        <f>'sécurité sociale oublic orivéez'!T33/total!T32</f>
        <v>0.49637748467397363</v>
      </c>
      <c r="U32" s="22">
        <f>'sécurité sociale oublic orivéez'!U33/total!U32</f>
        <v>0.49174008810572678</v>
      </c>
      <c r="V32" s="22">
        <f>'sécurité sociale oublic orivéez'!V33/total!V32</f>
        <v>0.52909032465445183</v>
      </c>
      <c r="W32" s="22">
        <f>'sécurité sociale oublic orivéez'!W33/total!W32</f>
        <v>0.48675769040960687</v>
      </c>
      <c r="X32" s="22">
        <f>'sécurité sociale oublic orivéez'!X33/total!X32</f>
        <v>0.51896521587135114</v>
      </c>
      <c r="Y32" s="22">
        <f>'sécurité sociale oublic orivéez'!Y33/total!Y32</f>
        <v>0.52071316203460938</v>
      </c>
    </row>
    <row r="33" spans="1:25">
      <c r="A33" t="s">
        <v>60</v>
      </c>
      <c r="B33" s="22">
        <f>'sécurité sociale oublic orivéez'!B34/total!B33</f>
        <v>0.69041131438951597</v>
      </c>
      <c r="C33" s="22">
        <f>'sécurité sociale oublic orivéez'!C34/total!C33</f>
        <v>0.69636431319022218</v>
      </c>
      <c r="D33" s="22">
        <f>'sécurité sociale oublic orivéez'!D34/total!D33</f>
        <v>0.69984969360619731</v>
      </c>
      <c r="E33" s="22">
        <f>'sécurité sociale oublic orivéez'!E34/total!E33</f>
        <v>0.70155680688969857</v>
      </c>
      <c r="F33" s="22">
        <f>'sécurité sociale oublic orivéez'!F34/total!F33</f>
        <v>0.68598397541433431</v>
      </c>
      <c r="G33" s="22">
        <f>'sécurité sociale oublic orivéez'!G34/total!G33</f>
        <v>0.68418159832911951</v>
      </c>
      <c r="H33" s="22">
        <f>'sécurité sociale oublic orivéez'!H34/total!H33</f>
        <v>0.8374628344895938</v>
      </c>
      <c r="I33" s="22">
        <f>'sécurité sociale oublic orivéez'!I34/total!I33</f>
        <v>0.84071578482271059</v>
      </c>
      <c r="J33" s="22">
        <f>'sécurité sociale oublic orivéez'!J34/total!J33</f>
        <v>0.82677589738061874</v>
      </c>
      <c r="K33" s="22">
        <f>'sécurité sociale oublic orivéez'!K34/total!K33</f>
        <v>0.83178224757330121</v>
      </c>
      <c r="L33" s="22">
        <f>'sécurité sociale oublic orivéez'!L34/total!L33</f>
        <v>0.83377646479566725</v>
      </c>
      <c r="M33" s="22">
        <f>'sécurité sociale oublic orivéez'!M34/total!M33</f>
        <v>0.8265585303888997</v>
      </c>
      <c r="N33" s="22">
        <f>'sécurité sociale oublic orivéez'!N34/total!N33</f>
        <v>0.82114052566657181</v>
      </c>
      <c r="O33" s="22">
        <f>'sécurité sociale oublic orivéez'!O34/total!O33</f>
        <v>0.81141345427059708</v>
      </c>
      <c r="P33" s="22">
        <f>'sécurité sociale oublic orivéez'!P34/total!P33</f>
        <v>0.81082615690356763</v>
      </c>
      <c r="Q33" s="22">
        <f>'sécurité sociale oublic orivéez'!Q34/total!Q33</f>
        <v>0.81383184812088327</v>
      </c>
      <c r="R33" s="22">
        <f>'sécurité sociale oublic orivéez'!R34/total!R33</f>
        <v>0.81192927919176217</v>
      </c>
      <c r="S33" s="22">
        <f>'sécurité sociale oublic orivéez'!S34/total!S33</f>
        <v>0.81687772061733277</v>
      </c>
      <c r="T33" s="22">
        <f>'sécurité sociale oublic orivéez'!T34/total!T33</f>
        <v>0.82105788423153703</v>
      </c>
      <c r="U33" s="22">
        <f>'sécurité sociale oublic orivéez'!U34/total!U33</f>
        <v>0.82800788954635107</v>
      </c>
      <c r="V33" s="22">
        <f>'sécurité sociale oublic orivéez'!V34/total!V33</f>
        <v>0.84949594076188784</v>
      </c>
      <c r="W33" s="22">
        <f>'sécurité sociale oublic orivéez'!W34/total!W33</f>
        <v>0.83655038073313259</v>
      </c>
      <c r="X33" s="22">
        <f>'sécurité sociale oublic orivéez'!X34/total!X33</f>
        <v>0.84229284229284218</v>
      </c>
      <c r="Y33" s="22">
        <f>'sécurité sociale oublic orivéez'!Y34/total!Y33</f>
        <v>0.84277536517962892</v>
      </c>
    </row>
    <row r="34" spans="1:25">
      <c r="A34" t="s">
        <v>61</v>
      </c>
      <c r="B34" s="22">
        <f>'sécurité sociale oublic orivéez'!B35/total!B34</f>
        <v>0.78018741633199473</v>
      </c>
      <c r="C34" s="22">
        <f>'sécurité sociale oublic orivéez'!C35/total!C34</f>
        <v>0.76421691516031143</v>
      </c>
      <c r="D34" s="22">
        <f>'sécurité sociale oublic orivéez'!D35/total!D34</f>
        <v>0.7789873417721519</v>
      </c>
      <c r="E34" s="22">
        <f>'sécurité sociale oublic orivéez'!E35/total!E34</f>
        <v>0.78334628334628331</v>
      </c>
      <c r="F34" s="22">
        <f>'sécurité sociale oublic orivéez'!F35/total!F34</f>
        <v>0.79635489178584984</v>
      </c>
      <c r="G34" s="22">
        <f>'sécurité sociale oublic orivéez'!G35/total!G34</f>
        <v>0.7968088964100084</v>
      </c>
      <c r="H34" s="22">
        <f>'sécurité sociale oublic orivéez'!H35/total!H34</f>
        <v>0.80076406575596204</v>
      </c>
      <c r="I34" s="22">
        <f>'sécurité sociale oublic orivéez'!I35/total!I34</f>
        <v>0.82398847400648334</v>
      </c>
      <c r="J34" s="22">
        <f>'sécurité sociale oublic orivéez'!J35/total!J34</f>
        <v>0.80852696185883377</v>
      </c>
      <c r="K34" s="22">
        <f>'sécurité sociale oublic orivéez'!K35/total!K34</f>
        <v>0.81062259640370027</v>
      </c>
      <c r="L34" s="22">
        <f>'sécurité sociale oublic orivéez'!L35/total!L34</f>
        <v>0.81173772542478895</v>
      </c>
      <c r="M34" s="22">
        <f>'sécurité sociale oublic orivéez'!M35/total!M34</f>
        <v>0.80882352941176472</v>
      </c>
      <c r="N34" s="22">
        <f>'sécurité sociale oublic orivéez'!N35/total!N34</f>
        <v>0.80491089929548287</v>
      </c>
      <c r="O34" s="22">
        <f>'sécurité sociale oublic orivéez'!O35/total!O34</f>
        <v>0.80053418803418808</v>
      </c>
      <c r="P34" s="22">
        <f>'sécurité sociale oublic orivéez'!P35/total!P34</f>
        <v>0.79557540948734318</v>
      </c>
      <c r="Q34" s="22">
        <f>'sécurité sociale oublic orivéez'!Q35/total!Q34</f>
        <v>0.78993859743617367</v>
      </c>
      <c r="R34" s="22">
        <f>'sécurité sociale oublic orivéez'!R35/total!R34</f>
        <v>0.78656425789701434</v>
      </c>
      <c r="S34" s="22">
        <f>'sécurité sociale oublic orivéez'!S35/total!S34</f>
        <v>0.78584169453734665</v>
      </c>
      <c r="T34" s="22">
        <f>'sécurité sociale oublic orivéez'!T35/total!T34</f>
        <v>0.79221066607656565</v>
      </c>
      <c r="U34" s="22">
        <f>'sécurité sociale oublic orivéez'!U35/total!U34</f>
        <v>0.79633917741757632</v>
      </c>
      <c r="V34" s="22">
        <f>'sécurité sociale oublic orivéez'!V35/total!V34</f>
        <v>0.80090824646506342</v>
      </c>
      <c r="W34" s="22">
        <f>'sécurité sociale oublic orivéez'!W35/total!W34</f>
        <v>0.80187654320987656</v>
      </c>
      <c r="X34" s="22">
        <f>'sécurité sociale oublic orivéez'!X35/total!X34</f>
        <v>0.80771948419007245</v>
      </c>
      <c r="Y34" s="22">
        <f>'sécurité sociale oublic orivéez'!Y35/total!Y34</f>
        <v>0.80254777070063699</v>
      </c>
    </row>
    <row r="35" spans="1:25">
      <c r="A35" t="s">
        <v>62</v>
      </c>
      <c r="B35" s="22">
        <f>'sécurité sociale oublic orivéez'!B36/total!B35</f>
        <v>0.81682461378683624</v>
      </c>
      <c r="C35" s="22">
        <f>'sécurité sociale oublic orivéez'!C36/total!C35</f>
        <v>0.82796504369538071</v>
      </c>
      <c r="D35" s="22">
        <f>'sécurité sociale oublic orivéez'!D36/total!D35</f>
        <v>0.8287877101191139</v>
      </c>
      <c r="E35" s="22">
        <f>'sécurité sociale oublic orivéez'!E36/total!E35</f>
        <v>0.83162932347182938</v>
      </c>
      <c r="F35" s="22">
        <f>'sécurité sociale oublic orivéez'!F36/total!F35</f>
        <v>0.830150068212824</v>
      </c>
      <c r="G35" s="22">
        <f>'sécurité sociale oublic orivéez'!G36/total!G35</f>
        <v>0.83046150138570918</v>
      </c>
      <c r="H35" s="22">
        <f>'sécurité sociale oublic orivéez'!H36/total!H35</f>
        <v>0.83341791423496581</v>
      </c>
      <c r="I35" s="22">
        <f>'sécurité sociale oublic orivéez'!I36/total!I35</f>
        <v>0.83697143569913934</v>
      </c>
      <c r="J35" s="22">
        <f>'sécurité sociale oublic orivéez'!J36/total!J35</f>
        <v>0.84131396083385979</v>
      </c>
      <c r="K35" s="22">
        <f>'sécurité sociale oublic orivéez'!K36/total!K35</f>
        <v>0.84434849994464745</v>
      </c>
      <c r="L35" s="22">
        <f>'sécurité sociale oublic orivéez'!L36/total!L35</f>
        <v>0.84680514788891392</v>
      </c>
      <c r="M35" s="22">
        <f>'sécurité sociale oublic orivéez'!M36/total!M35</f>
        <v>0.84419004006868925</v>
      </c>
      <c r="N35" s="22">
        <f>'sécurité sociale oublic orivéez'!N36/total!N35</f>
        <v>0.84751203852327461</v>
      </c>
      <c r="O35" s="22">
        <f>'sécurité sociale oublic orivéez'!O36/total!O35</f>
        <v>0.85023664638269092</v>
      </c>
      <c r="P35" s="22">
        <f>'sécurité sociale oublic orivéez'!P36/total!P35</f>
        <v>0.85284929440913504</v>
      </c>
      <c r="Q35" s="22">
        <f>'sécurité sociale oublic orivéez'!Q36/total!Q35</f>
        <v>0.85511420059582921</v>
      </c>
      <c r="R35" s="22">
        <f>'sécurité sociale oublic orivéez'!R36/total!R35</f>
        <v>0.85384615384615381</v>
      </c>
      <c r="S35" s="22">
        <f>'sécurité sociale oublic orivéez'!S36/total!S35</f>
        <v>0.85122189638318668</v>
      </c>
      <c r="T35" s="22">
        <f>'sécurité sociale oublic orivéez'!T36/total!T35</f>
        <v>0.85702811244979904</v>
      </c>
      <c r="U35" s="22">
        <f>'sécurité sociale oublic orivéez'!U36/total!U35</f>
        <v>0.85715654339911851</v>
      </c>
      <c r="V35" s="22">
        <f>'sécurité sociale oublic orivéez'!V36/total!V35</f>
        <v>0.8571428571428571</v>
      </c>
      <c r="W35" s="22">
        <f>'sécurité sociale oublic orivéez'!W36/total!W35</f>
        <v>0.84998487750781315</v>
      </c>
      <c r="X35" s="22">
        <f>'sécurité sociale oublic orivéez'!X36/total!X35</f>
        <v>0.85672919551806626</v>
      </c>
      <c r="Y35" s="22">
        <f>'sécurité sociale oublic orivéez'!Y36/total!Y35</f>
        <v>0.85894805054541523</v>
      </c>
    </row>
    <row r="36" spans="1:25">
      <c r="A36" t="s">
        <v>63</v>
      </c>
      <c r="B36" s="22">
        <f>'sécurité sociale oublic orivéez'!B37/total!B36</f>
        <v>0.68872919818456879</v>
      </c>
      <c r="C36" s="22">
        <f>'sécurité sociale oublic orivéez'!C37/total!C36</f>
        <v>0.71025233809775901</v>
      </c>
      <c r="D36" s="22">
        <f>'sécurité sociale oublic orivéez'!D37/total!D36</f>
        <v>0.70446678753914616</v>
      </c>
      <c r="E36" s="22">
        <f>'sécurité sociale oublic orivéez'!E37/total!E36</f>
        <v>0.69146792072556262</v>
      </c>
      <c r="F36" s="22">
        <f>'sécurité sociale oublic orivéez'!F37/total!F36</f>
        <v>0.67740286298568508</v>
      </c>
      <c r="G36" s="22">
        <f>'sécurité sociale oublic orivéez'!G37/total!G36</f>
        <v>0.68675736180471836</v>
      </c>
      <c r="H36" s="22">
        <f>'sécurité sociale oublic orivéez'!H37/total!H36</f>
        <v>0.69240048250904707</v>
      </c>
      <c r="I36" s="22">
        <f>'sécurité sociale oublic orivéez'!I37/total!I36</f>
        <v>0.70083432657926092</v>
      </c>
      <c r="J36" s="22">
        <f>'sécurité sociale oublic orivéez'!J37/total!J36</f>
        <v>0.71659347553324959</v>
      </c>
      <c r="K36" s="22">
        <f>'sécurité sociale oublic orivéez'!K37/total!K36</f>
        <v>0.71645415907710985</v>
      </c>
      <c r="L36" s="22">
        <f>'sécurité sociale oublic orivéez'!L37/total!L36</f>
        <v>0.71675943104514539</v>
      </c>
      <c r="M36" s="22">
        <f>'sécurité sociale oublic orivéez'!M37/total!M36</f>
        <v>0.70876411643073012</v>
      </c>
      <c r="N36" s="22">
        <f>'sécurité sociale oublic orivéez'!N37/total!N36</f>
        <v>0.70039904229848371</v>
      </c>
      <c r="O36" s="22">
        <f>'sécurité sociale oublic orivéez'!O37/total!O36</f>
        <v>0.70663580246913571</v>
      </c>
      <c r="P36" s="22">
        <f>'sécurité sociale oublic orivéez'!P37/total!P36</f>
        <v>0.70659914543440416</v>
      </c>
      <c r="Q36" s="22">
        <f>'sécurité sociale oublic orivéez'!Q37/total!Q36</f>
        <v>0.69753279200499685</v>
      </c>
      <c r="R36" s="22">
        <f>'sécurité sociale oublic orivéez'!R37/total!R36</f>
        <v>0.69319738243798512</v>
      </c>
      <c r="S36" s="22">
        <f>'sécurité sociale oublic orivéez'!S37/total!S36</f>
        <v>0.69299711377791284</v>
      </c>
      <c r="T36" s="22">
        <f>'sécurité sociale oublic orivéez'!T37/total!T36</f>
        <v>0.71487406938064313</v>
      </c>
      <c r="U36" s="22">
        <f>'sécurité sociale oublic orivéez'!U37/total!U36</f>
        <v>0.71780185758513926</v>
      </c>
      <c r="V36" s="22">
        <f>'sécurité sociale oublic orivéez'!V37/total!V36</f>
        <v>0.722641219024165</v>
      </c>
      <c r="W36" s="22">
        <f>'sécurité sociale oublic orivéez'!W37/total!W36</f>
        <v>0.72464668426774348</v>
      </c>
      <c r="X36" s="22">
        <f>'sécurité sociale oublic orivéez'!X37/total!X36</f>
        <v>0.73718852844381755</v>
      </c>
      <c r="Y36" s="22">
        <f>'sécurité sociale oublic orivéez'!Y37/total!Y36</f>
        <v>0.81611333714939893</v>
      </c>
    </row>
    <row r="37" spans="1:25">
      <c r="A37" t="s">
        <v>64</v>
      </c>
      <c r="B37" s="22">
        <f>'sécurité sociale oublic orivéez'!B38/total!B37</f>
        <v>0.69782583420532485</v>
      </c>
      <c r="C37" s="22">
        <f>'sécurité sociale oublic orivéez'!C38/total!C37</f>
        <v>0.70213259156235508</v>
      </c>
      <c r="D37" s="22">
        <f>'sécurité sociale oublic orivéez'!D38/total!D37</f>
        <v>0.72035055770544043</v>
      </c>
      <c r="E37" s="22">
        <f>'sécurité sociale oublic orivéez'!E38/total!E37</f>
        <v>0.70648838228846988</v>
      </c>
      <c r="F37" s="22">
        <f>'sécurité sociale oublic orivéez'!F38/total!F37</f>
        <v>0.70596874016574018</v>
      </c>
      <c r="G37" s="22">
        <f>'sécurité sociale oublic orivéez'!G38/total!G37</f>
        <v>0.7094167616285092</v>
      </c>
      <c r="H37" s="22">
        <f>'sécurité sociale oublic orivéez'!H38/total!H37</f>
        <v>0.6348086380158221</v>
      </c>
      <c r="I37" s="22">
        <f>'sécurité sociale oublic orivéez'!I38/total!I37</f>
        <v>0.62753999135322092</v>
      </c>
      <c r="J37" s="22">
        <f>'sécurité sociale oublic orivéez'!J38/total!J37</f>
        <v>0.62548262548262545</v>
      </c>
      <c r="K37" s="22">
        <f>'sécurité sociale oublic orivéez'!K38/total!K37</f>
        <v>0.63853518902378836</v>
      </c>
      <c r="L37" s="22">
        <f>'sécurité sociale oublic orivéez'!L38/total!L37</f>
        <v>0.66560350842220672</v>
      </c>
      <c r="M37" s="22">
        <f>'sécurité sociale oublic orivéez'!M38/total!M37</f>
        <v>0.6455657178090638</v>
      </c>
      <c r="N37" s="22">
        <f>'sécurité sociale oublic orivéez'!N38/total!N37</f>
        <v>0.61332090325253785</v>
      </c>
      <c r="O37" s="22">
        <f>'sécurité sociale oublic orivéez'!O38/total!O37</f>
        <v>0.62339181286549716</v>
      </c>
      <c r="P37" s="22">
        <f>'sécurité sociale oublic orivéez'!P38/total!P37</f>
        <v>0.61800278283206678</v>
      </c>
      <c r="Q37" s="22">
        <f>'sécurité sociale oublic orivéez'!Q38/total!Q37</f>
        <v>0.61732503220266211</v>
      </c>
      <c r="R37" s="22">
        <f>'sécurité sociale oublic orivéez'!R38/total!R37</f>
        <v>0.61667021503087083</v>
      </c>
      <c r="S37" s="22">
        <f>'sécurité sociale oublic orivéez'!S38/total!S37</f>
        <v>0.61229314420803793</v>
      </c>
      <c r="T37" s="22">
        <f>'sécurité sociale oublic orivéez'!T38/total!T37</f>
        <v>0.61223839371082545</v>
      </c>
      <c r="U37" s="22">
        <f>'sécurité sociale oublic orivéez'!U38/total!U37</f>
        <v>0.60847172587765397</v>
      </c>
      <c r="V37" s="22">
        <f>'sécurité sociale oublic orivéez'!V38/total!V37</f>
        <v>0.64296549108835799</v>
      </c>
      <c r="W37" s="22">
        <f>'sécurité sociale oublic orivéez'!W38/total!W37</f>
        <v>0.62763760438179039</v>
      </c>
      <c r="X37" s="22">
        <f>'sécurité sociale oublic orivéez'!X38/total!X37</f>
        <v>0.62460597955869712</v>
      </c>
      <c r="Y37" s="22">
        <f>'sécurité sociale oublic orivéez'!Y38/total!Y37</f>
        <v>0.61691492552234328</v>
      </c>
    </row>
    <row r="38" spans="1:25">
      <c r="A38" t="s">
        <v>65</v>
      </c>
      <c r="B38" s="22">
        <f>'sécurité sociale oublic orivéez'!B39/total!B38</f>
        <v>0.89157080897605123</v>
      </c>
      <c r="C38" s="22">
        <f>'sécurité sociale oublic orivéez'!C39/total!C38</f>
        <v>0.89084771192798207</v>
      </c>
      <c r="D38" s="22">
        <f>'sécurité sociale oublic orivéez'!D39/total!D38</f>
        <v>0.88999818478852777</v>
      </c>
      <c r="E38" s="22">
        <f>'sécurité sociale oublic orivéez'!E39/total!E38</f>
        <v>0.87793685756240825</v>
      </c>
      <c r="F38" s="22">
        <f>'sécurité sociale oublic orivéez'!F39/total!F38</f>
        <v>0.77585407327253053</v>
      </c>
      <c r="G38" s="22">
        <f>'sécurité sociale oublic orivéez'!G39/total!G38</f>
        <v>0.75276976779480953</v>
      </c>
      <c r="H38" s="22">
        <f>'sécurité sociale oublic orivéez'!H39/total!H38</f>
        <v>0.69975186104218356</v>
      </c>
      <c r="I38" s="22">
        <f>'sécurité sociale oublic orivéez'!I39/total!I38</f>
        <v>0.69304723422042647</v>
      </c>
      <c r="J38" s="22">
        <f>'sécurité sociale oublic orivéez'!J39/total!J38</f>
        <v>0.75373778033352501</v>
      </c>
      <c r="K38" s="22">
        <f>'sécurité sociale oublic orivéez'!K39/total!K38</f>
        <v>0.73490186210367392</v>
      </c>
      <c r="L38" s="22">
        <f>'sécurité sociale oublic orivéez'!L39/total!L38</f>
        <v>0.71914949126010952</v>
      </c>
      <c r="M38" s="22">
        <f>'sécurité sociale oublic orivéez'!M39/total!M38</f>
        <v>0.73777229757501017</v>
      </c>
      <c r="N38" s="22">
        <f>'sécurité sociale oublic orivéez'!N39/total!N38</f>
        <v>0.72173566878980899</v>
      </c>
      <c r="O38" s="22">
        <f>'sécurité sociale oublic orivéez'!O39/total!O38</f>
        <v>0.74209472981987989</v>
      </c>
      <c r="P38" s="22">
        <f>'sécurité sociale oublic orivéez'!P39/total!P38</f>
        <v>0.80229517722254495</v>
      </c>
      <c r="Q38" s="22">
        <f>'sécurité sociale oublic orivéez'!Q39/total!Q38</f>
        <v>0.79724933451641533</v>
      </c>
      <c r="R38" s="22">
        <f>'sécurité sociale oublic orivéez'!R39/total!R38</f>
        <v>0.8035278933027391</v>
      </c>
      <c r="S38" s="22">
        <f>'sécurité sociale oublic orivéez'!S39/total!S38</f>
        <v>0.7993192245079177</v>
      </c>
      <c r="T38" s="22">
        <f>'sécurité sociale oublic orivéez'!T39/total!T38</f>
        <v>0.80138013801380126</v>
      </c>
      <c r="U38" s="22">
        <f>'sécurité sociale oublic orivéez'!U39/total!U38</f>
        <v>0.79797687861271682</v>
      </c>
      <c r="V38" s="22">
        <f>'sécurité sociale oublic orivéez'!V39/total!V38</f>
        <v>0.80272204293531646</v>
      </c>
      <c r="W38" s="22">
        <f>'sécurité sociale oublic orivéez'!W39/total!W38</f>
        <v>0.79796155334795504</v>
      </c>
      <c r="X38" s="22">
        <f>'sécurité sociale oublic orivéez'!X39/total!X38</f>
        <v>0.79888629888629881</v>
      </c>
      <c r="Y38" s="22">
        <f>'sécurité sociale oublic orivéez'!Y39/total!Y38</f>
        <v>0.82070882557331482</v>
      </c>
    </row>
    <row r="39" spans="1:25">
      <c r="A39" t="s">
        <v>66</v>
      </c>
      <c r="B39" s="22">
        <f>'sécurité sociale oublic orivéez'!B40/total!B39</f>
        <v>0.72898513582778057</v>
      </c>
      <c r="C39" s="22">
        <f>'sécurité sociale oublic orivéez'!C40/total!C39</f>
        <v>0.71470289487049254</v>
      </c>
      <c r="D39" s="22">
        <f>'sécurité sociale oublic orivéez'!D40/total!D39</f>
        <v>0.73369904001994757</v>
      </c>
      <c r="E39" s="22">
        <f>'sécurité sociale oublic orivéez'!E40/total!E39</f>
        <v>0.72823805408075071</v>
      </c>
      <c r="F39" s="22">
        <f>'sécurité sociale oublic orivéez'!F40/total!F39</f>
        <v>0.73425692695214106</v>
      </c>
      <c r="G39" s="22">
        <f>'sécurité sociale oublic orivéez'!G40/total!G39</f>
        <v>0.73486743371685848</v>
      </c>
      <c r="H39" s="22">
        <f>'sécurité sociale oublic orivéez'!H40/total!H39</f>
        <v>0.7313051259107759</v>
      </c>
      <c r="I39" s="22">
        <f>'sécurité sociale oublic orivéez'!I40/total!I39</f>
        <v>0.71521768073492209</v>
      </c>
      <c r="J39" s="22">
        <f>'sécurité sociale oublic orivéez'!J40/total!J39</f>
        <v>0.73545512412476133</v>
      </c>
      <c r="K39" s="22">
        <f>'sécurité sociale oublic orivéez'!K40/total!K39</f>
        <v>0.73071068961479912</v>
      </c>
      <c r="L39" s="22">
        <f>'sécurité sociale oublic orivéez'!L40/total!L39</f>
        <v>0.73415061295971984</v>
      </c>
      <c r="M39" s="22">
        <f>'sécurité sociale oublic orivéez'!M40/total!M39</f>
        <v>0.73430178069353325</v>
      </c>
      <c r="N39" s="22">
        <f>'sécurité sociale oublic orivéez'!N40/total!N39</f>
        <v>0.71956397016637985</v>
      </c>
      <c r="O39" s="22">
        <f>'sécurité sociale oublic orivéez'!O40/total!O39</f>
        <v>0.71372997711670483</v>
      </c>
      <c r="P39" s="22">
        <f>'sécurité sociale oublic orivéez'!P40/total!P39</f>
        <v>0.71112679369560106</v>
      </c>
      <c r="Q39" s="22">
        <f>'sécurité sociale oublic orivéez'!Q40/total!Q39</f>
        <v>0.71809322531407771</v>
      </c>
      <c r="R39" s="22">
        <f>'sécurité sociale oublic orivéez'!R40/total!R39</f>
        <v>0.72729417315404588</v>
      </c>
      <c r="S39" s="22">
        <f>'sécurité sociale oublic orivéez'!S40/total!S39</f>
        <v>0.72193036041539393</v>
      </c>
      <c r="T39" s="22">
        <f>'sécurité sociale oublic orivéez'!T40/total!T39</f>
        <v>0.72816237767307002</v>
      </c>
      <c r="U39" s="22">
        <f>'sécurité sociale oublic orivéez'!U40/total!U39</f>
        <v>0.72785033533356858</v>
      </c>
      <c r="V39" s="22">
        <f>'sécurité sociale oublic orivéez'!V40/total!V39</f>
        <v>0.73168663203646778</v>
      </c>
      <c r="W39" s="22">
        <f>'sécurité sociale oublic orivéez'!W40/total!W39</f>
        <v>0.73802489976788355</v>
      </c>
      <c r="X39" s="22">
        <f>'sécurité sociale oublic orivéez'!X40/total!X39</f>
        <v>0.73971889640812083</v>
      </c>
      <c r="Y39" s="22">
        <f>'sécurité sociale oublic orivéez'!Y40/total!Y39</f>
        <v>0.73834059279719533</v>
      </c>
    </row>
    <row r="40" spans="1:25">
      <c r="A40" t="s">
        <v>67</v>
      </c>
      <c r="B40" s="22">
        <f>'sécurité sociale oublic orivéez'!B41/total!B40</f>
        <v>0.71363435799382258</v>
      </c>
      <c r="C40" s="22">
        <f>'sécurité sociale oublic orivéez'!C41/total!C40</f>
        <v>0.71029694194120252</v>
      </c>
      <c r="D40" s="22">
        <f>'sécurité sociale oublic orivéez'!D41/total!D40</f>
        <v>0.71033671518894281</v>
      </c>
      <c r="E40" s="22">
        <f>'sécurité sociale oublic orivéez'!E41/total!E40</f>
        <v>0.71109348142271589</v>
      </c>
      <c r="F40" s="22">
        <f>'sécurité sociale oublic orivéez'!F41/total!F40</f>
        <v>0.71350221990075735</v>
      </c>
      <c r="G40" s="22">
        <f>'sécurité sociale oublic orivéez'!G41/total!G40</f>
        <v>0.71559751681324368</v>
      </c>
      <c r="H40" s="22">
        <f>'sécurité sociale oublic orivéez'!H41/total!H40</f>
        <v>0.7210371694980201</v>
      </c>
      <c r="I40" s="22">
        <f>'sécurité sociale oublic orivéez'!I41/total!I40</f>
        <v>0.72294481626467988</v>
      </c>
      <c r="J40" s="22">
        <f>'sécurité sociale oublic orivéez'!J41/total!J40</f>
        <v>0.73287998091147699</v>
      </c>
      <c r="K40" s="22">
        <f>'sécurité sociale oublic orivéez'!K41/total!K40</f>
        <v>0.75065876152832667</v>
      </c>
      <c r="L40" s="22">
        <f>'sécurité sociale oublic orivéez'!L41/total!L40</f>
        <v>0.74448952736045615</v>
      </c>
      <c r="M40" s="22">
        <f>'sécurité sociale oublic orivéez'!M41/total!M40</f>
        <v>0.73483856893542765</v>
      </c>
      <c r="N40" s="22">
        <f>'sécurité sociale oublic orivéez'!N41/total!N40</f>
        <v>0.72110552763819091</v>
      </c>
      <c r="O40" s="22">
        <f>'sécurité sociale oublic orivéez'!O41/total!O40</f>
        <v>0.7100617828773168</v>
      </c>
      <c r="P40" s="22">
        <f>'sécurité sociale oublic orivéez'!P41/total!P40</f>
        <v>0.70258668134287283</v>
      </c>
      <c r="Q40" s="22">
        <f>'sécurité sociale oublic orivéez'!Q41/total!Q40</f>
        <v>0.71311115983336992</v>
      </c>
      <c r="R40" s="22">
        <f>'sécurité sociale oublic orivéez'!R41/total!R40</f>
        <v>0.71554711076338451</v>
      </c>
      <c r="S40" s="22">
        <f>'sécurité sociale oublic orivéez'!S41/total!S40</f>
        <v>0.70508664058133041</v>
      </c>
      <c r="T40" s="22">
        <f>'sécurité sociale oublic orivéez'!T41/total!T40</f>
        <v>0.70223407802600868</v>
      </c>
      <c r="U40" s="22">
        <f>'sécurité sociale oublic orivéez'!U41/total!U40</f>
        <v>0.70544500328012238</v>
      </c>
      <c r="V40" s="22">
        <f>'sécurité sociale oublic orivéez'!V41/total!V40</f>
        <v>0.73143495254048019</v>
      </c>
      <c r="W40" s="22">
        <f>'sécurité sociale oublic orivéez'!W41/total!W40</f>
        <v>0.70744878957169455</v>
      </c>
      <c r="X40" s="22">
        <f>'sécurité sociale oublic orivéez'!X41/total!X40</f>
        <v>0.74029574861367842</v>
      </c>
      <c r="Y40" s="22">
        <f>'sécurité sociale oublic orivéez'!Y41/total!Y40</f>
        <v>0.74316599106122028</v>
      </c>
    </row>
    <row r="41" spans="1:25">
      <c r="A41" t="s">
        <v>68</v>
      </c>
      <c r="B41" s="22">
        <f>'sécurité sociale oublic orivéez'!B42/total!B41</f>
        <v>0.85532960283881543</v>
      </c>
      <c r="C41" s="22">
        <f>'sécurité sociale oublic orivéez'!C42/total!C41</f>
        <v>0.82151898734177209</v>
      </c>
      <c r="D41" s="22">
        <f>'sécurité sociale oublic orivéez'!D42/total!D41</f>
        <v>0.82570036540803893</v>
      </c>
      <c r="E41" s="22">
        <f>'sécurité sociale oublic orivéez'!E42/total!E41</f>
        <v>0.83130936635806174</v>
      </c>
      <c r="F41" s="22">
        <f>'sécurité sociale oublic orivéez'!F42/total!F41</f>
        <v>0.82681426814268144</v>
      </c>
      <c r="G41" s="22">
        <f>'sécurité sociale oublic orivéez'!G42/total!G41</f>
        <v>0.82296650717703357</v>
      </c>
      <c r="H41" s="22">
        <f>'sécurité sociale oublic orivéez'!H42/total!H41</f>
        <v>0.82364629905613507</v>
      </c>
      <c r="I41" s="22">
        <f>'sécurité sociale oublic orivéez'!I42/total!I41</f>
        <v>0.82516258129064524</v>
      </c>
      <c r="J41" s="22">
        <f>'sécurité sociale oublic orivéez'!J42/total!J41</f>
        <v>0.82504873294346981</v>
      </c>
      <c r="K41" s="22">
        <f>'sécurité sociale oublic orivéez'!K42/total!K41</f>
        <v>0.82519954389965799</v>
      </c>
      <c r="L41" s="22">
        <f>'sécurité sociale oublic orivéez'!L42/total!L41</f>
        <v>0.82487980769230773</v>
      </c>
      <c r="M41" s="22">
        <f>'sécurité sociale oublic orivéez'!M42/total!M41</f>
        <v>0.84485407066052232</v>
      </c>
      <c r="N41" s="22">
        <f>'sécurité sociale oublic orivéez'!N42/total!N41</f>
        <v>0.84219841639496984</v>
      </c>
      <c r="O41" s="22">
        <f>'sécurité sociale oublic orivéez'!O42/total!O41</f>
        <v>0.84016506189821194</v>
      </c>
      <c r="P41" s="22">
        <f>'sécurité sociale oublic orivéez'!P42/total!P41</f>
        <v>0.84024479356960169</v>
      </c>
      <c r="Q41" s="22">
        <f>'sécurité sociale oublic orivéez'!Q42/total!Q41</f>
        <v>0.83959644576082926</v>
      </c>
      <c r="R41" s="22">
        <f>'sécurité sociale oublic orivéez'!R42/total!R41</f>
        <v>0.84260965720604497</v>
      </c>
      <c r="S41" s="22">
        <f>'sécurité sociale oublic orivéez'!S42/total!S41</f>
        <v>0.84710245711636523</v>
      </c>
      <c r="T41" s="22">
        <f>'sécurité sociale oublic orivéez'!T42/total!T41</f>
        <v>0.84782012613106661</v>
      </c>
      <c r="U41" s="22">
        <f>'sécurité sociale oublic orivéez'!U42/total!U41</f>
        <v>0.85127400295420974</v>
      </c>
      <c r="V41" s="22">
        <f>'sécurité sociale oublic orivéez'!V42/total!V41</f>
        <v>0.86181946527839048</v>
      </c>
      <c r="W41" s="22">
        <f>'sécurité sociale oublic orivéez'!W42/total!W41</f>
        <v>0.8496487952342846</v>
      </c>
      <c r="X41" s="22">
        <f>'sécurité sociale oublic orivéez'!X42/total!X41</f>
        <v>0.85953240828739785</v>
      </c>
      <c r="Y41" s="22">
        <f>'sécurité sociale oublic orivéez'!Y42/total!Y41</f>
        <v>0.86197415452295845</v>
      </c>
    </row>
    <row r="42" spans="1:25">
      <c r="A42" t="s">
        <v>69</v>
      </c>
      <c r="B42" s="22">
        <f>'sécurité sociale oublic orivéez'!B43/total!B42</f>
        <v>0.58123494635428075</v>
      </c>
      <c r="C42" s="22">
        <f>'sécurité sociale oublic orivéez'!C43/total!C42</f>
        <v>0.59376321353065531</v>
      </c>
      <c r="D42" s="22">
        <f>'sécurité sociale oublic orivéez'!D43/total!D42</f>
        <v>0.6095141700404858</v>
      </c>
      <c r="E42" s="22">
        <f>'sécurité sociale oublic orivéez'!E43/total!E42</f>
        <v>0.61625727532800623</v>
      </c>
      <c r="F42" s="22">
        <f>'sécurité sociale oublic orivéez'!F43/total!F42</f>
        <v>0.61568550752982587</v>
      </c>
      <c r="G42" s="22">
        <f>'sécurité sociale oublic orivéez'!G43/total!G42</f>
        <v>0.63064227480612445</v>
      </c>
      <c r="H42" s="22">
        <f>'sécurité sociale oublic orivéez'!H43/total!H42</f>
        <v>0.62453027139874739</v>
      </c>
      <c r="I42" s="22">
        <f>'sécurité sociale oublic orivéez'!I43/total!I42</f>
        <v>0.6242964850801741</v>
      </c>
      <c r="J42" s="22">
        <f>'sécurité sociale oublic orivéez'!J43/total!J42</f>
        <v>0.63564834242551405</v>
      </c>
      <c r="K42" s="22">
        <f>'sécurité sociale oublic orivéez'!K43/total!K42</f>
        <v>0.64070203115756263</v>
      </c>
      <c r="L42" s="22">
        <f>'sécurité sociale oublic orivéez'!L43/total!L42</f>
        <v>0.63388363197100872</v>
      </c>
      <c r="M42" s="22">
        <f>'sécurité sociale oublic orivéez'!M43/total!M42</f>
        <v>0.63657176985865016</v>
      </c>
      <c r="N42" s="22">
        <f>'sécurité sociale oublic orivéez'!N43/total!N42</f>
        <v>0.65772870662460559</v>
      </c>
      <c r="O42" s="22">
        <f>'sécurité sociale oublic orivéez'!O43/total!O42</f>
        <v>0.65478369785143087</v>
      </c>
      <c r="P42" s="22">
        <f>'sécurité sociale oublic orivéez'!P43/total!P42</f>
        <v>0.65698120444955888</v>
      </c>
      <c r="Q42" s="22">
        <f>'sécurité sociale oublic orivéez'!Q43/total!Q42</f>
        <v>0.66110028759625206</v>
      </c>
      <c r="R42" s="22">
        <f>'sécurité sociale oublic orivéez'!R43/total!R42</f>
        <v>0.66624203821656047</v>
      </c>
      <c r="S42" s="22">
        <f>'sécurité sociale oublic orivéez'!S43/total!S42</f>
        <v>0.66826618379357172</v>
      </c>
      <c r="T42" s="22">
        <f>'sécurité sociale oublic orivéez'!T43/total!T42</f>
        <v>0.6614370590419606</v>
      </c>
      <c r="U42" s="22">
        <f>'sécurité sociale oublic orivéez'!U43/total!U42</f>
        <v>0.66232827187274046</v>
      </c>
      <c r="V42" s="22">
        <f>'sécurité sociale oublic orivéez'!V43/total!V42</f>
        <v>0.67644050460279581</v>
      </c>
      <c r="W42" s="22">
        <f>'sécurité sociale oublic orivéez'!W43/total!W42</f>
        <v>0.69850012710787224</v>
      </c>
      <c r="X42" s="22">
        <f>'sécurité sociale oublic orivéez'!X43/total!X42</f>
        <v>0.6848039634406764</v>
      </c>
      <c r="Y42" s="22">
        <f>'sécurité sociale oublic orivéez'!Y43/total!Y42</f>
        <v>0.68551620447711337</v>
      </c>
    </row>
    <row r="43" spans="1:25">
      <c r="A43" t="s">
        <v>70</v>
      </c>
      <c r="B43" s="22">
        <f>'sécurité sociale oublic orivéez'!B44/total!B43</f>
        <v>0.61673913043478268</v>
      </c>
      <c r="C43" s="22">
        <f>'sécurité sociale oublic orivéez'!C44/total!C43</f>
        <v>0.67246317512274956</v>
      </c>
      <c r="D43" s="22">
        <f>'sécurité sociale oublic orivéez'!D44/total!D43</f>
        <v>0.69972342947451593</v>
      </c>
      <c r="E43" s="22">
        <f>'sécurité sociale oublic orivéez'!E44/total!E43</f>
        <v>0.71200638213003586</v>
      </c>
      <c r="F43" s="22">
        <f>'sécurité sociale oublic orivéez'!F44/total!F43</f>
        <v>0.71690427698574333</v>
      </c>
      <c r="G43" s="22">
        <f>'sécurité sociale oublic orivéez'!G44/total!G43</f>
        <v>0.67736003269309353</v>
      </c>
      <c r="H43" s="22">
        <f>'sécurité sociale oublic orivéez'!H44/total!H43</f>
        <v>0.68849591916051311</v>
      </c>
      <c r="I43" s="22">
        <f>'sécurité sociale oublic orivéez'!I44/total!I43</f>
        <v>0.68785796105383734</v>
      </c>
      <c r="J43" s="22">
        <f>'sécurité sociale oublic orivéez'!J44/total!J43</f>
        <v>0.72690686086623235</v>
      </c>
      <c r="K43" s="22">
        <f>'sécurité sociale oublic orivéez'!K44/total!K43</f>
        <v>0.80506006552602849</v>
      </c>
      <c r="L43" s="22">
        <f>'sécurité sociale oublic orivéez'!L44/total!L43</f>
        <v>0.77992431786496719</v>
      </c>
      <c r="M43" s="22">
        <f>'sécurité sociale oublic orivéez'!M44/total!M43</f>
        <v>0.79131742961530205</v>
      </c>
      <c r="N43" s="22">
        <f>'sécurité sociale oublic orivéez'!N44/total!N43</f>
        <v>0.79185418541854191</v>
      </c>
      <c r="O43" s="22">
        <f>'sécurité sociale oublic orivéez'!O44/total!O43</f>
        <v>0.7835735529627087</v>
      </c>
      <c r="P43" s="22">
        <f>'sécurité sociale oublic orivéez'!P44/total!P43</f>
        <v>0.7761849710982659</v>
      </c>
      <c r="Q43" s="22">
        <f>'sécurité sociale oublic orivéez'!Q44/total!Q43</f>
        <v>0.78139421909157158</v>
      </c>
      <c r="R43" s="22">
        <f>'sécurité sociale oublic orivéez'!R44/total!R43</f>
        <v>0.78436406067677944</v>
      </c>
      <c r="S43" s="22">
        <f>'sécurité sociale oublic orivéez'!S44/total!S43</f>
        <v>0.77703349282296663</v>
      </c>
      <c r="T43" s="22">
        <f>'sécurité sociale oublic orivéez'!T44/total!T43</f>
        <v>0.77376333656644036</v>
      </c>
      <c r="U43" s="22">
        <f>'sécurité sociale oublic orivéez'!U44/total!U43</f>
        <v>0.77668346312414116</v>
      </c>
      <c r="V43" s="22">
        <f>'sécurité sociale oublic orivéez'!V44/total!V43</f>
        <v>0.78839072991119774</v>
      </c>
      <c r="W43" s="22">
        <f>'sécurité sociale oublic orivéez'!W44/total!W43</f>
        <v>0.78729463307776548</v>
      </c>
      <c r="X43" s="22">
        <f>'sécurité sociale oublic orivéez'!X44/total!X43</f>
        <v>0.75155279503105588</v>
      </c>
      <c r="Y43" s="22">
        <f>'sécurité sociale oublic orivéez'!Y44/total!Y43</f>
        <v>0.77318116975748918</v>
      </c>
    </row>
    <row r="44" spans="1:25">
      <c r="A44" t="s">
        <v>71</v>
      </c>
      <c r="B44" s="22">
        <f>'sécurité sociale oublic orivéez'!B45/total!B44</f>
        <v>0.77033695192443263</v>
      </c>
      <c r="C44" s="22">
        <f>'sécurité sociale oublic orivéez'!C45/total!C44</f>
        <v>0.77188722514501551</v>
      </c>
      <c r="D44" s="22">
        <f>'sécurité sociale oublic orivéez'!D45/total!D44</f>
        <v>0.77969569108809611</v>
      </c>
      <c r="E44" s="22">
        <f>'sécurité sociale oublic orivéez'!E45/total!E44</f>
        <v>0.79093640460691028</v>
      </c>
      <c r="F44" s="22">
        <f>'sécurité sociale oublic orivéez'!F45/total!F44</f>
        <v>0.80722161638192169</v>
      </c>
      <c r="G44" s="22">
        <f>'sécurité sociale oublic orivéez'!G45/total!G44</f>
        <v>0.81707757065544195</v>
      </c>
      <c r="H44" s="22">
        <f>'sécurité sociale oublic orivéez'!H45/total!H44</f>
        <v>0.8278466076696166</v>
      </c>
      <c r="I44" s="22">
        <f>'sécurité sociale oublic orivéez'!I45/total!I44</f>
        <v>0.81061130334486731</v>
      </c>
      <c r="J44" s="22">
        <f>'sécurité sociale oublic orivéez'!J45/total!J44</f>
        <v>0.81668153434433544</v>
      </c>
      <c r="K44" s="22">
        <f>'sécurité sociale oublic orivéez'!K45/total!K44</f>
        <v>0.83111566018423744</v>
      </c>
      <c r="L44" s="22">
        <f>'sécurité sociale oublic orivéez'!L45/total!L44</f>
        <v>0.82493560020607937</v>
      </c>
      <c r="M44" s="22">
        <f>'sécurité sociale oublic orivéez'!M45/total!M44</f>
        <v>0.82270670505964627</v>
      </c>
      <c r="N44" s="22">
        <f>'sécurité sociale oublic orivéez'!N45/total!N44</f>
        <v>0.81475443244344814</v>
      </c>
      <c r="O44" s="22">
        <f>'sécurité sociale oublic orivéez'!O45/total!O44</f>
        <v>0.80087106249366968</v>
      </c>
      <c r="P44" s="22">
        <f>'sécurité sociale oublic orivéez'!P45/total!P44</f>
        <v>0.80186574731291826</v>
      </c>
      <c r="Q44" s="22">
        <f>'sécurité sociale oublic orivéez'!Q45/total!Q44</f>
        <v>0.80149010002041232</v>
      </c>
      <c r="R44" s="22">
        <f>'sécurité sociale oublic orivéez'!R45/total!R44</f>
        <v>0.8057354301572619</v>
      </c>
      <c r="S44" s="22">
        <f>'sécurité sociale oublic orivéez'!S45/total!S44</f>
        <v>0.79991663192997087</v>
      </c>
      <c r="T44" s="22">
        <f>'sécurité sociale oublic orivéez'!T45/total!T44</f>
        <v>0.79323810502517733</v>
      </c>
      <c r="U44" s="22">
        <f>'sécurité sociale oublic orivéez'!U45/total!U44</f>
        <v>0.79282988551918054</v>
      </c>
      <c r="V44" s="22">
        <f>'sécurité sociale oublic orivéez'!V45/total!V44</f>
        <v>0.83066041615264408</v>
      </c>
      <c r="W44" s="22">
        <f>'sécurité sociale oublic orivéez'!W45/total!W44</f>
        <v>0.81391023048928424</v>
      </c>
      <c r="X44" s="22">
        <f>'sécurité sociale oublic orivéez'!X45/total!X44</f>
        <v>0.82428519724936666</v>
      </c>
      <c r="Y44" s="22">
        <f>'sécurité sociale oublic orivéez'!Y45/total!Y44</f>
        <v>0.81872473355384046</v>
      </c>
    </row>
    <row r="45" spans="1:25">
      <c r="A45" t="s">
        <v>72</v>
      </c>
      <c r="B45" s="22">
        <f>'sécurité sociale oublic orivéez'!B46/total!B45</f>
        <v>0.44379503602882309</v>
      </c>
      <c r="C45" s="22">
        <f>'sécurité sociale oublic orivéez'!C46/total!C45</f>
        <v>0.45321992709599029</v>
      </c>
      <c r="D45" s="22">
        <f>'sécurité sociale oublic orivéez'!D46/total!D45</f>
        <v>0.45201857806359413</v>
      </c>
      <c r="E45" s="22">
        <f>'sécurité sociale oublic orivéez'!E46/total!E45</f>
        <v>0.44974493313111813</v>
      </c>
      <c r="F45" s="22">
        <f>'sécurité sociale oublic orivéez'!F46/total!F45</f>
        <v>0.45419558793210091</v>
      </c>
      <c r="G45" s="22">
        <f>'sécurité sociale oublic orivéez'!G46/total!G45</f>
        <v>0.454763701214075</v>
      </c>
      <c r="H45" s="22">
        <f>'sécurité sociale oublic orivéez'!H46/total!H45</f>
        <v>0.46121422258481204</v>
      </c>
      <c r="I45" s="22">
        <f>'sécurité sociale oublic orivéez'!I46/total!I45</f>
        <v>0.46159002547258349</v>
      </c>
      <c r="J45" s="22">
        <f>'sécurité sociale oublic orivéez'!J46/total!J45</f>
        <v>0.47326888932728345</v>
      </c>
      <c r="K45" s="22">
        <f>'sécurité sociale oublic orivéez'!K46/total!K45</f>
        <v>0.48336522436886614</v>
      </c>
      <c r="L45" s="22">
        <f>'sécurité sociale oublic orivéez'!L46/total!L45</f>
        <v>0.4869420263011669</v>
      </c>
      <c r="M45" s="22">
        <f>'sécurité sociale oublic orivéez'!M46/total!M45</f>
        <v>0.48791821561338289</v>
      </c>
      <c r="N45" s="22">
        <f>'sécurité sociale oublic orivéez'!N46/total!N45</f>
        <v>0.48709677419354835</v>
      </c>
      <c r="O45" s="22">
        <f>'sécurité sociale oublic orivéez'!O46/total!O45</f>
        <v>0.49430965482741368</v>
      </c>
      <c r="P45" s="22">
        <f>'sécurité sociale oublic orivéez'!P46/total!P45</f>
        <v>0.82566825112661268</v>
      </c>
      <c r="Q45" s="22">
        <f>'sécurité sociale oublic orivéez'!Q46/total!Q45</f>
        <v>0.82887635680067917</v>
      </c>
      <c r="R45" s="22">
        <f>'sécurité sociale oublic orivéez'!R46/total!R45</f>
        <v>0.82823473396024283</v>
      </c>
      <c r="S45" s="22">
        <f>'sécurité sociale oublic orivéez'!S46/total!S45</f>
        <v>0.82848282442748089</v>
      </c>
      <c r="T45" s="22">
        <f>'sécurité sociale oublic orivéez'!T46/total!T45</f>
        <v>0.8288033674082983</v>
      </c>
      <c r="U45" s="22">
        <f>'sécurité sociale oublic orivéez'!U46/total!U45</f>
        <v>0.82725309012360493</v>
      </c>
      <c r="V45" s="22">
        <f>'sécurité sociale oublic orivéez'!V46/total!V45</f>
        <v>0.84564939219449775</v>
      </c>
      <c r="W45" s="22">
        <f>'sécurité sociale oublic orivéez'!W46/total!W45</f>
        <v>0.83113517249323265</v>
      </c>
      <c r="X45" s="22">
        <f>'sécurité sociale oublic orivéez'!X46/total!X45</f>
        <v>0.835717749757517</v>
      </c>
      <c r="Y45" s="22">
        <f>'sécurité sociale oublic orivéez'!Y46/total!Y45</f>
        <v>0.83306359767427918</v>
      </c>
    </row>
    <row r="46" spans="1:25">
      <c r="A46" t="s">
        <v>73</v>
      </c>
      <c r="B46" s="22">
        <f>'sécurité sociale oublic orivéez'!B47/total!B46</f>
        <v>0.54732360097323596</v>
      </c>
      <c r="C46" s="22">
        <f>'sécurité sociale oublic orivéez'!C47/total!C46</f>
        <v>0.54873387482083136</v>
      </c>
      <c r="D46" s="22">
        <f>'sécurité sociale oublic orivéez'!D47/total!D46</f>
        <v>0.54565129176247806</v>
      </c>
      <c r="E46" s="22">
        <f>'sécurité sociale oublic orivéez'!E47/total!E46</f>
        <v>0.54735315445975352</v>
      </c>
      <c r="F46" s="22">
        <f>'sécurité sociale oublic orivéez'!F47/total!F46</f>
        <v>0.51819062110942038</v>
      </c>
      <c r="G46" s="22">
        <f>'sécurité sociale oublic orivéez'!G47/total!G46</f>
        <v>0.51438707134410722</v>
      </c>
      <c r="H46" s="22">
        <f>'sécurité sociale oublic orivéez'!H47/total!H46</f>
        <v>0.52604712041884816</v>
      </c>
      <c r="I46" s="22">
        <f>'sécurité sociale oublic orivéez'!I47/total!I46</f>
        <v>0.5433312061263561</v>
      </c>
      <c r="J46" s="22">
        <f>'sécurité sociale oublic orivéez'!J47/total!J46</f>
        <v>0.55102040816326536</v>
      </c>
      <c r="K46" s="22">
        <f>'sécurité sociale oublic orivéez'!K47/total!K46</f>
        <v>0.59983079526226735</v>
      </c>
      <c r="L46" s="22">
        <f>'sécurité sociale oublic orivéez'!L47/total!L46</f>
        <v>0.5899417681312864</v>
      </c>
      <c r="M46" s="22">
        <f>'sécurité sociale oublic orivéez'!M47/total!M46</f>
        <v>0.60394988320237841</v>
      </c>
      <c r="N46" s="22">
        <f>'sécurité sociale oublic orivéez'!N47/total!N46</f>
        <v>0.62521624096875961</v>
      </c>
      <c r="O46" s="22">
        <f>'sécurité sociale oublic orivéez'!O47/total!O46</f>
        <v>0.64042531438503214</v>
      </c>
      <c r="P46" s="22">
        <f>'sécurité sociale oublic orivéez'!P47/total!P46</f>
        <v>0.65773963395719159</v>
      </c>
      <c r="Q46" s="22">
        <f>'sécurité sociale oublic orivéez'!Q47/total!Q46</f>
        <v>0.66995796265519603</v>
      </c>
      <c r="R46" s="22">
        <f>'sécurité sociale oublic orivéez'!R47/total!R46</f>
        <v>0.62419462341701837</v>
      </c>
      <c r="S46" s="22">
        <f>'sécurité sociale oublic orivéez'!S47/total!S46</f>
        <v>0.6362765753687033</v>
      </c>
      <c r="T46" s="22">
        <f>'sécurité sociale oublic orivéez'!T47/total!T46</f>
        <v>0.61705475141598487</v>
      </c>
      <c r="U46" s="22">
        <f>'sécurité sociale oublic orivéez'!U47/total!U46</f>
        <v>0.62608230892570815</v>
      </c>
      <c r="V46" s="22">
        <f>'sécurité sociale oublic orivéez'!V47/total!V46</f>
        <v>0.66546474358974361</v>
      </c>
      <c r="W46" s="22" t="e">
        <f>'sécurité sociale oublic orivéez'!W47/total!W46</f>
        <v>#VALUE!</v>
      </c>
      <c r="X46" s="22" t="e">
        <f>'sécurité sociale oublic orivéez'!X47/total!X46</f>
        <v>#VALUE!</v>
      </c>
      <c r="Y46" s="22" t="e">
        <f>'sécurité sociale oublic orivéez'!Y47/total!Y46</f>
        <v>#DIV/0!</v>
      </c>
    </row>
    <row r="47" spans="1:25">
      <c r="A47" t="s">
        <v>82</v>
      </c>
    </row>
    <row r="48" spans="1:25">
      <c r="A48" t="s">
        <v>76</v>
      </c>
    </row>
    <row r="49" spans="1:1">
      <c r="A49" t="s">
        <v>77</v>
      </c>
    </row>
    <row r="50" spans="1:1">
      <c r="A50" t="s">
        <v>78</v>
      </c>
    </row>
    <row r="51" spans="1:1">
      <c r="A51" t="s">
        <v>79</v>
      </c>
    </row>
    <row r="52" spans="1:1">
      <c r="A5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298C-610C-40F2-8BAB-521E3CC141D8}">
  <dimension ref="B1:O53"/>
  <sheetViews>
    <sheetView topLeftCell="A28" workbookViewId="0">
      <selection activeCell="H40" sqref="H40"/>
    </sheetView>
  </sheetViews>
  <sheetFormatPr baseColWidth="10" defaultColWidth="11.42578125" defaultRowHeight="12.75"/>
  <cols>
    <col min="1" max="1" width="11.42578125" style="23"/>
    <col min="2" max="2" width="29.140625" style="23" customWidth="1"/>
    <col min="3" max="12" width="10.7109375" style="23" customWidth="1"/>
    <col min="13" max="16384" width="11.42578125" style="23"/>
  </cols>
  <sheetData>
    <row r="1" spans="2:15">
      <c r="B1" s="23" t="e">
        <v>#NAME?</v>
      </c>
    </row>
    <row r="2" spans="2:15">
      <c r="B2" s="23" t="s">
        <v>0</v>
      </c>
    </row>
    <row r="3" spans="2:15" ht="15.75">
      <c r="B3" s="23" t="s">
        <v>81</v>
      </c>
      <c r="C3" s="49" t="s">
        <v>94</v>
      </c>
    </row>
    <row r="4" spans="2:15">
      <c r="B4" s="23" t="s">
        <v>3</v>
      </c>
      <c r="C4" s="23" t="s">
        <v>4</v>
      </c>
    </row>
    <row r="5" spans="2:15">
      <c r="B5" s="23" t="s">
        <v>5</v>
      </c>
      <c r="C5" s="23" t="s">
        <v>6</v>
      </c>
    </row>
    <row r="6" spans="2:15">
      <c r="B6"/>
      <c r="C6"/>
      <c r="D6"/>
      <c r="E6"/>
    </row>
    <row r="7" spans="2:15" ht="18">
      <c r="B7" s="5"/>
      <c r="C7" s="36" t="s">
        <v>10</v>
      </c>
      <c r="D7" s="37" t="s">
        <v>19</v>
      </c>
      <c r="E7" s="37" t="s">
        <v>25</v>
      </c>
      <c r="F7" s="37" t="s">
        <v>26</v>
      </c>
      <c r="G7" s="37" t="s">
        <v>27</v>
      </c>
      <c r="H7" s="37" t="s">
        <v>28</v>
      </c>
      <c r="I7" s="37" t="s">
        <v>29</v>
      </c>
      <c r="J7" s="37" t="s">
        <v>30</v>
      </c>
      <c r="K7" s="37" t="s">
        <v>31</v>
      </c>
      <c r="L7" s="38" t="s">
        <v>32</v>
      </c>
      <c r="M7" s="38" t="s">
        <v>109</v>
      </c>
    </row>
    <row r="8" spans="2:15" ht="18">
      <c r="B8" s="40" t="s">
        <v>42</v>
      </c>
      <c r="C8" s="24">
        <f>VLOOKUP(B8,'sécurité sociale oublic pri(2)'!$A$8:$Y$45,2,FALSE)</f>
        <v>0.89808805472724096</v>
      </c>
      <c r="D8" s="25">
        <f>VLOOKUP(B8,'sécurité sociale oublic pri(2)'!$A$8:$Y$45,11,FALSE)</f>
        <v>0.83266657469995864</v>
      </c>
      <c r="E8" s="25">
        <f>VLOOKUP(B8,'sécurité sociale oublic pri(2)'!$A$8:$Y$45,17,FALSE)</f>
        <v>0.84312661148052659</v>
      </c>
      <c r="F8" s="25">
        <f>VLOOKUP(B8,'sécurité sociale oublic pri(2)'!$A$8:$Y$45,18,FALSE)</f>
        <v>0.84246575342465757</v>
      </c>
      <c r="G8" s="25">
        <f>VLOOKUP(B8,'sécurité sociale oublic pri(2)'!$A$8:$Y$45,19,FALSE)</f>
        <v>0.84378810459287357</v>
      </c>
      <c r="H8" s="25">
        <f>VLOOKUP(B8,'sécurité sociale oublic pri(2)'!$A$8:$Y$45,20,FALSE)</f>
        <v>0.84886211512717547</v>
      </c>
      <c r="I8" s="25">
        <f>VLOOKUP(B8,'sécurité sociale oublic pri(2)'!$A$8:$Y$45,21,FALSE)</f>
        <v>0.84992766013415755</v>
      </c>
      <c r="J8" s="25">
        <f>VLOOKUP(B8,'sécurité sociale oublic pri(2)'!$A$8:$Y$45,22,FALSE)</f>
        <v>0.87703494682005634</v>
      </c>
      <c r="K8" s="25">
        <f>VLOOKUP(B8,'sécurité sociale oublic pri(2)'!$A$8:$Y$45,23,FALSE)</f>
        <v>0.86415849931499622</v>
      </c>
      <c r="L8" s="25">
        <f>VLOOKUP(B8,'sécurité sociale oublic pri(2)'!$A$8:$Y$45,24,FALSE)</f>
        <v>0.84975565405159681</v>
      </c>
      <c r="M8" s="26">
        <f>VLOOKUP(B8,'sécurité sociale oublic pri(2)'!$A$8:$Y$45,25,FALSE)</f>
        <v>0.85000000000000009</v>
      </c>
    </row>
    <row r="9" spans="2:15" ht="18">
      <c r="B9" s="41" t="s">
        <v>58</v>
      </c>
      <c r="C9" s="27">
        <f>VLOOKUP(B9,'sécurité sociale oublic pri(2)'!$A$8:$Y$45,2,FALSE)</f>
        <v>0.81974683544303806</v>
      </c>
      <c r="D9" s="28">
        <f>VLOOKUP(B9,'sécurité sociale oublic pri(2)'!$A$8:$Y$45,11,FALSE)</f>
        <v>0.85741007194244601</v>
      </c>
      <c r="E9" s="28">
        <f>VLOOKUP(B9,'sécurité sociale oublic pri(2)'!$A$8:$Y$45,17,FALSE)</f>
        <v>0.83664632946270423</v>
      </c>
      <c r="F9" s="28">
        <f>VLOOKUP(B9,'sécurité sociale oublic pri(2)'!$A$8:$Y$45,18,FALSE)</f>
        <v>0.83612699664760415</v>
      </c>
      <c r="G9" s="28">
        <f>VLOOKUP(B9,'sécurité sociale oublic pri(2)'!$A$8:$Y$45,19,FALSE)</f>
        <v>0.83953261927945477</v>
      </c>
      <c r="H9" s="28">
        <f>VLOOKUP(B9,'sécurité sociale oublic pri(2)'!$A$8:$Y$45,20,FALSE)</f>
        <v>0.84071969696969695</v>
      </c>
      <c r="I9" s="28">
        <f>VLOOKUP(B9,'sécurité sociale oublic pri(2)'!$A$8:$Y$45,21,FALSE)</f>
        <v>0.84954296160877518</v>
      </c>
      <c r="J9" s="28">
        <f>VLOOKUP(B9,'sécurité sociale oublic pri(2)'!$A$8:$Y$45,22,FALSE)</f>
        <v>0.86485545106234762</v>
      </c>
      <c r="K9" s="28">
        <f>VLOOKUP(B9,'sécurité sociale oublic pri(2)'!$A$8:$Y$45,23,FALSE)</f>
        <v>0.86062103034580095</v>
      </c>
      <c r="L9" s="28">
        <f>VLOOKUP(B9,'sécurité sociale oublic pri(2)'!$A$8:$Y$45,24,FALSE)</f>
        <v>0.8609510086455332</v>
      </c>
      <c r="M9" s="29">
        <f>VLOOKUP(B9,'sécurité sociale oublic pri(2)'!$A$8:$Y$45,25,FALSE)</f>
        <v>0.85941552827252277</v>
      </c>
    </row>
    <row r="10" spans="2:15" ht="18">
      <c r="B10" s="125" t="s">
        <v>68</v>
      </c>
      <c r="C10" s="27">
        <f>VLOOKUP(B10,'sécurité sociale oublic pri(2)'!$A$8:$Y$45,2,FALSE)</f>
        <v>0.85532960283881543</v>
      </c>
      <c r="D10" s="28">
        <f>VLOOKUP(B10,'sécurité sociale oublic pri(2)'!$A$8:$Y$45,11,FALSE)</f>
        <v>0.82519954389965799</v>
      </c>
      <c r="E10" s="28">
        <f>VLOOKUP(B10,'sécurité sociale oublic pri(2)'!$A$8:$Y$45,17,FALSE)</f>
        <v>0.83959644576082926</v>
      </c>
      <c r="F10" s="28">
        <f>VLOOKUP(B10,'sécurité sociale oublic pri(2)'!$A$8:$Y$45,18,FALSE)</f>
        <v>0.84260965720604497</v>
      </c>
      <c r="G10" s="28">
        <f>VLOOKUP(B10,'sécurité sociale oublic pri(2)'!$A$8:$Y$45,19,FALSE)</f>
        <v>0.84710245711636523</v>
      </c>
      <c r="H10" s="28">
        <f>VLOOKUP(B10,'sécurité sociale oublic pri(2)'!$A$8:$Y$45,20,FALSE)</f>
        <v>0.84782012613106661</v>
      </c>
      <c r="I10" s="28">
        <f>VLOOKUP(B10,'sécurité sociale oublic pri(2)'!$A$8:$Y$45,21,FALSE)</f>
        <v>0.85127400295420974</v>
      </c>
      <c r="J10" s="28">
        <f>VLOOKUP(B10,'sécurité sociale oublic pri(2)'!$A$8:$Y$45,22,FALSE)</f>
        <v>0.86181946527839048</v>
      </c>
      <c r="K10" s="28">
        <f>VLOOKUP(B10,'sécurité sociale oublic pri(2)'!$A$8:$Y$45,23,FALSE)</f>
        <v>0.8496487952342846</v>
      </c>
      <c r="L10" s="28">
        <f>VLOOKUP(B10,'sécurité sociale oublic pri(2)'!$A$8:$Y$45,24,FALSE)</f>
        <v>0.85953240828739785</v>
      </c>
      <c r="M10" s="29">
        <f>VLOOKUP(B10,'sécurité sociale oublic pri(2)'!$A$8:$Y$45,25,FALSE)</f>
        <v>0.86197415452295845</v>
      </c>
    </row>
    <row r="11" spans="2:15" ht="18">
      <c r="B11" s="41" t="s">
        <v>62</v>
      </c>
      <c r="C11" s="27">
        <f>VLOOKUP(B11,'sécurité sociale oublic pri(2)'!$A$8:$Y$45,2,FALSE)</f>
        <v>0.81682461378683624</v>
      </c>
      <c r="D11" s="28">
        <f>VLOOKUP(B11,'sécurité sociale oublic pri(2)'!$A$8:$Y$45,11,FALSE)</f>
        <v>0.84434849994464745</v>
      </c>
      <c r="E11" s="28">
        <f>VLOOKUP(B11,'sécurité sociale oublic pri(2)'!$A$8:$Y$45,17,FALSE)</f>
        <v>0.85511420059582921</v>
      </c>
      <c r="F11" s="28">
        <f>VLOOKUP(B11,'sécurité sociale oublic pri(2)'!$A$8:$Y$45,18,FALSE)</f>
        <v>0.85384615384615381</v>
      </c>
      <c r="G11" s="28">
        <f>VLOOKUP(B11,'sécurité sociale oublic pri(2)'!$A$8:$Y$45,19,FALSE)</f>
        <v>0.85122189638318668</v>
      </c>
      <c r="H11" s="28">
        <f>VLOOKUP(B11,'sécurité sociale oublic pri(2)'!$A$8:$Y$45,20,FALSE)</f>
        <v>0.85702811244979904</v>
      </c>
      <c r="I11" s="28">
        <f>VLOOKUP(B11,'sécurité sociale oublic pri(2)'!$A$8:$Y$45,21,FALSE)</f>
        <v>0.85715654339911851</v>
      </c>
      <c r="J11" s="28">
        <f>VLOOKUP(B11,'sécurité sociale oublic pri(2)'!$A$8:$Y$45,22,FALSE)</f>
        <v>0.8571428571428571</v>
      </c>
      <c r="K11" s="28">
        <f>VLOOKUP(B11,'sécurité sociale oublic pri(2)'!$A$8:$Y$45,23,FALSE)</f>
        <v>0.84998487750781315</v>
      </c>
      <c r="L11" s="28">
        <f>VLOOKUP(B11,'sécurité sociale oublic pri(2)'!$A$8:$Y$45,24,FALSE)</f>
        <v>0.85672919551806626</v>
      </c>
      <c r="M11" s="29">
        <f>VLOOKUP(B11,'sécurité sociale oublic pri(2)'!$A$8:$Y$45,25,FALSE)</f>
        <v>0.85894805054541523</v>
      </c>
    </row>
    <row r="12" spans="2:15" ht="18">
      <c r="B12" s="41" t="s">
        <v>47</v>
      </c>
      <c r="C12" s="27">
        <f>VLOOKUP(B12,'sécurité sociale oublic pri(2)'!$A$8:$Y$45,2,FALSE)</f>
        <v>0.78094660194174759</v>
      </c>
      <c r="D12" s="28">
        <f>VLOOKUP(B12,'sécurité sociale oublic pri(2)'!$A$8:$Y$45,11,FALSE)</f>
        <v>0.83333333333333337</v>
      </c>
      <c r="E12" s="28">
        <f>VLOOKUP(B12,'sécurité sociale oublic pri(2)'!$A$8:$Y$45,17,FALSE)</f>
        <v>0.84191242180518322</v>
      </c>
      <c r="F12" s="28">
        <f>VLOOKUP(B12,'sécurité sociale oublic pri(2)'!$A$8:$Y$45,18,FALSE)</f>
        <v>0.84353317914961745</v>
      </c>
      <c r="G12" s="28">
        <f>VLOOKUP(B12,'sécurité sociale oublic pri(2)'!$A$8:$Y$45,19,FALSE)</f>
        <v>0.84386026817219484</v>
      </c>
      <c r="H12" s="28">
        <f>VLOOKUP(B12,'sécurité sociale oublic pri(2)'!$A$8:$Y$45,20,FALSE)</f>
        <v>0.84112882153122548</v>
      </c>
      <c r="I12" s="28">
        <f>VLOOKUP(B12,'sécurité sociale oublic pri(2)'!$A$8:$Y$45,21,FALSE)</f>
        <v>0.83970638443154655</v>
      </c>
      <c r="J12" s="28">
        <f>VLOOKUP(B12,'sécurité sociale oublic pri(2)'!$A$8:$Y$45,22,FALSE)</f>
        <v>0.85094146379894431</v>
      </c>
      <c r="K12" s="28">
        <f>VLOOKUP(B12,'sécurité sociale oublic pri(2)'!$A$8:$Y$45,23,FALSE)</f>
        <v>0.8525591464357507</v>
      </c>
      <c r="L12" s="28">
        <f>VLOOKUP(B12,'sécurité sociale oublic pri(2)'!$A$8:$Y$45,24,FALSE)</f>
        <v>0.86671955573185244</v>
      </c>
      <c r="M12" s="29">
        <f>VLOOKUP(B12,'sécurité sociale oublic pri(2)'!$A$8:$Y$45,25,FALSE)</f>
        <v>0.85931011102635813</v>
      </c>
    </row>
    <row r="13" spans="2:15" ht="18">
      <c r="B13" s="60" t="s">
        <v>46</v>
      </c>
      <c r="C13" s="126">
        <f>VLOOKUP(B13,'sécurité sociale oublic pri(2)'!$A$8:$Y$45,2,FALSE)</f>
        <v>0.78881469115191982</v>
      </c>
      <c r="D13" s="127">
        <f>VLOOKUP(B13,'sécurité sociale oublic pri(2)'!$A$8:$Y$45,11,FALSE)</f>
        <v>0.76506024096385539</v>
      </c>
      <c r="E13" s="127">
        <f>VLOOKUP(B13,'sécurité sociale oublic pri(2)'!$A$8:$Y$45,17,FALSE)</f>
        <v>0.76581062194269733</v>
      </c>
      <c r="F13" s="127">
        <f>VLOOKUP(B13,'sécurité sociale oublic pri(2)'!$A$8:$Y$45,18,FALSE)</f>
        <v>0.82974457327172879</v>
      </c>
      <c r="G13" s="127">
        <f>VLOOKUP(B13,'sécurité sociale oublic pri(2)'!$A$8:$Y$45,19,FALSE)</f>
        <v>0.83091149273447817</v>
      </c>
      <c r="H13" s="127">
        <f>VLOOKUP(B13,'sécurité sociale oublic pri(2)'!$A$8:$Y$45,20,FALSE)</f>
        <v>0.83351177730192727</v>
      </c>
      <c r="I13" s="127">
        <f>VLOOKUP(B13,'sécurité sociale oublic pri(2)'!$A$8:$Y$45,21,FALSE)</f>
        <v>0.83551267021372533</v>
      </c>
      <c r="J13" s="127">
        <f>VLOOKUP(B13,'sécurité sociale oublic pri(2)'!$A$8:$Y$45,22,FALSE)</f>
        <v>0.84799274585771989</v>
      </c>
      <c r="K13" s="127">
        <f>VLOOKUP(B13,'sécurité sociale oublic pri(2)'!$A$8:$Y$45,23,FALSE)</f>
        <v>0.84904127396815077</v>
      </c>
      <c r="L13" s="127">
        <f>VLOOKUP(B13,'sécurité sociale oublic pri(2)'!$A$8:$Y$45,24,FALSE)</f>
        <v>0.8473320989732368</v>
      </c>
      <c r="M13" s="29"/>
      <c r="N13" s="47"/>
      <c r="O13" s="23">
        <f>'financcement publique (3)'!K12+'Financement privée (3)'!K14</f>
        <v>0.80549236269093272</v>
      </c>
    </row>
    <row r="14" spans="2:15" ht="18">
      <c r="B14" s="41" t="s">
        <v>43</v>
      </c>
      <c r="C14" s="27">
        <f>VLOOKUP(B14,'sécurité sociale oublic pri(2)'!$A$8:$Y$45,2,FALSE)</f>
        <v>0.83107107601184615</v>
      </c>
      <c r="D14" s="28">
        <f>VLOOKUP(B14,'sécurité sociale oublic pri(2)'!$A$8:$Y$45,11,FALSE)</f>
        <v>0.84457560427206302</v>
      </c>
      <c r="E14" s="28">
        <f>VLOOKUP(B14,'sécurité sociale oublic pri(2)'!$A$8:$Y$45,17,FALSE)</f>
        <v>0.84227343144848954</v>
      </c>
      <c r="F14" s="28">
        <f>VLOOKUP(B14,'sécurité sociale oublic pri(2)'!$A$8:$Y$45,18,FALSE)</f>
        <v>0.84165282797694629</v>
      </c>
      <c r="G14" s="28">
        <f>VLOOKUP(B14,'sécurité sociale oublic pri(2)'!$A$8:$Y$45,19,FALSE)</f>
        <v>0.8395721925133689</v>
      </c>
      <c r="H14" s="28">
        <f>VLOOKUP(B14,'sécurité sociale oublic pri(2)'!$A$8:$Y$45,20,FALSE)</f>
        <v>0.83749257278669043</v>
      </c>
      <c r="I14" s="28">
        <f>VLOOKUP(B14,'sécurité sociale oublic pri(2)'!$A$8:$Y$45,21,FALSE)</f>
        <v>0.83717494089834532</v>
      </c>
      <c r="J14" s="28">
        <f>VLOOKUP(B14,'sécurité sociale oublic pri(2)'!$A$8:$Y$45,22,FALSE)</f>
        <v>0.84753787878787867</v>
      </c>
      <c r="K14" s="28">
        <f>VLOOKUP(B14,'sécurité sociale oublic pri(2)'!$A$8:$Y$45,23,FALSE)</f>
        <v>0.84515890613451583</v>
      </c>
      <c r="L14" s="28">
        <f>VLOOKUP(B14,'sécurité sociale oublic pri(2)'!$A$8:$Y$45,24,FALSE)</f>
        <v>0.84582102152807093</v>
      </c>
      <c r="M14" s="29">
        <f>VLOOKUP(B14,'sécurité sociale oublic pri(2)'!$A$8:$Y$45,25,FALSE)</f>
        <v>0.83529287151784759</v>
      </c>
    </row>
    <row r="15" spans="2:15" ht="18">
      <c r="B15" s="41" t="s">
        <v>60</v>
      </c>
      <c r="C15" s="27">
        <f>VLOOKUP(B15,'sécurité sociale oublic pri(2)'!$A$8:$Y$45,2,FALSE)</f>
        <v>0.69041131438951597</v>
      </c>
      <c r="D15" s="28">
        <f>VLOOKUP(B15,'sécurité sociale oublic pri(2)'!$A$8:$Y$45,11,FALSE)</f>
        <v>0.83178224757330121</v>
      </c>
      <c r="E15" s="28">
        <f>VLOOKUP(B15,'sécurité sociale oublic pri(2)'!$A$8:$Y$45,17,FALSE)</f>
        <v>0.81383184812088327</v>
      </c>
      <c r="F15" s="28">
        <f>VLOOKUP(B15,'sécurité sociale oublic pri(2)'!$A$8:$Y$45,18,FALSE)</f>
        <v>0.81192927919176217</v>
      </c>
      <c r="G15" s="28">
        <f>VLOOKUP(B15,'sécurité sociale oublic pri(2)'!$A$8:$Y$45,19,FALSE)</f>
        <v>0.81687772061733277</v>
      </c>
      <c r="H15" s="28">
        <f>VLOOKUP(B15,'sécurité sociale oublic pri(2)'!$A$8:$Y$45,20,FALSE)</f>
        <v>0.82105788423153703</v>
      </c>
      <c r="I15" s="28">
        <f>VLOOKUP(B15,'sécurité sociale oublic pri(2)'!$A$8:$Y$45,21,FALSE)</f>
        <v>0.82800788954635107</v>
      </c>
      <c r="J15" s="28">
        <f>VLOOKUP(B15,'sécurité sociale oublic pri(2)'!$A$8:$Y$45,22,FALSE)</f>
        <v>0.84949594076188784</v>
      </c>
      <c r="K15" s="28">
        <f>VLOOKUP(B15,'sécurité sociale oublic pri(2)'!$A$8:$Y$45,23,FALSE)</f>
        <v>0.83655038073313259</v>
      </c>
      <c r="L15" s="28">
        <f>VLOOKUP(B15,'sécurité sociale oublic pri(2)'!$A$8:$Y$45,24,FALSE)</f>
        <v>0.84229284229284218</v>
      </c>
      <c r="M15" s="29">
        <f>VLOOKUP(B15,'sécurité sociale oublic pri(2)'!$A$8:$Y$45,25,FALSE)</f>
        <v>0.84277536517962892</v>
      </c>
    </row>
    <row r="16" spans="2:15" ht="18">
      <c r="B16" s="41" t="s">
        <v>72</v>
      </c>
      <c r="C16" s="27">
        <f>VLOOKUP(B16,'sécurité sociale oublic pri(2)'!$A$8:$Y$45,2,FALSE)</f>
        <v>0.44379503602882309</v>
      </c>
      <c r="D16" s="28">
        <f>VLOOKUP(B16,'sécurité sociale oublic pri(2)'!$A$8:$Y$45,11,FALSE)</f>
        <v>0.48336522436886614</v>
      </c>
      <c r="E16" s="28">
        <f>VLOOKUP(B16,'sécurité sociale oublic pri(2)'!$A$8:$Y$45,17,FALSE)</f>
        <v>0.82887635680067917</v>
      </c>
      <c r="F16" s="28">
        <f>VLOOKUP(B16,'sécurité sociale oublic pri(2)'!$A$8:$Y$45,18,FALSE)</f>
        <v>0.82823473396024283</v>
      </c>
      <c r="G16" s="28">
        <f>VLOOKUP(B16,'sécurité sociale oublic pri(2)'!$A$8:$Y$45,19,FALSE)</f>
        <v>0.82848282442748089</v>
      </c>
      <c r="H16" s="28">
        <f>VLOOKUP(B16,'sécurité sociale oublic pri(2)'!$A$8:$Y$45,20,FALSE)</f>
        <v>0.8288033674082983</v>
      </c>
      <c r="I16" s="28">
        <f>VLOOKUP(B16,'sécurité sociale oublic pri(2)'!$A$8:$Y$45,21,FALSE)</f>
        <v>0.82725309012360493</v>
      </c>
      <c r="J16" s="28">
        <f>VLOOKUP(B16,'sécurité sociale oublic pri(2)'!$A$8:$Y$45,22,FALSE)</f>
        <v>0.84564939219449775</v>
      </c>
      <c r="K16" s="28">
        <f>VLOOKUP(B16,'sécurité sociale oublic pri(2)'!$A$8:$Y$45,23,FALSE)</f>
        <v>0.83113517249323265</v>
      </c>
      <c r="L16" s="28">
        <f>VLOOKUP(B16,'sécurité sociale oublic pri(2)'!$A$8:$Y$45,24,FALSE)</f>
        <v>0.835717749757517</v>
      </c>
      <c r="M16" s="29">
        <f>VLOOKUP(B16,'sécurité sociale oublic pri(2)'!$A$8:$Y$45,25,FALSE)</f>
        <v>0.83306359767427918</v>
      </c>
    </row>
    <row r="17" spans="2:13" ht="18">
      <c r="B17" s="41" t="s">
        <v>54</v>
      </c>
      <c r="C17" s="27">
        <f>VLOOKUP(B17,'sécurité sociale oublic pri(2)'!$A$8:$Y$45,2,FALSE)</f>
        <v>0.80426439232409386</v>
      </c>
      <c r="D17" s="28">
        <f>VLOOKUP(B17,'sécurité sociale oublic pri(2)'!$A$8:$Y$45,11,FALSE)</f>
        <v>0.81292554972653208</v>
      </c>
      <c r="E17" s="28">
        <f>VLOOKUP(B17,'sécurité sociale oublic pri(2)'!$A$8:$Y$45,17,FALSE)</f>
        <v>0.84083720930232553</v>
      </c>
      <c r="F17" s="28">
        <f>VLOOKUP(B17,'sécurité sociale oublic pri(2)'!$A$8:$Y$45,18,FALSE)</f>
        <v>0.84032273196359886</v>
      </c>
      <c r="G17" s="28">
        <f>VLOOKUP(B17,'sécurité sociale oublic pri(2)'!$A$8:$Y$45,19,FALSE)</f>
        <v>0.84215465465465467</v>
      </c>
      <c r="H17" s="28">
        <f>VLOOKUP(B17,'sécurité sociale oublic pri(2)'!$A$8:$Y$45,20,FALSE)</f>
        <v>0.83770949720670385</v>
      </c>
      <c r="I17" s="28">
        <f>VLOOKUP(B17,'sécurité sociale oublic pri(2)'!$A$8:$Y$45,21,FALSE)</f>
        <v>0.83965360072926165</v>
      </c>
      <c r="J17" s="28">
        <f>VLOOKUP(B17,'sécurité sociale oublic pri(2)'!$A$8:$Y$45,22,FALSE)</f>
        <v>0.84861426624261693</v>
      </c>
      <c r="K17" s="28">
        <f>VLOOKUP(B17,'sécurité sociale oublic pri(2)'!$A$8:$Y$45,23,FALSE)</f>
        <v>0.84370298256482879</v>
      </c>
      <c r="L17" s="28">
        <f>VLOOKUP(B17,'sécurité sociale oublic pri(2)'!$A$8:$Y$45,24,FALSE)</f>
        <v>0.86009455436876203</v>
      </c>
      <c r="M17" s="29">
        <f>VLOOKUP(B17,'sécurité sociale oublic pri(2)'!$A$8:$Y$45,25,FALSE)</f>
        <v>0.85884369080905565</v>
      </c>
    </row>
    <row r="18" spans="2:13" ht="18">
      <c r="B18" s="41" t="s">
        <v>50</v>
      </c>
      <c r="C18" s="27">
        <f>VLOOKUP(B18,'sécurité sociale oublic pri(2)'!$A$8:$Y$45,2,FALSE)</f>
        <v>0.80784357793010464</v>
      </c>
      <c r="D18" s="28">
        <f>VLOOKUP(B18,'sécurité sociale oublic pri(2)'!$A$8:$Y$45,11,FALSE)</f>
        <v>0.81641025641025633</v>
      </c>
      <c r="E18" s="28">
        <f>VLOOKUP(B18,'sécurité sociale oublic pri(2)'!$A$8:$Y$45,17,FALSE)</f>
        <v>0.80805452292441138</v>
      </c>
      <c r="F18" s="28">
        <f>VLOOKUP(B18,'sécurité sociale oublic pri(2)'!$A$8:$Y$45,18,FALSE)</f>
        <v>0.8151167098925528</v>
      </c>
      <c r="G18" s="28">
        <f>VLOOKUP(B18,'sécurité sociale oublic pri(2)'!$A$8:$Y$45,19,FALSE)</f>
        <v>0.81866602106282538</v>
      </c>
      <c r="H18" s="28">
        <f>VLOOKUP(B18,'sécurité sociale oublic pri(2)'!$A$8:$Y$45,20,FALSE)</f>
        <v>0.8238243017426593</v>
      </c>
      <c r="I18" s="28">
        <f>VLOOKUP(B18,'sécurité sociale oublic pri(2)'!$A$8:$Y$45,21,FALSE)</f>
        <v>0.82797202797202796</v>
      </c>
      <c r="J18" s="28">
        <f>VLOOKUP(B18,'sécurité sociale oublic pri(2)'!$A$8:$Y$45,22,FALSE)</f>
        <v>0.83328133125325021</v>
      </c>
      <c r="K18" s="28">
        <f>VLOOKUP(B18,'sécurité sociale oublic pri(2)'!$A$8:$Y$45,23,FALSE)</f>
        <v>0.83583316211218406</v>
      </c>
      <c r="L18" s="28">
        <f>VLOOKUP(B18,'sécurité sociale oublic pri(2)'!$A$8:$Y$45,24,FALSE)</f>
        <v>0.8468061674008811</v>
      </c>
      <c r="M18" s="29">
        <f>VLOOKUP(B18,'sécurité sociale oublic pri(2)'!$A$8:$Y$45,25,FALSE)</f>
        <v>0.83963523131672591</v>
      </c>
    </row>
    <row r="19" spans="2:13" ht="18">
      <c r="B19" s="41" t="s">
        <v>71</v>
      </c>
      <c r="C19" s="27">
        <f>VLOOKUP(B19,'sécurité sociale oublic pri(2)'!$A$8:$Y$45,2,FALSE)</f>
        <v>0.77033695192443263</v>
      </c>
      <c r="D19" s="28">
        <f>VLOOKUP(B19,'sécurité sociale oublic pri(2)'!$A$8:$Y$45,11,FALSE)</f>
        <v>0.83111566018423744</v>
      </c>
      <c r="E19" s="28">
        <f>VLOOKUP(B19,'sécurité sociale oublic pri(2)'!$A$8:$Y$45,17,FALSE)</f>
        <v>0.80149010002041232</v>
      </c>
      <c r="F19" s="28">
        <f>VLOOKUP(B19,'sécurité sociale oublic pri(2)'!$A$8:$Y$45,18,FALSE)</f>
        <v>0.8057354301572619</v>
      </c>
      <c r="G19" s="28">
        <f>VLOOKUP(B19,'sécurité sociale oublic pri(2)'!$A$8:$Y$45,19,FALSE)</f>
        <v>0.79991663192997087</v>
      </c>
      <c r="H19" s="28">
        <f>VLOOKUP(B19,'sécurité sociale oublic pri(2)'!$A$8:$Y$45,20,FALSE)</f>
        <v>0.79323810502517733</v>
      </c>
      <c r="I19" s="28">
        <f>VLOOKUP(B19,'sécurité sociale oublic pri(2)'!$A$8:$Y$45,21,FALSE)</f>
        <v>0.79282988551918054</v>
      </c>
      <c r="J19" s="28">
        <f>VLOOKUP(B19,'sécurité sociale oublic pri(2)'!$A$8:$Y$45,22,FALSE)</f>
        <v>0.83066041615264408</v>
      </c>
      <c r="K19" s="28">
        <f>VLOOKUP(B19,'sécurité sociale oublic pri(2)'!$A$8:$Y$45,23,FALSE)</f>
        <v>0.81391023048928424</v>
      </c>
      <c r="L19" s="28">
        <f>VLOOKUP(B19,'sécurité sociale oublic pri(2)'!$A$8:$Y$45,24,FALSE)</f>
        <v>0.82428519724936666</v>
      </c>
      <c r="M19" s="29">
        <f>VLOOKUP(B19,'sécurité sociale oublic pri(2)'!$A$8:$Y$45,25,FALSE)</f>
        <v>0.81872473355384046</v>
      </c>
    </row>
    <row r="20" spans="2:13" ht="18">
      <c r="B20" s="41" t="s">
        <v>65</v>
      </c>
      <c r="C20" s="27">
        <f>VLOOKUP(B20,'sécurité sociale oublic pri(2)'!$A$8:$Y$45,2,FALSE)</f>
        <v>0.89157080897605123</v>
      </c>
      <c r="D20" s="28">
        <f>VLOOKUP(B20,'sécurité sociale oublic pri(2)'!$A$8:$Y$45,11,FALSE)</f>
        <v>0.73490186210367392</v>
      </c>
      <c r="E20" s="28">
        <f>VLOOKUP(B20,'sécurité sociale oublic pri(2)'!$A$8:$Y$45,17,FALSE)</f>
        <v>0.79724933451641533</v>
      </c>
      <c r="F20" s="28">
        <f>VLOOKUP(B20,'sécurité sociale oublic pri(2)'!$A$8:$Y$45,18,FALSE)</f>
        <v>0.8035278933027391</v>
      </c>
      <c r="G20" s="28">
        <f>VLOOKUP(B20,'sécurité sociale oublic pri(2)'!$A$8:$Y$45,19,FALSE)</f>
        <v>0.7993192245079177</v>
      </c>
      <c r="H20" s="28">
        <f>VLOOKUP(B20,'sécurité sociale oublic pri(2)'!$A$8:$Y$45,20,FALSE)</f>
        <v>0.80138013801380126</v>
      </c>
      <c r="I20" s="28">
        <f>VLOOKUP(B20,'sécurité sociale oublic pri(2)'!$A$8:$Y$45,21,FALSE)</f>
        <v>0.79797687861271682</v>
      </c>
      <c r="J20" s="28">
        <f>VLOOKUP(B20,'sécurité sociale oublic pri(2)'!$A$8:$Y$45,22,FALSE)</f>
        <v>0.80272204293531646</v>
      </c>
      <c r="K20" s="28">
        <f>VLOOKUP(B20,'sécurité sociale oublic pri(2)'!$A$8:$Y$45,23,FALSE)</f>
        <v>0.79796155334795504</v>
      </c>
      <c r="L20" s="28">
        <f>VLOOKUP(B20,'sécurité sociale oublic pri(2)'!$A$8:$Y$45,24,FALSE)</f>
        <v>0.79888629888629881</v>
      </c>
      <c r="M20" s="29">
        <f>VLOOKUP(B20,'sécurité sociale oublic pri(2)'!$A$8:$Y$45,25,FALSE)</f>
        <v>0.82070882557331482</v>
      </c>
    </row>
    <row r="21" spans="2:13" ht="18">
      <c r="B21" s="41" t="s">
        <v>61</v>
      </c>
      <c r="C21" s="27">
        <f>VLOOKUP(B21,'sécurité sociale oublic pri(2)'!$A$8:$Y$45,2,FALSE)</f>
        <v>0.78018741633199473</v>
      </c>
      <c r="D21" s="28">
        <f>VLOOKUP(B21,'sécurité sociale oublic pri(2)'!$A$8:$Y$45,11,FALSE)</f>
        <v>0.81062259640370027</v>
      </c>
      <c r="E21" s="28">
        <f>VLOOKUP(B21,'sécurité sociale oublic pri(2)'!$A$8:$Y$45,17,FALSE)</f>
        <v>0.78993859743617367</v>
      </c>
      <c r="F21" s="28">
        <f>VLOOKUP(B21,'sécurité sociale oublic pri(2)'!$A$8:$Y$45,18,FALSE)</f>
        <v>0.78656425789701434</v>
      </c>
      <c r="G21" s="28">
        <f>VLOOKUP(B21,'sécurité sociale oublic pri(2)'!$A$8:$Y$45,19,FALSE)</f>
        <v>0.78584169453734665</v>
      </c>
      <c r="H21" s="28">
        <f>VLOOKUP(B21,'sécurité sociale oublic pri(2)'!$A$8:$Y$45,20,FALSE)</f>
        <v>0.79221066607656565</v>
      </c>
      <c r="I21" s="28">
        <f>VLOOKUP(B21,'sécurité sociale oublic pri(2)'!$A$8:$Y$45,21,FALSE)</f>
        <v>0.79633917741757632</v>
      </c>
      <c r="J21" s="28">
        <f>VLOOKUP(B21,'sécurité sociale oublic pri(2)'!$A$8:$Y$45,22,FALSE)</f>
        <v>0.80090824646506342</v>
      </c>
      <c r="K21" s="28">
        <f>VLOOKUP(B21,'sécurité sociale oublic pri(2)'!$A$8:$Y$45,23,FALSE)</f>
        <v>0.80187654320987656</v>
      </c>
      <c r="L21" s="28">
        <f>VLOOKUP(B21,'sécurité sociale oublic pri(2)'!$A$8:$Y$45,24,FALSE)</f>
        <v>0.80771948419007245</v>
      </c>
      <c r="M21" s="29">
        <f>VLOOKUP(B21,'sécurité sociale oublic pri(2)'!$A$8:$Y$45,25,FALSE)</f>
        <v>0.80254777070063699</v>
      </c>
    </row>
    <row r="22" spans="2:13" ht="18">
      <c r="B22" s="41" t="s">
        <v>45</v>
      </c>
      <c r="C22" s="27">
        <f>VLOOKUP(B22,'sécurité sociale oublic pri(2)'!$A$8:$Y$45,2,FALSE)</f>
        <v>0.74115324968278584</v>
      </c>
      <c r="D22" s="28">
        <f>VLOOKUP(B22,'sécurité sociale oublic pri(2)'!$A$8:$Y$45,11,FALSE)</f>
        <v>0.77524287741512943</v>
      </c>
      <c r="E22" s="28">
        <f>VLOOKUP(B22,'sécurité sociale oublic pri(2)'!$A$8:$Y$45,17,FALSE)</f>
        <v>0.76941420425090723</v>
      </c>
      <c r="F22" s="28">
        <f>VLOOKUP(B22,'sécurité sociale oublic pri(2)'!$A$8:$Y$45,18,FALSE)</f>
        <v>0.76220942631691191</v>
      </c>
      <c r="G22" s="28">
        <f>VLOOKUP(B22,'sécurité sociale oublic pri(2)'!$A$8:$Y$45,19,FALSE)</f>
        <v>0.76410649720609181</v>
      </c>
      <c r="H22" s="28">
        <f>VLOOKUP(B22,'sécurité sociale oublic pri(2)'!$A$8:$Y$45,20,FALSE)</f>
        <v>0.76954550481035056</v>
      </c>
      <c r="I22" s="28">
        <f>VLOOKUP(B22,'sécurité sociale oublic pri(2)'!$A$8:$Y$45,21,FALSE)</f>
        <v>0.77875913204666891</v>
      </c>
      <c r="J22" s="28">
        <f>VLOOKUP(B22,'sécurité sociale oublic pri(2)'!$A$8:$Y$45,22,FALSE)</f>
        <v>0.7905938538205981</v>
      </c>
      <c r="K22" s="28">
        <f>VLOOKUP(B22,'sécurité sociale oublic pri(2)'!$A$8:$Y$45,23,FALSE)</f>
        <v>0.75951219512195123</v>
      </c>
      <c r="L22" s="28">
        <f>VLOOKUP(B22,'sécurité sociale oublic pri(2)'!$A$8:$Y$45,24,FALSE)</f>
        <v>0.795973154362416</v>
      </c>
      <c r="M22" s="29">
        <f>VLOOKUP(B22,'sécurité sociale oublic pri(2)'!$A$8:$Y$45,25,FALSE)</f>
        <v>0.81115837372638233</v>
      </c>
    </row>
    <row r="23" spans="2:13" ht="18">
      <c r="B23" s="41" t="s">
        <v>70</v>
      </c>
      <c r="C23" s="27">
        <f>VLOOKUP(B23,'sécurité sociale oublic pri(2)'!$A$8:$Y$45,2,FALSE)</f>
        <v>0.61673913043478268</v>
      </c>
      <c r="D23" s="28">
        <f>VLOOKUP(B23,'sécurité sociale oublic pri(2)'!$A$8:$Y$45,11,FALSE)</f>
        <v>0.80506006552602849</v>
      </c>
      <c r="E23" s="28">
        <f>VLOOKUP(B23,'sécurité sociale oublic pri(2)'!$A$8:$Y$45,17,FALSE)</f>
        <v>0.78139421909157158</v>
      </c>
      <c r="F23" s="28">
        <f>VLOOKUP(B23,'sécurité sociale oublic pri(2)'!$A$8:$Y$45,18,FALSE)</f>
        <v>0.78436406067677944</v>
      </c>
      <c r="G23" s="28">
        <f>VLOOKUP(B23,'sécurité sociale oublic pri(2)'!$A$8:$Y$45,19,FALSE)</f>
        <v>0.77703349282296663</v>
      </c>
      <c r="H23" s="28">
        <f>VLOOKUP(B23,'sécurité sociale oublic pri(2)'!$A$8:$Y$45,20,FALSE)</f>
        <v>0.77376333656644036</v>
      </c>
      <c r="I23" s="28">
        <f>VLOOKUP(B23,'sécurité sociale oublic pri(2)'!$A$8:$Y$45,21,FALSE)</f>
        <v>0.77668346312414116</v>
      </c>
      <c r="J23" s="28">
        <f>VLOOKUP(B23,'sécurité sociale oublic pri(2)'!$A$8:$Y$45,22,FALSE)</f>
        <v>0.78839072991119774</v>
      </c>
      <c r="K23" s="28">
        <f>VLOOKUP(B23,'sécurité sociale oublic pri(2)'!$A$8:$Y$45,23,FALSE)</f>
        <v>0.78729463307776548</v>
      </c>
      <c r="L23" s="28">
        <f>VLOOKUP(B23,'sécurité sociale oublic pri(2)'!$A$8:$Y$45,24,FALSE)</f>
        <v>0.75155279503105588</v>
      </c>
      <c r="M23" s="29">
        <f>VLOOKUP(B23,'sécurité sociale oublic pri(2)'!$A$8:$Y$45,25,FALSE)</f>
        <v>0.77318116975748918</v>
      </c>
    </row>
    <row r="24" spans="2:13" ht="18">
      <c r="B24" s="41" t="s">
        <v>51</v>
      </c>
      <c r="C24" s="27">
        <f>VLOOKUP(B24,'sécurité sociale oublic pri(2)'!$A$8:$Y$45,2,FALSE)</f>
        <v>0.77521613832853031</v>
      </c>
      <c r="D24" s="28">
        <f>VLOOKUP(B24,'sécurité sociale oublic pri(2)'!$A$8:$Y$45,11,FALSE)</f>
        <v>0.77069276822198984</v>
      </c>
      <c r="E24" s="28">
        <f>VLOOKUP(B24,'sécurité sociale oublic pri(2)'!$A$8:$Y$45,17,FALSE)</f>
        <v>0.7179661941112323</v>
      </c>
      <c r="F24" s="28">
        <f>VLOOKUP(B24,'sécurité sociale oublic pri(2)'!$A$8:$Y$45,18,FALSE)</f>
        <v>0.72459499263622973</v>
      </c>
      <c r="G24" s="28">
        <f>VLOOKUP(B24,'sécurité sociale oublic pri(2)'!$A$8:$Y$45,19,FALSE)</f>
        <v>0.72996491228070171</v>
      </c>
      <c r="H24" s="28">
        <f>VLOOKUP(B24,'sécurité sociale oublic pri(2)'!$A$8:$Y$45,20,FALSE)</f>
        <v>0.74040139616055844</v>
      </c>
      <c r="I24" s="28">
        <f>VLOOKUP(B24,'sécurité sociale oublic pri(2)'!$A$8:$Y$45,21,FALSE)</f>
        <v>0.74243553435683407</v>
      </c>
      <c r="J24" s="28">
        <f>VLOOKUP(B24,'sécurité sociale oublic pri(2)'!$A$8:$Y$45,22,FALSE)</f>
        <v>0.78041918694612467</v>
      </c>
      <c r="K24" s="28">
        <f>VLOOKUP(B24,'sécurité sociale oublic pri(2)'!$A$8:$Y$45,23,FALSE)</f>
        <v>0.76001191007890434</v>
      </c>
      <c r="L24" s="28">
        <f>VLOOKUP(B24,'sécurité sociale oublic pri(2)'!$A$8:$Y$45,24,FALSE)</f>
        <v>0.77352941176470591</v>
      </c>
      <c r="M24" s="29">
        <f>VLOOKUP(B24,'sécurité sociale oublic pri(2)'!$A$8:$Y$45,25,FALSE)</f>
        <v>0.77364813404417354</v>
      </c>
    </row>
    <row r="25" spans="2:13" ht="18">
      <c r="B25" s="41" t="s">
        <v>37</v>
      </c>
      <c r="C25" s="27">
        <f>VLOOKUP(B25,'sécurité sociale oublic pri(2)'!$A$8:$Y$45,2,FALSE)</f>
        <v>0.74609326165770729</v>
      </c>
      <c r="D25" s="28">
        <f>VLOOKUP(B25,'sécurité sociale oublic pri(2)'!$A$8:$Y$45,11,FALSE)</f>
        <v>0.76339501986241642</v>
      </c>
      <c r="E25" s="28">
        <f>VLOOKUP(B25,'sécurité sociale oublic pri(2)'!$A$8:$Y$45,17,FALSE)</f>
        <v>0.76410113920533473</v>
      </c>
      <c r="F25" s="28">
        <f>VLOOKUP(B25,'sécurité sociale oublic pri(2)'!$A$8:$Y$45,18,FALSE)</f>
        <v>0.76801926996479519</v>
      </c>
      <c r="G25" s="28">
        <f>VLOOKUP(B25,'sécurité sociale oublic pri(2)'!$A$8:$Y$45,19,FALSE)</f>
        <v>0.76757107139549963</v>
      </c>
      <c r="H25" s="28">
        <f>VLOOKUP(B25,'sécurité sociale oublic pri(2)'!$A$8:$Y$45,20,FALSE)</f>
        <v>0.76631986004971919</v>
      </c>
      <c r="I25" s="28">
        <f>VLOOKUP(B25,'sécurité sociale oublic pri(2)'!$A$8:$Y$45,21,FALSE)</f>
        <v>0.75257063455303386</v>
      </c>
      <c r="J25" s="28">
        <f>VLOOKUP(B25,'sécurité sociale oublic pri(2)'!$A$8:$Y$45,22,FALSE)</f>
        <v>0.77924629398106815</v>
      </c>
      <c r="K25" s="28">
        <f>VLOOKUP(B25,'sécurité sociale oublic pri(2)'!$A$8:$Y$45,23,FALSE)</f>
        <v>0.76627727972471249</v>
      </c>
      <c r="L25" s="28">
        <f>VLOOKUP(B25,'sécurité sociale oublic pri(2)'!$A$8:$Y$45,24,FALSE)</f>
        <v>0.75118505437308303</v>
      </c>
      <c r="M25" s="29">
        <f>VLOOKUP(B25,'sécurité sociale oublic pri(2)'!$A$8:$Y$45,25,FALSE)</f>
        <v>0.75144296839212099</v>
      </c>
    </row>
    <row r="26" spans="2:13" ht="18">
      <c r="B26" s="41" t="s">
        <v>40</v>
      </c>
      <c r="C26" s="27">
        <f>VLOOKUP(B26,'sécurité sociale oublic pri(2)'!$A$8:$Y$45,2,FALSE)</f>
        <v>0.76521739130434785</v>
      </c>
      <c r="D26" s="28">
        <f>VLOOKUP(B26,'sécurité sociale oublic pri(2)'!$A$8:$Y$45,11,FALSE)</f>
        <v>0.74381069621118856</v>
      </c>
      <c r="E26" s="28">
        <f>VLOOKUP(B26,'sécurité sociale oublic pri(2)'!$A$8:$Y$45,17,FALSE)</f>
        <v>0.76312641233550449</v>
      </c>
      <c r="F26" s="28">
        <f>VLOOKUP(B26,'sécurité sociale oublic pri(2)'!$A$8:$Y$45,18,FALSE)</f>
        <v>0.7609879166113398</v>
      </c>
      <c r="G26" s="28">
        <f>VLOOKUP(B26,'sécurité sociale oublic pri(2)'!$A$8:$Y$45,19,FALSE)</f>
        <v>0.76598515431696823</v>
      </c>
      <c r="H26" s="28">
        <f>VLOOKUP(B26,'sécurité sociale oublic pri(2)'!$A$8:$Y$45,20,FALSE)</f>
        <v>0.7727213114754099</v>
      </c>
      <c r="I26" s="28">
        <f>VLOOKUP(B26,'sécurité sociale oublic pri(2)'!$A$8:$Y$45,21,FALSE)</f>
        <v>0.76439588688946014</v>
      </c>
      <c r="J26" s="28">
        <f>VLOOKUP(B26,'sécurité sociale oublic pri(2)'!$A$8:$Y$45,22,FALSE)</f>
        <v>0.77450080330502635</v>
      </c>
      <c r="K26" s="28">
        <f>VLOOKUP(B26,'sécurité sociale oublic pri(2)'!$A$8:$Y$45,23,FALSE)</f>
        <v>0.78365491239742735</v>
      </c>
      <c r="L26" s="28">
        <f>VLOOKUP(B26,'sécurité sociale oublic pri(2)'!$A$8:$Y$45,24,FALSE)</f>
        <v>0.76934248745709011</v>
      </c>
      <c r="M26" s="29">
        <f>VLOOKUP(B26,'sécurité sociale oublic pri(2)'!$A$8:$Y$45,25,FALSE)</f>
        <v>0.76703068122724916</v>
      </c>
    </row>
    <row r="27" spans="2:13" ht="18">
      <c r="B27" s="42" t="s">
        <v>44</v>
      </c>
      <c r="C27" s="30">
        <f>VLOOKUP(B27,'sécurité sociale oublic pri(2)'!$A$8:$Y$45,2,FALSE)</f>
        <v>0.76955848179705666</v>
      </c>
      <c r="D27" s="31">
        <f>VLOOKUP(B27,'sécurité sociale oublic pri(2)'!$A$8:$Y$45,11,FALSE)</f>
        <v>0.77005113221329435</v>
      </c>
      <c r="E27" s="31">
        <f>VLOOKUP(B27,'sécurité sociale oublic pri(2)'!$A$8:$Y$45,17,FALSE)</f>
        <v>0.74702605029363056</v>
      </c>
      <c r="F27" s="31">
        <f>VLOOKUP(B27,'sécurité sociale oublic pri(2)'!$A$8:$Y$45,18,FALSE)</f>
        <v>0.74649358400477472</v>
      </c>
      <c r="G27" s="31">
        <f>VLOOKUP(B27,'sécurité sociale oublic pri(2)'!$A$8:$Y$45,19,FALSE)</f>
        <v>0.73578899499772621</v>
      </c>
      <c r="H27" s="31">
        <f>VLOOKUP(B27,'sécurité sociale oublic pri(2)'!$A$8:$Y$45,20,FALSE)</f>
        <v>0.7368106411597668</v>
      </c>
      <c r="I27" s="31">
        <f>VLOOKUP(B27,'sécurité sociale oublic pri(2)'!$A$8:$Y$45,21,FALSE)</f>
        <v>0.74446237347806954</v>
      </c>
      <c r="J27" s="31">
        <f>VLOOKUP(B27,'sécurité sociale oublic pri(2)'!$A$8:$Y$45,22,FALSE)</f>
        <v>0.77107797862514849</v>
      </c>
      <c r="K27" s="31">
        <f>VLOOKUP(B27,'sécurité sociale oublic pri(2)'!$A$8:$Y$45,23,FALSE)</f>
        <v>0.76665331731411035</v>
      </c>
      <c r="L27" s="31">
        <f>VLOOKUP(B27,'sécurité sociale oublic pri(2)'!$A$8:$Y$45,24,FALSE)</f>
        <v>0.74829059829059841</v>
      </c>
      <c r="M27" s="32">
        <f>VLOOKUP(B27,'sécurité sociale oublic pri(2)'!$A$8:$Y$45,25,FALSE)</f>
        <v>0.76094721524011111</v>
      </c>
    </row>
    <row r="28" spans="2:13" ht="18">
      <c r="B28" s="17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2:13" ht="18">
      <c r="B29" s="113"/>
      <c r="C29" s="18" t="s">
        <v>10</v>
      </c>
      <c r="D29" s="19" t="s">
        <v>19</v>
      </c>
      <c r="E29" s="19" t="s">
        <v>25</v>
      </c>
      <c r="F29" s="19" t="s">
        <v>26</v>
      </c>
      <c r="G29" s="19" t="s">
        <v>27</v>
      </c>
      <c r="H29" s="19" t="s">
        <v>28</v>
      </c>
      <c r="I29" s="19" t="s">
        <v>29</v>
      </c>
      <c r="J29" s="19" t="s">
        <v>30</v>
      </c>
      <c r="K29" s="19" t="s">
        <v>31</v>
      </c>
      <c r="L29" s="19" t="s">
        <v>32</v>
      </c>
      <c r="M29" s="20" t="s">
        <v>109</v>
      </c>
    </row>
    <row r="30" spans="2:13" ht="18">
      <c r="B30" s="40" t="s">
        <v>36</v>
      </c>
      <c r="C30" s="27">
        <f>VLOOKUP(B30,'sécurité sociale oublic pri(2)'!$A$8:$Y$45,2,FALSE)</f>
        <v>0.7553237722729248</v>
      </c>
      <c r="D30" s="28">
        <f>VLOOKUP(B30,'sécurité sociale oublic pri(2)'!$A$8:$Y$45,11,FALSE)</f>
        <v>0.75102679444553089</v>
      </c>
      <c r="E30" s="28">
        <f>VLOOKUP(B30,'sécurité sociale oublic pri(2)'!$A$8:$Y$45,17,FALSE)</f>
        <v>0.74054783950617276</v>
      </c>
      <c r="F30" s="28">
        <f>VLOOKUP(B30,'sécurité sociale oublic pri(2)'!$A$8:$Y$45,18,FALSE)</f>
        <v>0.73966383307573413</v>
      </c>
      <c r="G30" s="28">
        <f>VLOOKUP(B30,'sécurité sociale oublic pri(2)'!$A$8:$Y$45,19,FALSE)</f>
        <v>0.7401771956856702</v>
      </c>
      <c r="H30" s="28">
        <f>VLOOKUP(B30,'sécurité sociale oublic pri(2)'!$A$8:$Y$45,20,FALSE)</f>
        <v>0.74664218765098078</v>
      </c>
      <c r="I30" s="28">
        <f>VLOOKUP(B30,'sécurité sociale oublic pri(2)'!$A$8:$Y$45,21,FALSE)</f>
        <v>0.75064365404786881</v>
      </c>
      <c r="J30" s="28">
        <f>VLOOKUP(B30,'sécurité sociale oublic pri(2)'!$A$8:$Y$45,22,FALSE)</f>
        <v>0.7682916117698726</v>
      </c>
      <c r="K30" s="28">
        <f>VLOOKUP(B30,'sécurité sociale oublic pri(2)'!$A$8:$Y$45,23,FALSE)</f>
        <v>0.7857142857142857</v>
      </c>
      <c r="L30" s="28">
        <f>VLOOKUP(B30,'sécurité sociale oublic pri(2)'!$A$8:$Y$45,24,FALSE)</f>
        <v>0.77556690866720446</v>
      </c>
      <c r="M30" s="29">
        <f>VLOOKUP(B30,'sécurité sociale oublic pri(2)'!$A$8:$Y$45,25,FALSE)</f>
        <v>0.77149899580062076</v>
      </c>
    </row>
    <row r="31" spans="2:13" ht="18">
      <c r="B31" s="41" t="s">
        <v>53</v>
      </c>
      <c r="C31" s="27">
        <f>VLOOKUP(B31,'sécurité sociale oublic pri(2)'!$A$8:$Y$45,2,FALSE)</f>
        <v>0.72631161622836005</v>
      </c>
      <c r="D31" s="28">
        <f>VLOOKUP(B31,'sécurité sociale oublic pri(2)'!$A$8:$Y$45,11,FALSE)</f>
        <v>0.78306523681858797</v>
      </c>
      <c r="E31" s="28">
        <f>VLOOKUP(B31,'sécurité sociale oublic pri(2)'!$A$8:$Y$45,17,FALSE)</f>
        <v>0.74438297391893427</v>
      </c>
      <c r="F31" s="28">
        <f>VLOOKUP(B31,'sécurité sociale oublic pri(2)'!$A$8:$Y$45,18,FALSE)</f>
        <v>0.74406876790830945</v>
      </c>
      <c r="G31" s="28">
        <f>VLOOKUP(B31,'sécurité sociale oublic pri(2)'!$A$8:$Y$45,19,FALSE)</f>
        <v>0.73738188522701076</v>
      </c>
      <c r="H31" s="28">
        <f>VLOOKUP(B31,'sécurité sociale oublic pri(2)'!$A$8:$Y$45,20,FALSE)</f>
        <v>0.73865468785994015</v>
      </c>
      <c r="I31" s="28">
        <f>VLOOKUP(B31,'sécurité sociale oublic pri(2)'!$A$8:$Y$45,21,FALSE)</f>
        <v>0.73752310536044363</v>
      </c>
      <c r="J31" s="28">
        <f>VLOOKUP(B31,'sécurité sociale oublic pri(2)'!$A$8:$Y$45,22,FALSE)</f>
        <v>0.75927272727272721</v>
      </c>
      <c r="K31" s="28">
        <f>VLOOKUP(B31,'sécurité sociale oublic pri(2)'!$A$8:$Y$45,23,FALSE)</f>
        <v>0.74147485080988917</v>
      </c>
      <c r="L31" s="28">
        <f>VLOOKUP(B31,'sécurité sociale oublic pri(2)'!$A$8:$Y$45,24,FALSE)</f>
        <v>0.74441465594280609</v>
      </c>
      <c r="M31" s="29">
        <f>VLOOKUP(B31,'sécurité sociale oublic pri(2)'!$A$8:$Y$45,25,FALSE)</f>
        <v>0.73967088907304379</v>
      </c>
    </row>
    <row r="32" spans="2:13" ht="18">
      <c r="B32" s="41" t="s">
        <v>41</v>
      </c>
      <c r="C32" s="27">
        <f>VLOOKUP(B32,'sécurité sociale oublic pri(2)'!$A$8:$Y$45,2,FALSE)</f>
        <v>0.66031987814166027</v>
      </c>
      <c r="D32" s="28">
        <f>VLOOKUP(B32,'sécurité sociale oublic pri(2)'!$A$8:$Y$45,11,FALSE)</f>
        <v>0.71730279898218829</v>
      </c>
      <c r="E32" s="28">
        <f>VLOOKUP(B32,'sécurité sociale oublic pri(2)'!$A$8:$Y$45,17,FALSE)</f>
        <v>0.74841938883034786</v>
      </c>
      <c r="F32" s="28">
        <f>VLOOKUP(B32,'sécurité sociale oublic pri(2)'!$A$8:$Y$45,18,FALSE)</f>
        <v>0.75105946684894043</v>
      </c>
      <c r="G32" s="28">
        <f>VLOOKUP(B32,'sécurité sociale oublic pri(2)'!$A$8:$Y$45,19,FALSE)</f>
        <v>0.74975159687721793</v>
      </c>
      <c r="H32" s="28">
        <f>VLOOKUP(B32,'sécurité sociale oublic pri(2)'!$A$8:$Y$45,20,FALSE)</f>
        <v>0.73826516607191872</v>
      </c>
      <c r="I32" s="28">
        <f>VLOOKUP(B32,'sécurité sociale oublic pri(2)'!$A$8:$Y$45,21,FALSE)</f>
        <v>0.73937127821631354</v>
      </c>
      <c r="J32" s="28">
        <f>VLOOKUP(B32,'sécurité sociale oublic pri(2)'!$A$8:$Y$45,22,FALSE)</f>
        <v>0.75795527156549525</v>
      </c>
      <c r="K32" s="28">
        <f>VLOOKUP(B32,'sécurité sociale oublic pri(2)'!$A$8:$Y$45,23,FALSE)</f>
        <v>0.75161844365173736</v>
      </c>
      <c r="L32" s="28">
        <f>VLOOKUP(B32,'sécurité sociale oublic pri(2)'!$A$8:$Y$45,24,FALSE)</f>
        <v>0.72508351893095757</v>
      </c>
      <c r="M32" s="29">
        <f>VLOOKUP(B32,'sécurité sociale oublic pri(2)'!$A$8:$Y$45,25,FALSE)</f>
        <v>0.71654328018223234</v>
      </c>
    </row>
    <row r="33" spans="2:13" ht="18">
      <c r="B33" s="41" t="s">
        <v>38</v>
      </c>
      <c r="C33" s="27">
        <f>VLOOKUP(B33,'sécurité sociale oublic pri(2)'!$A$8:$Y$45,2,FALSE)</f>
        <v>0.69968477206595547</v>
      </c>
      <c r="D33" s="28">
        <f>VLOOKUP(B33,'sécurité sociale oublic pri(2)'!$A$8:$Y$45,11,FALSE)</f>
        <v>0.7020258863252673</v>
      </c>
      <c r="E33" s="28">
        <f>VLOOKUP(B33,'sécurité sociale oublic pri(2)'!$A$8:$Y$45,17,FALSE)</f>
        <v>0.70835273302914603</v>
      </c>
      <c r="F33" s="28">
        <f>VLOOKUP(B33,'sécurité sociale oublic pri(2)'!$A$8:$Y$45,18,FALSE)</f>
        <v>0.69842277012327769</v>
      </c>
      <c r="G33" s="28">
        <f>VLOOKUP(B33,'sécurité sociale oublic pri(2)'!$A$8:$Y$45,19,FALSE)</f>
        <v>0.6962222629745094</v>
      </c>
      <c r="H33" s="28">
        <f>VLOOKUP(B33,'sécurité sociale oublic pri(2)'!$A$8:$Y$45,20,FALSE)</f>
        <v>0.69683631361760667</v>
      </c>
      <c r="I33" s="28">
        <f>VLOOKUP(B33,'sécurité sociale oublic pri(2)'!$A$8:$Y$45,21,FALSE)</f>
        <v>0.69506767190480512</v>
      </c>
      <c r="J33" s="28">
        <f>VLOOKUP(B33,'sécurité sociale oublic pri(2)'!$A$8:$Y$45,22,FALSE)</f>
        <v>0.73693901035673182</v>
      </c>
      <c r="K33" s="28">
        <f>VLOOKUP(B33,'sécurité sociale oublic pri(2)'!$A$8:$Y$45,23,FALSE)</f>
        <v>0.73463596562347988</v>
      </c>
      <c r="L33" s="28">
        <f>VLOOKUP(B33,'sécurité sociale oublic pri(2)'!$A$8:$Y$45,24,FALSE)</f>
        <v>0.7121239095602635</v>
      </c>
      <c r="M33" s="29">
        <f>VLOOKUP(B33,'sécurité sociale oublic pri(2)'!$A$8:$Y$45,25,FALSE)</f>
        <v>0.70491803278688525</v>
      </c>
    </row>
    <row r="34" spans="2:13" ht="18">
      <c r="B34" s="41" t="s">
        <v>66</v>
      </c>
      <c r="C34" s="27">
        <f>VLOOKUP(B34,'sécurité sociale oublic pri(2)'!$A$8:$Y$45,2,FALSE)</f>
        <v>0.72898513582778057</v>
      </c>
      <c r="D34" s="28">
        <f>VLOOKUP(B34,'sécurité sociale oublic pri(2)'!$A$8:$Y$45,11,FALSE)</f>
        <v>0.73071068961479912</v>
      </c>
      <c r="E34" s="28">
        <f>VLOOKUP(B34,'sécurité sociale oublic pri(2)'!$A$8:$Y$45,17,FALSE)</f>
        <v>0.71809322531407771</v>
      </c>
      <c r="F34" s="28">
        <f>VLOOKUP(B34,'sécurité sociale oublic pri(2)'!$A$8:$Y$45,18,FALSE)</f>
        <v>0.72729417315404588</v>
      </c>
      <c r="G34" s="28">
        <f>VLOOKUP(B34,'sécurité sociale oublic pri(2)'!$A$8:$Y$45,19,FALSE)</f>
        <v>0.72193036041539393</v>
      </c>
      <c r="H34" s="28">
        <f>VLOOKUP(B34,'sécurité sociale oublic pri(2)'!$A$8:$Y$45,20,FALSE)</f>
        <v>0.72816237767307002</v>
      </c>
      <c r="I34" s="28">
        <f>VLOOKUP(B34,'sécurité sociale oublic pri(2)'!$A$8:$Y$45,21,FALSE)</f>
        <v>0.72785033533356858</v>
      </c>
      <c r="J34" s="28">
        <f>VLOOKUP(B34,'sécurité sociale oublic pri(2)'!$A$8:$Y$45,22,FALSE)</f>
        <v>0.73168663203646778</v>
      </c>
      <c r="K34" s="28">
        <f>VLOOKUP(B34,'sécurité sociale oublic pri(2)'!$A$8:$Y$45,23,FALSE)</f>
        <v>0.73802489976788355</v>
      </c>
      <c r="L34" s="28">
        <f>VLOOKUP(B34,'sécurité sociale oublic pri(2)'!$A$8:$Y$45,24,FALSE)</f>
        <v>0.73971889640812083</v>
      </c>
      <c r="M34" s="29">
        <f>VLOOKUP(B34,'sécurité sociale oublic pri(2)'!$A$8:$Y$45,25,FALSE)</f>
        <v>0.73834059279719533</v>
      </c>
    </row>
    <row r="35" spans="2:13" ht="18">
      <c r="B35" s="41" t="s">
        <v>67</v>
      </c>
      <c r="C35" s="27">
        <f>VLOOKUP(B35,'sécurité sociale oublic pri(2)'!$A$8:$Y$45,2,FALSE)</f>
        <v>0.71363435799382258</v>
      </c>
      <c r="D35" s="28">
        <f>VLOOKUP(B35,'sécurité sociale oublic pri(2)'!$A$8:$Y$45,11,FALSE)</f>
        <v>0.75065876152832667</v>
      </c>
      <c r="E35" s="28">
        <f>VLOOKUP(B35,'sécurité sociale oublic pri(2)'!$A$8:$Y$45,17,FALSE)</f>
        <v>0.71311115983336992</v>
      </c>
      <c r="F35" s="28">
        <f>VLOOKUP(B35,'sécurité sociale oublic pri(2)'!$A$8:$Y$45,18,FALSE)</f>
        <v>0.71554711076338451</v>
      </c>
      <c r="G35" s="28">
        <f>VLOOKUP(B35,'sécurité sociale oublic pri(2)'!$A$8:$Y$45,19,FALSE)</f>
        <v>0.70508664058133041</v>
      </c>
      <c r="H35" s="28">
        <f>VLOOKUP(B35,'sécurité sociale oublic pri(2)'!$A$8:$Y$45,20,FALSE)</f>
        <v>0.70223407802600868</v>
      </c>
      <c r="I35" s="28">
        <f>VLOOKUP(B35,'sécurité sociale oublic pri(2)'!$A$8:$Y$45,21,FALSE)</f>
        <v>0.70544500328012238</v>
      </c>
      <c r="J35" s="28">
        <f>VLOOKUP(B35,'sécurité sociale oublic pri(2)'!$A$8:$Y$45,22,FALSE)</f>
        <v>0.73143495254048019</v>
      </c>
      <c r="K35" s="28">
        <f>VLOOKUP(B35,'sécurité sociale oublic pri(2)'!$A$8:$Y$45,23,FALSE)</f>
        <v>0.70744878957169455</v>
      </c>
      <c r="L35" s="28">
        <f>VLOOKUP(B35,'sécurité sociale oublic pri(2)'!$A$8:$Y$45,24,FALSE)</f>
        <v>0.74029574861367842</v>
      </c>
      <c r="M35" s="29">
        <f>VLOOKUP(B35,'sécurité sociale oublic pri(2)'!$A$8:$Y$45,25,FALSE)</f>
        <v>0.74316599106122028</v>
      </c>
    </row>
    <row r="36" spans="2:13" ht="18">
      <c r="B36" s="41" t="s">
        <v>63</v>
      </c>
      <c r="C36" s="27">
        <f>VLOOKUP(B36,'sécurité sociale oublic pri(2)'!$A$8:$Y$45,2,FALSE)</f>
        <v>0.68872919818456879</v>
      </c>
      <c r="D36" s="28">
        <f>VLOOKUP(B36,'sécurité sociale oublic pri(2)'!$A$8:$Y$45,11,FALSE)</f>
        <v>0.71645415907710985</v>
      </c>
      <c r="E36" s="28">
        <f>VLOOKUP(B36,'sécurité sociale oublic pri(2)'!$A$8:$Y$45,17,FALSE)</f>
        <v>0.69753279200499685</v>
      </c>
      <c r="F36" s="28">
        <f>VLOOKUP(B36,'sécurité sociale oublic pri(2)'!$A$8:$Y$45,18,FALSE)</f>
        <v>0.69319738243798512</v>
      </c>
      <c r="G36" s="28">
        <f>VLOOKUP(B36,'sécurité sociale oublic pri(2)'!$A$8:$Y$45,19,FALSE)</f>
        <v>0.69299711377791284</v>
      </c>
      <c r="H36" s="28">
        <f>VLOOKUP(B36,'sécurité sociale oublic pri(2)'!$A$8:$Y$45,20,FALSE)</f>
        <v>0.71487406938064313</v>
      </c>
      <c r="I36" s="28">
        <f>VLOOKUP(B36,'sécurité sociale oublic pri(2)'!$A$8:$Y$45,21,FALSE)</f>
        <v>0.71780185758513926</v>
      </c>
      <c r="J36" s="28">
        <f>VLOOKUP(B36,'sécurité sociale oublic pri(2)'!$A$8:$Y$45,22,FALSE)</f>
        <v>0.722641219024165</v>
      </c>
      <c r="K36" s="28">
        <f>VLOOKUP(B36,'sécurité sociale oublic pri(2)'!$A$8:$Y$45,23,FALSE)</f>
        <v>0.72464668426774348</v>
      </c>
      <c r="L36" s="28">
        <f>VLOOKUP(B36,'sécurité sociale oublic pri(2)'!$A$8:$Y$45,24,FALSE)</f>
        <v>0.73718852844381755</v>
      </c>
      <c r="M36" s="29">
        <f>VLOOKUP(B36,'sécurité sociale oublic pri(2)'!$A$8:$Y$45,25,FALSE)</f>
        <v>0.81611333714939893</v>
      </c>
    </row>
    <row r="37" spans="2:13" ht="18">
      <c r="B37" s="41" t="s">
        <v>35</v>
      </c>
      <c r="C37" s="27">
        <f>VLOOKUP(B37,'sécurité sociale oublic pri(2)'!$A$8:$Y$45,2,FALSE)</f>
        <v>0.68382933895180398</v>
      </c>
      <c r="D37" s="28">
        <f>VLOOKUP(B37,'sécurité sociale oublic pri(2)'!$A$8:$Y$45,11,FALSE)</f>
        <v>0.69291983616149799</v>
      </c>
      <c r="E37" s="28">
        <f>VLOOKUP(B37,'sécurité sociale oublic pri(2)'!$A$8:$Y$45,17,FALSE)</f>
        <v>0.68591632292280491</v>
      </c>
      <c r="F37" s="28">
        <f>VLOOKUP(B37,'sécurité sociale oublic pri(2)'!$A$8:$Y$45,18,FALSE)</f>
        <v>0.68790250668780339</v>
      </c>
      <c r="G37" s="28">
        <f>VLOOKUP(B37,'sécurité sociale oublic pri(2)'!$A$8:$Y$45,19,FALSE)</f>
        <v>0.69021041193322141</v>
      </c>
      <c r="H37" s="28">
        <f>VLOOKUP(B37,'sécurité sociale oublic pri(2)'!$A$8:$Y$45,20,FALSE)</f>
        <v>0.69532803180914515</v>
      </c>
      <c r="I37" s="28">
        <f>VLOOKUP(B37,'sécurité sociale oublic pri(2)'!$A$8:$Y$45,21,FALSE)</f>
        <v>0.71888454011741687</v>
      </c>
      <c r="J37" s="28">
        <f>VLOOKUP(B37,'sécurité sociale oublic pri(2)'!$A$8:$Y$45,22,FALSE)</f>
        <v>0.71911269187570204</v>
      </c>
      <c r="K37" s="28">
        <f>VLOOKUP(B37,'sécurité sociale oublic pri(2)'!$A$8:$Y$45,23,FALSE)</f>
        <v>0.73323890462700658</v>
      </c>
      <c r="L37" s="28">
        <f>VLOOKUP(B37,'sécurité sociale oublic pri(2)'!$A$8:$Y$45,24,FALSE)</f>
        <v>0.72650347537020243</v>
      </c>
      <c r="M37" s="29">
        <f>VLOOKUP(B37,'sécurité sociale oublic pri(2)'!$A$8:$Y$45,25,FALSE)</f>
        <v>0.71871153057037351</v>
      </c>
    </row>
    <row r="38" spans="2:13" ht="18">
      <c r="B38" s="41" t="s">
        <v>49</v>
      </c>
      <c r="C38" s="27">
        <f>VLOOKUP(B38,'sécurité sociale oublic pri(2)'!$A$8:$Y$45,2,FALSE)</f>
        <v>0.69651814694600178</v>
      </c>
      <c r="D38" s="28">
        <f>VLOOKUP(B38,'sécurité sociale oublic pri(2)'!$A$8:$Y$45,11,FALSE)</f>
        <v>0.68305178620880636</v>
      </c>
      <c r="E38" s="28">
        <f>VLOOKUP(B38,'sécurité sociale oublic pri(2)'!$A$8:$Y$45,17,FALSE)</f>
        <v>0.68164575430405594</v>
      </c>
      <c r="F38" s="28">
        <f>VLOOKUP(B38,'sécurité sociale oublic pri(2)'!$A$8:$Y$45,18,FALSE)</f>
        <v>0.68073840870062952</v>
      </c>
      <c r="G38" s="28">
        <f>VLOOKUP(B38,'sécurité sociale oublic pri(2)'!$A$8:$Y$45,19,FALSE)</f>
        <v>0.68905693950177938</v>
      </c>
      <c r="H38" s="28">
        <f>VLOOKUP(B38,'sécurité sociale oublic pri(2)'!$A$8:$Y$45,20,FALSE)</f>
        <v>0.69544072948328262</v>
      </c>
      <c r="I38" s="28">
        <f>VLOOKUP(B38,'sécurité sociale oublic pri(2)'!$A$8:$Y$45,21,FALSE)</f>
        <v>0.68672397325692458</v>
      </c>
      <c r="J38" s="28">
        <f>VLOOKUP(B38,'sécurité sociale oublic pri(2)'!$A$8:$Y$45,22,FALSE)</f>
        <v>0.70787596048298573</v>
      </c>
      <c r="K38" s="28">
        <f>VLOOKUP(B38,'sécurité sociale oublic pri(2)'!$A$8:$Y$45,23,FALSE)</f>
        <v>0.72518980477223427</v>
      </c>
      <c r="L38" s="28">
        <f>VLOOKUP(B38,'sécurité sociale oublic pri(2)'!$A$8:$Y$45,24,FALSE)</f>
        <v>0.72590271560728148</v>
      </c>
      <c r="M38" s="29">
        <f>VLOOKUP(B38,'sécurité sociale oublic pri(2)'!$A$8:$Y$45,25,FALSE)</f>
        <v>0.71471235460546989</v>
      </c>
    </row>
    <row r="39" spans="2:13" ht="18">
      <c r="B39" s="41" t="s">
        <v>57</v>
      </c>
      <c r="C39" s="27">
        <f>VLOOKUP(B39,'sécurité sociale oublic pri(2)'!$A$8:$Y$45,2,FALSE)</f>
        <v>0.68499999999999994</v>
      </c>
      <c r="D39" s="28">
        <f>VLOOKUP(B39,'sécurité sociale oublic pri(2)'!$A$8:$Y$45,11,FALSE)</f>
        <v>0.72454520771110509</v>
      </c>
      <c r="E39" s="28">
        <f>VLOOKUP(B39,'sécurité sociale oublic pri(2)'!$A$8:$Y$45,17,FALSE)</f>
        <v>0.67149460708782738</v>
      </c>
      <c r="F39" s="28">
        <f>VLOOKUP(B39,'sécurité sociale oublic pri(2)'!$A$8:$Y$45,18,FALSE)</f>
        <v>0.66586321181078634</v>
      </c>
      <c r="G39" s="28">
        <f>VLOOKUP(B39,'sécurité sociale oublic pri(2)'!$A$8:$Y$45,19,FALSE)</f>
        <v>0.66135519801980203</v>
      </c>
      <c r="H39" s="28">
        <f>VLOOKUP(B39,'sécurité sociale oublic pri(2)'!$A$8:$Y$45,20,FALSE)</f>
        <v>0.67182235834609483</v>
      </c>
      <c r="I39" s="28">
        <f>VLOOKUP(B39,'sécurité sociale oublic pri(2)'!$A$8:$Y$45,21,FALSE)</f>
        <v>0.66385352596195113</v>
      </c>
      <c r="J39" s="28">
        <f>VLOOKUP(B39,'sécurité sociale oublic pri(2)'!$A$8:$Y$45,22,FALSE)</f>
        <v>0.70164416521855366</v>
      </c>
      <c r="K39" s="28">
        <f>VLOOKUP(B39,'sécurité sociale oublic pri(2)'!$A$8:$Y$45,23,FALSE)</f>
        <v>0.68221909753291565</v>
      </c>
      <c r="L39" s="28">
        <f>VLOOKUP(B39,'sécurité sociale oublic pri(2)'!$A$8:$Y$45,24,FALSE)</f>
        <v>0.66514711976792384</v>
      </c>
      <c r="M39" s="29">
        <f>VLOOKUP(B39,'sécurité sociale oublic pri(2)'!$A$8:$Y$45,25,FALSE)</f>
        <v>0.66506849315068506</v>
      </c>
    </row>
    <row r="40" spans="2:13" ht="18">
      <c r="B40" s="41" t="s">
        <v>52</v>
      </c>
      <c r="C40" s="27">
        <f>VLOOKUP(B40,'sécurité sociale oublic pri(2)'!$A$8:$Y$45,2,FALSE)</f>
        <v>0.63110170772253293</v>
      </c>
      <c r="D40" s="28">
        <f>VLOOKUP(B40,'sécurité sociale oublic pri(2)'!$A$8:$Y$45,11,FALSE)</f>
        <v>0.61220358588779633</v>
      </c>
      <c r="E40" s="28">
        <f>VLOOKUP(B40,'sécurité sociale oublic pri(2)'!$A$8:$Y$45,17,FALSE)</f>
        <v>0.63414981486755917</v>
      </c>
      <c r="F40" s="28">
        <f>VLOOKUP(B40,'sécurité sociale oublic pri(2)'!$A$8:$Y$45,18,FALSE)</f>
        <v>0.63317361894024804</v>
      </c>
      <c r="G40" s="28">
        <f>VLOOKUP(B40,'sécurité sociale oublic pri(2)'!$A$8:$Y$45,19,FALSE)</f>
        <v>0.63879598662207349</v>
      </c>
      <c r="H40" s="28">
        <f>VLOOKUP(B40,'sécurité sociale oublic pri(2)'!$A$8:$Y$45,20,FALSE)</f>
        <v>0.64665190924183735</v>
      </c>
      <c r="I40" s="28">
        <f>VLOOKUP(B40,'sécurité sociale oublic pri(2)'!$A$8:$Y$45,21,FALSE)</f>
        <v>0.6481739615277391</v>
      </c>
      <c r="J40" s="28">
        <f>VLOOKUP(B40,'sécurité sociale oublic pri(2)'!$A$8:$Y$45,22,FALSE)</f>
        <v>0.68197742312183729</v>
      </c>
      <c r="K40" s="28">
        <f>VLOOKUP(B40,'sécurité sociale oublic pri(2)'!$A$8:$Y$45,23,FALSE)</f>
        <v>0.65148640101201771</v>
      </c>
      <c r="L40" s="28">
        <f>VLOOKUP(B40,'sécurité sociale oublic pri(2)'!$A$8:$Y$45,24,FALSE)</f>
        <v>0.66466411796832336</v>
      </c>
      <c r="M40" s="29">
        <f>VLOOKUP(B40,'sécurité sociale oublic pri(2)'!$A$8:$Y$45,25,FALSE)</f>
        <v>0.68463152373459213</v>
      </c>
    </row>
    <row r="41" spans="2:13" ht="18">
      <c r="B41" s="41" t="s">
        <v>69</v>
      </c>
      <c r="C41" s="27">
        <f>VLOOKUP(B41,'sécurité sociale oublic pri(2)'!$A$8:$Y$45,2,FALSE)</f>
        <v>0.58123494635428075</v>
      </c>
      <c r="D41" s="28">
        <f>VLOOKUP(B41,'sécurité sociale oublic pri(2)'!$A$8:$Y$45,11,FALSE)</f>
        <v>0.64070203115756263</v>
      </c>
      <c r="E41" s="28">
        <f>VLOOKUP(B41,'sécurité sociale oublic pri(2)'!$A$8:$Y$45,17,FALSE)</f>
        <v>0.66110028759625206</v>
      </c>
      <c r="F41" s="28">
        <f>VLOOKUP(B41,'sécurité sociale oublic pri(2)'!$A$8:$Y$45,18,FALSE)</f>
        <v>0.66624203821656047</v>
      </c>
      <c r="G41" s="28">
        <f>VLOOKUP(B41,'sécurité sociale oublic pri(2)'!$A$8:$Y$45,19,FALSE)</f>
        <v>0.66826618379357172</v>
      </c>
      <c r="H41" s="28">
        <f>VLOOKUP(B41,'sécurité sociale oublic pri(2)'!$A$8:$Y$45,20,FALSE)</f>
        <v>0.6614370590419606</v>
      </c>
      <c r="I41" s="28">
        <f>VLOOKUP(B41,'sécurité sociale oublic pri(2)'!$A$8:$Y$45,21,FALSE)</f>
        <v>0.66232827187274046</v>
      </c>
      <c r="J41" s="28">
        <f>VLOOKUP(B41,'sécurité sociale oublic pri(2)'!$A$8:$Y$45,22,FALSE)</f>
        <v>0.67644050460279581</v>
      </c>
      <c r="K41" s="28">
        <f>VLOOKUP(B41,'sécurité sociale oublic pri(2)'!$A$8:$Y$45,23,FALSE)</f>
        <v>0.69850012710787224</v>
      </c>
      <c r="L41" s="28">
        <f>VLOOKUP(B41,'sécurité sociale oublic pri(2)'!$A$8:$Y$45,24,FALSE)</f>
        <v>0.6848039634406764</v>
      </c>
      <c r="M41" s="29">
        <f>VLOOKUP(B41,'sécurité sociale oublic pri(2)'!$A$8:$Y$45,25,FALSE)</f>
        <v>0.68551620447711337</v>
      </c>
    </row>
    <row r="42" spans="2:13" ht="18">
      <c r="B42" s="41" t="s">
        <v>64</v>
      </c>
      <c r="C42" s="27">
        <f>VLOOKUP(B42,'sécurité sociale oublic pri(2)'!$A$8:$Y$45,2,FALSE)</f>
        <v>0.69782583420532485</v>
      </c>
      <c r="D42" s="28">
        <f>VLOOKUP(B42,'sécurité sociale oublic pri(2)'!$A$8:$Y$45,11,FALSE)</f>
        <v>0.63853518902378836</v>
      </c>
      <c r="E42" s="28">
        <f>VLOOKUP(B42,'sécurité sociale oublic pri(2)'!$A$8:$Y$45,17,FALSE)</f>
        <v>0.61732503220266211</v>
      </c>
      <c r="F42" s="28">
        <f>VLOOKUP(B42,'sécurité sociale oublic pri(2)'!$A$8:$Y$45,18,FALSE)</f>
        <v>0.61667021503087083</v>
      </c>
      <c r="G42" s="28">
        <f>VLOOKUP(B42,'sécurité sociale oublic pri(2)'!$A$8:$Y$45,19,FALSE)</f>
        <v>0.61229314420803793</v>
      </c>
      <c r="H42" s="28">
        <f>VLOOKUP(B42,'sécurité sociale oublic pri(2)'!$A$8:$Y$45,20,FALSE)</f>
        <v>0.61223839371082545</v>
      </c>
      <c r="I42" s="28">
        <f>VLOOKUP(B42,'sécurité sociale oublic pri(2)'!$A$8:$Y$45,21,FALSE)</f>
        <v>0.60847172587765397</v>
      </c>
      <c r="J42" s="28">
        <f>VLOOKUP(B42,'sécurité sociale oublic pri(2)'!$A$8:$Y$45,22,FALSE)</f>
        <v>0.64296549108835799</v>
      </c>
      <c r="K42" s="28">
        <f>VLOOKUP(B42,'sécurité sociale oublic pri(2)'!$A$8:$Y$45,23,FALSE)</f>
        <v>0.62763760438179039</v>
      </c>
      <c r="L42" s="28">
        <f>VLOOKUP(B42,'sécurité sociale oublic pri(2)'!$A$8:$Y$45,24,FALSE)</f>
        <v>0.62460597955869712</v>
      </c>
      <c r="M42" s="29">
        <f>VLOOKUP(B42,'sécurité sociale oublic pri(2)'!$A$8:$Y$45,25,FALSE)</f>
        <v>0.61691492552234328</v>
      </c>
    </row>
    <row r="43" spans="2:13" ht="18">
      <c r="B43" s="41" t="s">
        <v>56</v>
      </c>
      <c r="C43" s="27">
        <f>VLOOKUP(B43,'sécurité sociale oublic pri(2)'!$A$8:$Y$45,2,FALSE)</f>
        <v>0.50763850542978095</v>
      </c>
      <c r="D43" s="28">
        <f>VLOOKUP(B43,'sécurité sociale oublic pri(2)'!$A$8:$Y$45,11,FALSE)</f>
        <v>0.59642505739586749</v>
      </c>
      <c r="E43" s="28">
        <f>VLOOKUP(B43,'sécurité sociale oublic pri(2)'!$A$8:$Y$45,17,FALSE)</f>
        <v>0.58651804670912944</v>
      </c>
      <c r="F43" s="28">
        <f>VLOOKUP(B43,'sécurité sociale oublic pri(2)'!$A$8:$Y$45,18,FALSE)</f>
        <v>0.55861731615848687</v>
      </c>
      <c r="G43" s="28">
        <f>VLOOKUP(B43,'sécurité sociale oublic pri(2)'!$A$8:$Y$45,19,FALSE)</f>
        <v>0.57334450963956407</v>
      </c>
      <c r="H43" s="28">
        <f>VLOOKUP(B43,'sécurité sociale oublic pri(2)'!$A$8:$Y$45,20,FALSE)</f>
        <v>0.59880433026337043</v>
      </c>
      <c r="I43" s="28">
        <f>VLOOKUP(B43,'sécurité sociale oublic pri(2)'!$A$8:$Y$45,21,FALSE)</f>
        <v>0.60130027214998483</v>
      </c>
      <c r="J43" s="28">
        <f>VLOOKUP(B43,'sécurité sociale oublic pri(2)'!$A$8:$Y$45,22,FALSE)</f>
        <v>0.63609998618975283</v>
      </c>
      <c r="K43" s="28">
        <f>VLOOKUP(B43,'sécurité sociale oublic pri(2)'!$A$8:$Y$45,23,FALSE)</f>
        <v>0.69961304588170259</v>
      </c>
      <c r="L43" s="28">
        <f>VLOOKUP(B43,'sécurité sociale oublic pri(2)'!$A$8:$Y$45,24,FALSE)</f>
        <v>0.6490422461296248</v>
      </c>
      <c r="M43" s="29">
        <f>VLOOKUP(B43,'sécurité sociale oublic pri(2)'!$A$8:$Y$45,25,FALSE)</f>
        <v>0.65123456790123457</v>
      </c>
    </row>
    <row r="44" spans="2:13" ht="18">
      <c r="B44" s="41" t="s">
        <v>48</v>
      </c>
      <c r="C44" s="27">
        <f>VLOOKUP(B44,'sécurité sociale oublic pri(2)'!$A$8:$Y$45,2,FALSE)</f>
        <v>0.61631920474941326</v>
      </c>
      <c r="D44" s="28">
        <f>VLOOKUP(B44,'sécurité sociale oublic pri(2)'!$A$8:$Y$45,11,FALSE)</f>
        <v>0.68321462740512384</v>
      </c>
      <c r="E44" s="28">
        <f>VLOOKUP(B44,'sécurité sociale oublic pri(2)'!$A$8:$Y$45,17,FALSE)</f>
        <v>0.58430656934306568</v>
      </c>
      <c r="F44" s="28">
        <f>VLOOKUP(B44,'sécurité sociale oublic pri(2)'!$A$8:$Y$45,18,FALSE)</f>
        <v>0.61380044975736769</v>
      </c>
      <c r="G44" s="28">
        <f>VLOOKUP(B44,'sécurité sociale oublic pri(2)'!$A$8:$Y$45,19,FALSE)</f>
        <v>0.60553165334972348</v>
      </c>
      <c r="H44" s="28">
        <f>VLOOKUP(B44,'sécurité sociale oublic pri(2)'!$A$8:$Y$45,20,FALSE)</f>
        <v>0.59211822660098523</v>
      </c>
      <c r="I44" s="28">
        <f>VLOOKUP(B44,'sécurité sociale oublic pri(2)'!$A$8:$Y$45,21,FALSE)</f>
        <v>0.61515003659429124</v>
      </c>
      <c r="J44" s="28">
        <f>VLOOKUP(B44,'sécurité sociale oublic pri(2)'!$A$8:$Y$45,22,FALSE)</f>
        <v>0.6182659932659933</v>
      </c>
      <c r="K44" s="28">
        <f>VLOOKUP(B44,'sécurité sociale oublic pri(2)'!$A$8:$Y$45,23,FALSE)</f>
        <v>0.62215196773138559</v>
      </c>
      <c r="L44" s="28">
        <f>VLOOKUP(B44,'sécurité sociale oublic pri(2)'!$A$8:$Y$45,24,FALSE)</f>
        <v>0.61952941176470588</v>
      </c>
      <c r="M44" s="29">
        <f>VLOOKUP(B44,'sécurité sociale oublic pri(2)'!$A$8:$Y$45,25,FALSE)</f>
        <v>0.61652340019102192</v>
      </c>
    </row>
    <row r="45" spans="2:13" ht="18">
      <c r="B45" s="41" t="s">
        <v>55</v>
      </c>
      <c r="C45" s="27">
        <f>VLOOKUP(B45,'sécurité sociale oublic pri(2)'!$A$8:$Y$45,2,FALSE)</f>
        <v>0.54215304798962383</v>
      </c>
      <c r="D45" s="28">
        <f>VLOOKUP(B45,'sécurité sociale oublic pri(2)'!$A$8:$Y$45,11,FALSE)</f>
        <v>0.60293338045591094</v>
      </c>
      <c r="E45" s="28">
        <f>VLOOKUP(B45,'sécurité sociale oublic pri(2)'!$A$8:$Y$45,17,FALSE)</f>
        <v>0.57869175899225977</v>
      </c>
      <c r="F45" s="28">
        <f>VLOOKUP(B45,'sécurité sociale oublic pri(2)'!$A$8:$Y$45,18,FALSE)</f>
        <v>0.5787481804949054</v>
      </c>
      <c r="G45" s="28">
        <f>VLOOKUP(B45,'sécurité sociale oublic pri(2)'!$A$8:$Y$45,19,FALSE)</f>
        <v>0.58450404427415925</v>
      </c>
      <c r="H45" s="28">
        <f>VLOOKUP(B45,'sécurité sociale oublic pri(2)'!$A$8:$Y$45,20,FALSE)</f>
        <v>0.58883994126284878</v>
      </c>
      <c r="I45" s="28">
        <f>VLOOKUP(B45,'sécurité sociale oublic pri(2)'!$A$8:$Y$45,21,FALSE)</f>
        <v>0.59388379204892972</v>
      </c>
      <c r="J45" s="28">
        <f>VLOOKUP(B45,'sécurité sociale oublic pri(2)'!$A$8:$Y$45,22,FALSE)</f>
        <v>0.61365269461077843</v>
      </c>
      <c r="K45" s="28">
        <f>VLOOKUP(B45,'sécurité sociale oublic pri(2)'!$A$8:$Y$45,23,FALSE)</f>
        <v>0.59543457292894653</v>
      </c>
      <c r="L45" s="28">
        <f>VLOOKUP(B45,'sécurité sociale oublic pri(2)'!$A$8:$Y$45,24,FALSE)</f>
        <v>0.64066143735425063</v>
      </c>
      <c r="M45" s="29">
        <f>VLOOKUP(B45,'sécurité sociale oublic pri(2)'!$A$8:$Y$45,25,FALSE)</f>
        <v>0.63208502024291491</v>
      </c>
    </row>
    <row r="46" spans="2:13" ht="18">
      <c r="B46" s="42" t="s">
        <v>59</v>
      </c>
      <c r="C46" s="30">
        <f>VLOOKUP(B46,'sécurité sociale oublic pri(2)'!$A$8:$Y$45,2,FALSE)</f>
        <v>0.45223645763092829</v>
      </c>
      <c r="D46" s="31">
        <f>VLOOKUP(B46,'sécurité sociale oublic pri(2)'!$A$8:$Y$45,11,FALSE)</f>
        <v>0.46672104404567705</v>
      </c>
      <c r="E46" s="31">
        <f>VLOOKUP(B46,'sécurité sociale oublic pri(2)'!$A$8:$Y$45,17,FALSE)</f>
        <v>0.521929058186266</v>
      </c>
      <c r="F46" s="31">
        <f>VLOOKUP(B46,'sécurité sociale oublic pri(2)'!$A$8:$Y$45,18,FALSE)</f>
        <v>0.51287592292454531</v>
      </c>
      <c r="G46" s="31">
        <f>VLOOKUP(B46,'sécurité sociale oublic pri(2)'!$A$8:$Y$45,19,FALSE)</f>
        <v>0.50531330157566867</v>
      </c>
      <c r="H46" s="31">
        <f>VLOOKUP(B46,'sécurité sociale oublic pri(2)'!$A$8:$Y$45,20,FALSE)</f>
        <v>0.49637748467397363</v>
      </c>
      <c r="I46" s="31">
        <f>VLOOKUP(B46,'sécurité sociale oublic pri(2)'!$A$8:$Y$45,21,FALSE)</f>
        <v>0.49174008810572678</v>
      </c>
      <c r="J46" s="31">
        <f>VLOOKUP(B46,'sécurité sociale oublic pri(2)'!$A$8:$Y$45,22,FALSE)</f>
        <v>0.52909032465445183</v>
      </c>
      <c r="K46" s="31">
        <f>VLOOKUP(B46,'sécurité sociale oublic pri(2)'!$A$8:$Y$45,23,FALSE)</f>
        <v>0.48675769040960687</v>
      </c>
      <c r="L46" s="31">
        <f>VLOOKUP(B46,'sécurité sociale oublic pri(2)'!$A$8:$Y$45,24,FALSE)</f>
        <v>0.51896521587135114</v>
      </c>
      <c r="M46" s="32">
        <f>VLOOKUP(B46,'sécurité sociale oublic pri(2)'!$A$8:$Y$45,25,FALSE)</f>
        <v>0.52071316203460938</v>
      </c>
    </row>
    <row r="47" spans="2:13" ht="15">
      <c r="B47" s="21" t="s">
        <v>88</v>
      </c>
    </row>
    <row r="48" spans="2:13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3C94-6ADE-4097-8E7A-A31721082DC6}">
  <dimension ref="A1:Y45"/>
  <sheetViews>
    <sheetView workbookViewId="0">
      <selection sqref="A1:A1048576"/>
    </sheetView>
  </sheetViews>
  <sheetFormatPr baseColWidth="10" defaultColWidth="9.140625" defaultRowHeight="12.75"/>
  <cols>
    <col min="1" max="255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95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</row>
    <row r="8" spans="1:25">
      <c r="A8" t="s">
        <v>35</v>
      </c>
    </row>
    <row r="9" spans="1:25" ht="15">
      <c r="A9" t="s">
        <v>36</v>
      </c>
      <c r="B9" s="120" t="s">
        <v>34</v>
      </c>
      <c r="C9" s="120" t="s">
        <v>34</v>
      </c>
      <c r="D9" s="120" t="s">
        <v>34</v>
      </c>
      <c r="E9" s="120" t="s">
        <v>34</v>
      </c>
      <c r="F9" s="137">
        <v>4.383</v>
      </c>
      <c r="G9" s="117">
        <v>4.3600000000000003</v>
      </c>
      <c r="H9" s="117">
        <v>4.2969999999999997</v>
      </c>
      <c r="I9" s="117">
        <v>4.3179999999999996</v>
      </c>
      <c r="J9" s="117">
        <v>4.367</v>
      </c>
      <c r="K9" s="117">
        <v>4.5419999999999998</v>
      </c>
      <c r="L9" s="117">
        <v>4.4580000000000002</v>
      </c>
      <c r="M9" s="117">
        <v>4.3849999999999998</v>
      </c>
      <c r="N9" s="117">
        <v>4.4409999999999998</v>
      </c>
      <c r="O9" s="117">
        <v>4.4800000000000004</v>
      </c>
      <c r="P9" s="117">
        <v>4.5419999999999998</v>
      </c>
      <c r="Q9" s="117">
        <v>4.5659999999999998</v>
      </c>
      <c r="R9" s="117">
        <v>4.5599999999999996</v>
      </c>
      <c r="S9" s="117">
        <v>4.59</v>
      </c>
      <c r="T9" s="117">
        <v>4.5940000000000003</v>
      </c>
      <c r="U9" s="117">
        <v>4.68</v>
      </c>
      <c r="V9" s="117">
        <v>4.9349999999999996</v>
      </c>
      <c r="W9" s="117">
        <v>4.9260000000000002</v>
      </c>
      <c r="X9" s="117">
        <v>4.75</v>
      </c>
      <c r="Y9" s="120" t="s">
        <v>34</v>
      </c>
    </row>
    <row r="10" spans="1:25" ht="15">
      <c r="A10" t="s">
        <v>37</v>
      </c>
      <c r="B10" s="120" t="s">
        <v>34</v>
      </c>
      <c r="C10" s="120" t="s">
        <v>34</v>
      </c>
      <c r="D10" s="120" t="s">
        <v>34</v>
      </c>
      <c r="E10" s="137">
        <v>5.81</v>
      </c>
      <c r="F10" s="117">
        <v>5.99</v>
      </c>
      <c r="G10" s="117">
        <v>5.8780000000000001</v>
      </c>
      <c r="H10" s="117">
        <v>5.7640000000000002</v>
      </c>
      <c r="I10" s="117">
        <v>5.7969999999999997</v>
      </c>
      <c r="J10" s="117">
        <v>6.27</v>
      </c>
      <c r="K10" s="117">
        <v>6.7729999999999997</v>
      </c>
      <c r="L10" s="117">
        <v>6.6989999999999998</v>
      </c>
      <c r="M10" s="117">
        <v>6.8159999999999998</v>
      </c>
      <c r="N10" s="117">
        <v>6.9009999999999998</v>
      </c>
      <c r="O10" s="117">
        <v>6.8890000000000002</v>
      </c>
      <c r="P10" s="117">
        <v>6.9260000000000002</v>
      </c>
      <c r="Q10" s="117">
        <v>6.0359999999999996</v>
      </c>
      <c r="R10" s="117">
        <v>5.82</v>
      </c>
      <c r="S10" s="117">
        <v>5.8040000000000003</v>
      </c>
      <c r="T10" s="117">
        <v>5.7939999999999996</v>
      </c>
      <c r="U10" s="117">
        <v>5.8019999999999996</v>
      </c>
      <c r="V10" s="117">
        <v>6.093</v>
      </c>
      <c r="W10" s="117">
        <v>5.9850000000000003</v>
      </c>
      <c r="X10" s="117">
        <v>5.8209999999999997</v>
      </c>
      <c r="Y10" s="120" t="s">
        <v>34</v>
      </c>
    </row>
    <row r="11" spans="1:25" ht="15">
      <c r="A11" t="s">
        <v>38</v>
      </c>
      <c r="B11" s="120" t="s">
        <v>34</v>
      </c>
      <c r="C11" s="120" t="s">
        <v>34</v>
      </c>
      <c r="D11" s="120" t="s">
        <v>34</v>
      </c>
      <c r="E11" s="120" t="s">
        <v>34</v>
      </c>
      <c r="F11" s="120" t="s">
        <v>34</v>
      </c>
      <c r="G11" s="120" t="s">
        <v>34</v>
      </c>
      <c r="H11" s="117">
        <v>0.14199999999999999</v>
      </c>
      <c r="I11" s="117">
        <v>0.14099999999999999</v>
      </c>
      <c r="J11" s="117">
        <v>0.14399999999999999</v>
      </c>
      <c r="K11" s="117">
        <v>0.156</v>
      </c>
      <c r="L11" s="117">
        <v>0.155</v>
      </c>
      <c r="M11" s="117">
        <v>0.14699999999999999</v>
      </c>
      <c r="N11" s="117">
        <v>0.151</v>
      </c>
      <c r="O11" s="117">
        <v>0.153</v>
      </c>
      <c r="P11" s="117">
        <v>0.15</v>
      </c>
      <c r="Q11" s="117">
        <v>0.155</v>
      </c>
      <c r="R11" s="117">
        <v>0.157</v>
      </c>
      <c r="S11" s="117">
        <v>0.156</v>
      </c>
      <c r="T11" s="117">
        <v>0.158</v>
      </c>
      <c r="U11" s="117">
        <v>0.161</v>
      </c>
      <c r="V11" s="117">
        <v>0.161</v>
      </c>
      <c r="W11" s="117">
        <v>0.16300000000000001</v>
      </c>
      <c r="X11" s="118">
        <v>0.152</v>
      </c>
      <c r="Y11" s="118">
        <v>0.152</v>
      </c>
    </row>
    <row r="12" spans="1:25" ht="15">
      <c r="A12" t="s">
        <v>39</v>
      </c>
      <c r="B12" s="117">
        <v>2.3239999999999998</v>
      </c>
      <c r="C12" s="117">
        <v>2.419</v>
      </c>
      <c r="D12" s="117">
        <v>2.5590000000000002</v>
      </c>
      <c r="E12" s="117">
        <v>2.6419999999999999</v>
      </c>
      <c r="F12" s="117">
        <v>2.6179999999999999</v>
      </c>
      <c r="G12" s="117">
        <v>2.4550000000000001</v>
      </c>
      <c r="H12" s="117">
        <v>2.3490000000000002</v>
      </c>
      <c r="I12" s="117">
        <v>2.464</v>
      </c>
      <c r="J12" s="117">
        <v>2.7530000000000001</v>
      </c>
      <c r="K12" s="117">
        <v>3.4649999999999999</v>
      </c>
      <c r="L12" s="117">
        <v>3.0070000000000001</v>
      </c>
      <c r="M12" s="117">
        <v>3.024</v>
      </c>
      <c r="N12" s="117">
        <v>3.1789999999999998</v>
      </c>
      <c r="O12" s="117">
        <v>3.3820000000000001</v>
      </c>
      <c r="P12" s="117">
        <v>3.5659999999999998</v>
      </c>
      <c r="Q12" s="117">
        <v>3.8319999999999999</v>
      </c>
      <c r="R12" s="117">
        <v>4.0570000000000004</v>
      </c>
      <c r="S12" s="117">
        <v>4.3970000000000002</v>
      </c>
      <c r="T12" s="117">
        <v>4.5019999999999998</v>
      </c>
      <c r="U12" s="117">
        <v>4.6159999999999997</v>
      </c>
      <c r="V12" s="117">
        <v>5.1520000000000001</v>
      </c>
      <c r="W12" s="117">
        <v>4.8330000000000002</v>
      </c>
      <c r="X12" s="117">
        <v>4.7160000000000002</v>
      </c>
      <c r="Y12" s="118">
        <v>4.726</v>
      </c>
    </row>
    <row r="13" spans="1:25" ht="15">
      <c r="A13" t="s">
        <v>40</v>
      </c>
      <c r="B13" s="117">
        <v>3.7130000000000001</v>
      </c>
      <c r="C13" s="117">
        <v>4.0270000000000001</v>
      </c>
      <c r="D13" s="117">
        <v>3.8530000000000002</v>
      </c>
      <c r="E13" s="117">
        <v>4.0339999999999998</v>
      </c>
      <c r="F13" s="117">
        <v>3.2250000000000001</v>
      </c>
      <c r="G13" s="117">
        <v>3.3</v>
      </c>
      <c r="H13" s="117">
        <v>3.5640000000000001</v>
      </c>
      <c r="I13" s="117">
        <v>3.6179999999999999</v>
      </c>
      <c r="J13" s="117">
        <v>3.8679999999999999</v>
      </c>
      <c r="K13" s="117">
        <v>4.375</v>
      </c>
      <c r="L13" s="117">
        <v>4.1859999999999999</v>
      </c>
      <c r="M13" s="117">
        <v>4.1070000000000002</v>
      </c>
      <c r="N13" s="117">
        <v>4.1500000000000004</v>
      </c>
      <c r="O13" s="117">
        <v>4.423</v>
      </c>
      <c r="P13" s="117">
        <v>4.6639999999999997</v>
      </c>
      <c r="Q13" s="117">
        <v>4.9969999999999999</v>
      </c>
      <c r="R13" s="117">
        <v>5.0149999999999997</v>
      </c>
      <c r="S13" s="117">
        <v>5.181</v>
      </c>
      <c r="T13" s="117">
        <v>5.2060000000000004</v>
      </c>
      <c r="U13" s="117">
        <v>5.19</v>
      </c>
      <c r="V13" s="117">
        <v>5.7629999999999999</v>
      </c>
      <c r="W13" s="117">
        <v>5.61</v>
      </c>
      <c r="X13" s="117">
        <v>4.8940000000000001</v>
      </c>
      <c r="Y13" s="118">
        <v>5.0919999999999996</v>
      </c>
    </row>
    <row r="14" spans="1:25" ht="15">
      <c r="A14" t="s">
        <v>41</v>
      </c>
      <c r="B14" s="117">
        <v>4.2149999999999999</v>
      </c>
      <c r="C14" s="117">
        <v>4.2329999999999997</v>
      </c>
      <c r="D14" s="117">
        <v>4.5789999999999997</v>
      </c>
      <c r="E14" s="117">
        <v>4.6109999999999998</v>
      </c>
      <c r="F14" s="117">
        <v>4.3659999999999997</v>
      </c>
      <c r="G14" s="117">
        <v>4.2549999999999999</v>
      </c>
      <c r="H14" s="117">
        <v>4.2190000000000003</v>
      </c>
      <c r="I14" s="117">
        <v>4.2590000000000003</v>
      </c>
      <c r="J14" s="117">
        <v>4.5419999999999998</v>
      </c>
      <c r="K14" s="117">
        <v>5.0149999999999997</v>
      </c>
      <c r="L14" s="117">
        <v>5.2480000000000002</v>
      </c>
      <c r="M14" s="117">
        <v>5.5579999999999998</v>
      </c>
      <c r="N14" s="117">
        <v>5.1929999999999996</v>
      </c>
      <c r="O14" s="117">
        <v>5.3360000000000003</v>
      </c>
      <c r="P14" s="117">
        <v>5.0949999999999998</v>
      </c>
      <c r="Q14" s="117">
        <v>5.1589999999999998</v>
      </c>
      <c r="R14" s="117">
        <v>4.8620000000000001</v>
      </c>
      <c r="S14" s="117">
        <v>4.944</v>
      </c>
      <c r="T14" s="137">
        <v>4.9939999999999998</v>
      </c>
      <c r="U14" s="117">
        <v>4.9610000000000003</v>
      </c>
      <c r="V14" s="117">
        <v>5.4720000000000004</v>
      </c>
      <c r="W14" s="117">
        <v>5.2439999999999998</v>
      </c>
      <c r="X14" s="117">
        <v>4.7930000000000001</v>
      </c>
      <c r="Y14" s="120" t="s">
        <v>34</v>
      </c>
    </row>
    <row r="15" spans="1:25" ht="15">
      <c r="A15" t="s">
        <v>42</v>
      </c>
      <c r="B15" s="120" t="s">
        <v>34</v>
      </c>
      <c r="C15" s="120" t="s">
        <v>34</v>
      </c>
      <c r="D15" s="120" t="s">
        <v>34</v>
      </c>
      <c r="E15" s="120" t="s">
        <v>34</v>
      </c>
      <c r="F15" s="120" t="s">
        <v>34</v>
      </c>
      <c r="G15" s="120" t="s">
        <v>34</v>
      </c>
      <c r="H15" s="120" t="s">
        <v>34</v>
      </c>
      <c r="I15" s="120" t="s">
        <v>34</v>
      </c>
      <c r="J15" s="120" t="s">
        <v>34</v>
      </c>
      <c r="K15" s="120" t="s">
        <v>34</v>
      </c>
      <c r="L15" s="117">
        <v>5.5819999999999999</v>
      </c>
      <c r="M15" s="117">
        <v>5.585</v>
      </c>
      <c r="N15" s="117">
        <v>5.641</v>
      </c>
      <c r="O15" s="117">
        <v>5.5140000000000002</v>
      </c>
      <c r="P15" s="117">
        <v>5.556</v>
      </c>
      <c r="Q15" s="117">
        <v>5.3890000000000002</v>
      </c>
      <c r="R15" s="117">
        <v>5.4390000000000001</v>
      </c>
      <c r="S15" s="117">
        <v>5.3369999999999997</v>
      </c>
      <c r="T15" s="117">
        <v>5.3929999999999998</v>
      </c>
      <c r="U15" s="117">
        <v>5.4809999999999999</v>
      </c>
      <c r="V15" s="117">
        <v>6.47</v>
      </c>
      <c r="W15" s="117">
        <v>6.734</v>
      </c>
      <c r="X15" s="117">
        <v>6.2859999999999996</v>
      </c>
      <c r="Y15" s="118">
        <v>6.1980000000000004</v>
      </c>
    </row>
    <row r="16" spans="1:25" ht="15">
      <c r="A16" t="s">
        <v>43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8"/>
    </row>
    <row r="17" spans="1:25" ht="15">
      <c r="A17" t="s">
        <v>44</v>
      </c>
      <c r="B17" s="120" t="s">
        <v>34</v>
      </c>
      <c r="C17" s="120" t="s">
        <v>34</v>
      </c>
      <c r="D17" s="120" t="s">
        <v>34</v>
      </c>
      <c r="E17" s="117">
        <v>3.2559999999999998</v>
      </c>
      <c r="F17" s="117">
        <v>3.3420000000000001</v>
      </c>
      <c r="G17" s="117">
        <v>3.2770000000000001</v>
      </c>
      <c r="H17" s="117">
        <v>3.073</v>
      </c>
      <c r="I17" s="117">
        <v>3.2429999999999999</v>
      </c>
      <c r="J17" s="117">
        <v>3.778</v>
      </c>
      <c r="K17" s="117">
        <v>4.4029999999999996</v>
      </c>
      <c r="L17" s="117">
        <v>4.1360000000000001</v>
      </c>
      <c r="M17" s="117">
        <v>3.823</v>
      </c>
      <c r="N17" s="117">
        <v>3.84</v>
      </c>
      <c r="O17" s="117">
        <v>3.891</v>
      </c>
      <c r="P17" s="117">
        <v>4.0030000000000001</v>
      </c>
      <c r="Q17" s="117">
        <v>4.1440000000000001</v>
      </c>
      <c r="R17" s="117">
        <v>4.2140000000000004</v>
      </c>
      <c r="S17" s="117">
        <v>4.101</v>
      </c>
      <c r="T17" s="117">
        <v>4.319</v>
      </c>
      <c r="U17" s="117">
        <v>4.4930000000000003</v>
      </c>
      <c r="V17" s="117">
        <v>5.1619999999999999</v>
      </c>
      <c r="W17" s="117">
        <v>4.7839999999999998</v>
      </c>
      <c r="X17" s="117">
        <v>4.5570000000000004</v>
      </c>
      <c r="Y17" s="118">
        <v>5.1390000000000002</v>
      </c>
    </row>
    <row r="18" spans="1:25" s="1" customFormat="1" ht="15">
      <c r="A18" s="1" t="s">
        <v>45</v>
      </c>
      <c r="B18" s="117">
        <v>0.99199999999999999</v>
      </c>
      <c r="C18" s="117">
        <v>1.0289999999999999</v>
      </c>
      <c r="D18" s="117">
        <v>1.1000000000000001</v>
      </c>
      <c r="E18" s="117">
        <v>1.163</v>
      </c>
      <c r="F18" s="117">
        <v>1.2</v>
      </c>
      <c r="G18" s="117">
        <v>1.2090000000000001</v>
      </c>
      <c r="H18" s="117">
        <v>1.2090000000000001</v>
      </c>
      <c r="I18" s="117">
        <v>1.1679999999999999</v>
      </c>
      <c r="J18" s="117">
        <v>1.2190000000000001</v>
      </c>
      <c r="K18" s="117">
        <v>1.3169999999999999</v>
      </c>
      <c r="L18" s="117">
        <v>1.272</v>
      </c>
      <c r="M18" s="117">
        <v>1.2629999999999999</v>
      </c>
      <c r="N18" s="117">
        <v>1.296</v>
      </c>
      <c r="O18" s="117">
        <v>1.268</v>
      </c>
      <c r="P18" s="117">
        <v>1.2789999999999999</v>
      </c>
      <c r="Q18" s="117">
        <v>1.286</v>
      </c>
      <c r="R18" s="117">
        <v>1.22</v>
      </c>
      <c r="S18" s="117">
        <v>1.155</v>
      </c>
      <c r="T18" s="137">
        <v>1.226</v>
      </c>
      <c r="U18" s="117">
        <v>1.24</v>
      </c>
      <c r="V18" s="117">
        <v>1.2749999999999999</v>
      </c>
      <c r="W18" s="117">
        <v>1.31</v>
      </c>
      <c r="X18" s="117">
        <v>1.2689999999999999</v>
      </c>
      <c r="Y18" s="120" t="s">
        <v>34</v>
      </c>
    </row>
    <row r="19" spans="1:25" ht="15">
      <c r="A19" t="s">
        <v>46</v>
      </c>
      <c r="B19" s="120" t="s">
        <v>34</v>
      </c>
      <c r="C19" s="120" t="s">
        <v>34</v>
      </c>
      <c r="D19" s="120" t="s">
        <v>34</v>
      </c>
      <c r="E19" s="120" t="s">
        <v>34</v>
      </c>
      <c r="F19" s="120" t="s">
        <v>34</v>
      </c>
      <c r="G19" s="120" t="s">
        <v>34</v>
      </c>
      <c r="H19" s="137">
        <v>7.5819999999999999</v>
      </c>
      <c r="I19" s="117">
        <v>7.492</v>
      </c>
      <c r="J19" s="117">
        <v>7.5490000000000004</v>
      </c>
      <c r="K19" s="117">
        <v>8.0719999999999992</v>
      </c>
      <c r="L19" s="117">
        <v>8.0039999999999996</v>
      </c>
      <c r="M19" s="117">
        <v>7.9509999999999996</v>
      </c>
      <c r="N19" s="117">
        <v>8.0280000000000005</v>
      </c>
      <c r="O19" s="137">
        <v>8.0589999999999993</v>
      </c>
      <c r="P19" s="117">
        <v>8.1709999999999994</v>
      </c>
      <c r="Q19" s="117">
        <v>8.1159999999999997</v>
      </c>
      <c r="R19" s="117">
        <v>8.1750000000000007</v>
      </c>
      <c r="S19" s="117">
        <v>8.1029999999999998</v>
      </c>
      <c r="T19" s="117">
        <v>7.9669999999999996</v>
      </c>
      <c r="U19" s="117">
        <v>7.8920000000000003</v>
      </c>
      <c r="V19" s="117">
        <v>8.7899999999999991</v>
      </c>
      <c r="W19" s="117">
        <v>9.141</v>
      </c>
      <c r="X19" s="117">
        <v>8.8030000000000008</v>
      </c>
      <c r="Y19" s="120" t="s">
        <v>34</v>
      </c>
    </row>
    <row r="20" spans="1:25" ht="15">
      <c r="A20" t="s">
        <v>47</v>
      </c>
      <c r="B20" s="117">
        <v>6.9649999999999999</v>
      </c>
      <c r="C20" s="117">
        <v>6.9740000000000002</v>
      </c>
      <c r="D20" s="117">
        <v>7.125</v>
      </c>
      <c r="E20" s="117">
        <v>7.2169999999999996</v>
      </c>
      <c r="F20" s="117">
        <v>6.8810000000000002</v>
      </c>
      <c r="G20" s="117">
        <v>7.0010000000000003</v>
      </c>
      <c r="H20" s="117">
        <v>6.8920000000000003</v>
      </c>
      <c r="I20" s="117">
        <v>6.8159999999999998</v>
      </c>
      <c r="J20" s="117">
        <v>6.9770000000000003</v>
      </c>
      <c r="K20" s="117">
        <v>7.6970000000000001</v>
      </c>
      <c r="L20" s="117">
        <v>7.6</v>
      </c>
      <c r="M20" s="117">
        <v>7.3570000000000002</v>
      </c>
      <c r="N20" s="117">
        <v>7.4080000000000004</v>
      </c>
      <c r="O20" s="117">
        <v>7.6120000000000001</v>
      </c>
      <c r="P20" s="117">
        <v>7.6959999999999997</v>
      </c>
      <c r="Q20" s="117">
        <v>7.8049999999999997</v>
      </c>
      <c r="R20" s="117">
        <v>7.86</v>
      </c>
      <c r="S20" s="117">
        <v>8.0009999999999994</v>
      </c>
      <c r="T20" s="117">
        <v>8.0809999999999995</v>
      </c>
      <c r="U20" s="117">
        <v>8.2319999999999993</v>
      </c>
      <c r="V20" s="117">
        <v>8.782</v>
      </c>
      <c r="W20" s="117">
        <v>8.7769999999999992</v>
      </c>
      <c r="X20" s="117">
        <v>8.6199999999999992</v>
      </c>
      <c r="Y20" s="120" t="s">
        <v>34</v>
      </c>
    </row>
    <row r="21" spans="1:25" ht="15">
      <c r="A21" t="s">
        <v>48</v>
      </c>
      <c r="B21" s="120" t="s">
        <v>34</v>
      </c>
      <c r="C21" s="120" t="s">
        <v>34</v>
      </c>
      <c r="D21" s="120" t="s">
        <v>34</v>
      </c>
      <c r="E21" s="137">
        <v>3.0790000000000002</v>
      </c>
      <c r="F21" s="117">
        <v>2.976</v>
      </c>
      <c r="G21" s="117">
        <v>3.1829999999999998</v>
      </c>
      <c r="H21" s="117">
        <v>3.3519999999999999</v>
      </c>
      <c r="I21" s="117">
        <v>3.4009999999999998</v>
      </c>
      <c r="J21" s="117">
        <v>3.63</v>
      </c>
      <c r="K21" s="117">
        <v>3.8519999999999999</v>
      </c>
      <c r="L21" s="117">
        <v>3.7229999999999999</v>
      </c>
      <c r="M21" s="117">
        <v>3.9729999999999999</v>
      </c>
      <c r="N21" s="117">
        <v>3.202</v>
      </c>
      <c r="O21" s="117">
        <v>2.66</v>
      </c>
      <c r="P21" s="117">
        <v>2.1659999999999999</v>
      </c>
      <c r="Q21" s="117">
        <v>2.4849999999999999</v>
      </c>
      <c r="R21" s="117">
        <v>2.597</v>
      </c>
      <c r="S21" s="117">
        <v>2.6739999999999999</v>
      </c>
      <c r="T21" s="117">
        <v>2.6280000000000001</v>
      </c>
      <c r="U21" s="117">
        <v>2.802</v>
      </c>
      <c r="V21" s="117">
        <v>3.2050000000000001</v>
      </c>
      <c r="W21" s="117">
        <v>2.92</v>
      </c>
      <c r="X21" s="117">
        <v>2.6960000000000002</v>
      </c>
      <c r="Y21" s="120" t="s">
        <v>34</v>
      </c>
    </row>
    <row r="22" spans="1:25" ht="15">
      <c r="A22" t="s">
        <v>49</v>
      </c>
      <c r="B22" s="120" t="s">
        <v>34</v>
      </c>
      <c r="C22" s="120" t="s">
        <v>34</v>
      </c>
      <c r="D22" s="120" t="s">
        <v>34</v>
      </c>
      <c r="E22" s="120" t="s">
        <v>34</v>
      </c>
      <c r="F22" s="120" t="s">
        <v>34</v>
      </c>
      <c r="G22" s="120" t="s">
        <v>34</v>
      </c>
      <c r="H22" s="117">
        <v>4.8579999999999997</v>
      </c>
      <c r="I22" s="117">
        <v>4.2539999999999996</v>
      </c>
      <c r="J22" s="117">
        <v>4.1950000000000003</v>
      </c>
      <c r="K22" s="117">
        <v>4.2480000000000002</v>
      </c>
      <c r="L22" s="117">
        <v>4.3879999999999999</v>
      </c>
      <c r="M22" s="117">
        <v>4.3730000000000002</v>
      </c>
      <c r="N22" s="117">
        <v>4.2140000000000004</v>
      </c>
      <c r="O22" s="117">
        <v>4.1790000000000003</v>
      </c>
      <c r="P22" s="117">
        <v>4.0460000000000003</v>
      </c>
      <c r="Q22" s="117">
        <v>3.8889999999999998</v>
      </c>
      <c r="R22" s="117">
        <v>4.1630000000000003</v>
      </c>
      <c r="S22" s="117">
        <v>4.0949999999999998</v>
      </c>
      <c r="T22" s="117">
        <v>4.0119999999999996</v>
      </c>
      <c r="U22" s="117">
        <v>3.77</v>
      </c>
      <c r="V22" s="117">
        <v>4.3120000000000003</v>
      </c>
      <c r="W22" s="117">
        <v>4.2759999999999998</v>
      </c>
      <c r="X22" s="117">
        <v>4.1109999999999998</v>
      </c>
      <c r="Y22" s="118">
        <v>3.9550000000000001</v>
      </c>
    </row>
    <row r="23" spans="1:25" ht="15">
      <c r="A23" s="44" t="s">
        <v>50</v>
      </c>
      <c r="B23" s="120"/>
      <c r="C23" s="120"/>
      <c r="D23" s="120"/>
      <c r="E23" s="120"/>
      <c r="F23" s="120"/>
      <c r="G23" s="120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8"/>
    </row>
    <row r="24" spans="1:25" ht="15">
      <c r="A24" t="s">
        <v>51</v>
      </c>
      <c r="B24" s="120" t="s">
        <v>34</v>
      </c>
      <c r="C24" s="120" t="s">
        <v>34</v>
      </c>
      <c r="D24" s="120" t="s">
        <v>34</v>
      </c>
      <c r="E24" s="120" t="s">
        <v>34</v>
      </c>
      <c r="F24" s="120" t="s">
        <v>34</v>
      </c>
      <c r="G24" s="120" t="s">
        <v>34</v>
      </c>
      <c r="H24" s="120" t="s">
        <v>34</v>
      </c>
      <c r="I24" s="120" t="s">
        <v>34</v>
      </c>
      <c r="J24" s="120" t="s">
        <v>34</v>
      </c>
      <c r="K24" s="120" t="s">
        <v>34</v>
      </c>
      <c r="L24" s="120" t="s">
        <v>34</v>
      </c>
      <c r="M24" s="137">
        <v>2.9000000000000001E-2</v>
      </c>
      <c r="N24" s="117">
        <v>2.5999999999999999E-2</v>
      </c>
      <c r="O24" s="117">
        <v>3.1E-2</v>
      </c>
      <c r="P24" s="117">
        <v>2.7E-2</v>
      </c>
      <c r="Q24" s="117">
        <v>2.3E-2</v>
      </c>
      <c r="R24" s="117">
        <v>2.4E-2</v>
      </c>
      <c r="S24" s="117">
        <v>2.5999999999999999E-2</v>
      </c>
      <c r="T24" s="117">
        <v>4.2000000000000003E-2</v>
      </c>
      <c r="U24" s="117">
        <v>4.1000000000000002E-2</v>
      </c>
      <c r="V24" s="117">
        <v>3.7999999999999999E-2</v>
      </c>
      <c r="W24" s="117">
        <v>3.6999999999999998E-2</v>
      </c>
      <c r="X24" s="117">
        <v>3.5000000000000003E-2</v>
      </c>
      <c r="Y24" s="120" t="s">
        <v>34</v>
      </c>
    </row>
    <row r="25" spans="1:25" ht="15">
      <c r="A25" t="s">
        <v>52</v>
      </c>
      <c r="B25" s="120" t="s">
        <v>34</v>
      </c>
      <c r="C25" s="120" t="s">
        <v>34</v>
      </c>
      <c r="D25" s="120" t="s">
        <v>34</v>
      </c>
      <c r="E25" s="120" t="s">
        <v>34</v>
      </c>
      <c r="F25" s="120" t="s">
        <v>34</v>
      </c>
      <c r="G25" s="120" t="s">
        <v>34</v>
      </c>
      <c r="H25" s="137">
        <v>3.0830000000000002</v>
      </c>
      <c r="I25" s="117">
        <v>2.9790000000000001</v>
      </c>
      <c r="J25" s="117">
        <v>3.0579999999999998</v>
      </c>
      <c r="K25" s="117">
        <v>3.0670000000000002</v>
      </c>
      <c r="L25" s="117">
        <v>3.1720000000000002</v>
      </c>
      <c r="M25" s="117">
        <v>3.181</v>
      </c>
      <c r="N25" s="117">
        <v>3.2210000000000001</v>
      </c>
      <c r="O25" s="117">
        <v>3.2519999999999998</v>
      </c>
      <c r="P25" s="117">
        <v>3.2250000000000001</v>
      </c>
      <c r="Q25" s="117">
        <v>3.28</v>
      </c>
      <c r="R25" s="117">
        <v>3.4209999999999998</v>
      </c>
      <c r="S25" s="117">
        <v>3.468</v>
      </c>
      <c r="T25" s="117">
        <v>3.569</v>
      </c>
      <c r="U25" s="117">
        <v>3.552</v>
      </c>
      <c r="V25" s="118">
        <v>3.8119999999999998</v>
      </c>
      <c r="W25" s="117">
        <v>3.585</v>
      </c>
      <c r="X25" s="121">
        <v>3.6629999999999998</v>
      </c>
      <c r="Y25" s="120" t="s">
        <v>34</v>
      </c>
    </row>
    <row r="26" spans="1:25" ht="15">
      <c r="A26" t="s">
        <v>53</v>
      </c>
      <c r="B26" s="120" t="s">
        <v>34</v>
      </c>
      <c r="C26" s="120" t="s">
        <v>34</v>
      </c>
      <c r="D26" s="120" t="s">
        <v>34</v>
      </c>
      <c r="E26" s="120" t="s">
        <v>34</v>
      </c>
      <c r="F26" s="120" t="s">
        <v>34</v>
      </c>
      <c r="G26" s="120" t="s">
        <v>34</v>
      </c>
      <c r="H26" s="120" t="s">
        <v>34</v>
      </c>
      <c r="I26" s="120" t="s">
        <v>34</v>
      </c>
      <c r="J26" s="120" t="s">
        <v>34</v>
      </c>
      <c r="K26" s="120" t="s">
        <v>34</v>
      </c>
      <c r="L26" s="120" t="s">
        <v>34</v>
      </c>
      <c r="M26" s="120" t="s">
        <v>34</v>
      </c>
      <c r="N26" s="137">
        <v>0.02</v>
      </c>
      <c r="O26" s="117">
        <v>2.1000000000000001E-2</v>
      </c>
      <c r="P26" s="117">
        <v>2.1999999999999999E-2</v>
      </c>
      <c r="Q26" s="117">
        <v>2.1000000000000001E-2</v>
      </c>
      <c r="R26" s="117">
        <v>1.6E-2</v>
      </c>
      <c r="S26" s="117">
        <v>1.4999999999999999E-2</v>
      </c>
      <c r="T26" s="117">
        <v>1.2999999999999999E-2</v>
      </c>
      <c r="U26" s="117">
        <v>1.4E-2</v>
      </c>
      <c r="V26" s="117">
        <v>1.4999999999999999E-2</v>
      </c>
      <c r="W26" s="117">
        <v>1.4999999999999999E-2</v>
      </c>
      <c r="X26" s="117">
        <v>1.4999999999999999E-2</v>
      </c>
      <c r="Y26" s="118">
        <v>1.4999999999999999E-2</v>
      </c>
    </row>
    <row r="27" spans="1:25" ht="15">
      <c r="A27" t="s">
        <v>54</v>
      </c>
      <c r="B27" s="120" t="s">
        <v>34</v>
      </c>
      <c r="C27" s="120" t="s">
        <v>34</v>
      </c>
      <c r="D27" s="120" t="s">
        <v>34</v>
      </c>
      <c r="E27" s="120" t="s">
        <v>34</v>
      </c>
      <c r="F27" s="120" t="s">
        <v>34</v>
      </c>
      <c r="G27" s="120" t="s">
        <v>34</v>
      </c>
      <c r="H27" s="120" t="s">
        <v>34</v>
      </c>
      <c r="I27" s="120" t="s">
        <v>34</v>
      </c>
      <c r="J27" s="120" t="s">
        <v>34</v>
      </c>
      <c r="K27" s="120" t="s">
        <v>34</v>
      </c>
      <c r="L27" s="120" t="s">
        <v>34</v>
      </c>
      <c r="M27" s="120" t="s">
        <v>34</v>
      </c>
      <c r="N27" s="120" t="s">
        <v>34</v>
      </c>
      <c r="O27" s="120" t="s">
        <v>34</v>
      </c>
      <c r="P27" s="120" t="s">
        <v>34</v>
      </c>
      <c r="Q27" s="117">
        <v>8.1349999999999998</v>
      </c>
      <c r="R27" s="120" t="s">
        <v>34</v>
      </c>
      <c r="S27" s="117">
        <v>8.0749999999999993</v>
      </c>
      <c r="T27" s="120" t="s">
        <v>34</v>
      </c>
      <c r="U27" s="117">
        <v>8.3209999999999997</v>
      </c>
      <c r="V27" s="120" t="s">
        <v>34</v>
      </c>
      <c r="W27" s="117">
        <v>8.6189999999999998</v>
      </c>
      <c r="X27" s="120" t="s">
        <v>34</v>
      </c>
      <c r="Y27" s="120" t="s">
        <v>34</v>
      </c>
    </row>
    <row r="28" spans="1:25" ht="15">
      <c r="A28" t="s">
        <v>55</v>
      </c>
      <c r="B28" s="117">
        <v>1.5589999999999999</v>
      </c>
      <c r="C28" s="117">
        <v>1.9319999999999999</v>
      </c>
      <c r="D28" s="117">
        <v>1.8069999999999999</v>
      </c>
      <c r="E28" s="117">
        <v>1.895</v>
      </c>
      <c r="F28" s="117">
        <v>1.8979999999999999</v>
      </c>
      <c r="G28" s="117">
        <v>1.986</v>
      </c>
      <c r="H28" s="117">
        <v>2.1930000000000001</v>
      </c>
      <c r="I28" s="117">
        <v>2.2999999999999998</v>
      </c>
      <c r="J28" s="117">
        <v>2.3450000000000002</v>
      </c>
      <c r="K28" s="117">
        <v>2.6059999999999999</v>
      </c>
      <c r="L28" s="117">
        <v>2.714</v>
      </c>
      <c r="M28" s="117">
        <v>2.746</v>
      </c>
      <c r="N28" s="117">
        <v>2.77</v>
      </c>
      <c r="O28" s="117">
        <v>2.8450000000000002</v>
      </c>
      <c r="P28" s="117">
        <v>2.9180000000000001</v>
      </c>
      <c r="Q28" s="117">
        <v>2.9969999999999999</v>
      </c>
      <c r="R28" s="117">
        <v>3.1560000000000001</v>
      </c>
      <c r="S28" s="117">
        <v>3.2669999999999999</v>
      </c>
      <c r="T28" s="117">
        <v>3.53</v>
      </c>
      <c r="U28" s="117">
        <v>3.89</v>
      </c>
      <c r="V28" s="117">
        <v>3.9489999999999998</v>
      </c>
      <c r="W28" s="117">
        <v>3.992</v>
      </c>
      <c r="X28" s="117">
        <v>4.2519999999999998</v>
      </c>
      <c r="Y28" s="118">
        <v>4.8310000000000004</v>
      </c>
    </row>
    <row r="29" spans="1:25" ht="15">
      <c r="A29" t="s">
        <v>56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8"/>
    </row>
    <row r="30" spans="1:25" ht="15">
      <c r="A30" t="s">
        <v>57</v>
      </c>
      <c r="B30" s="120" t="s">
        <v>34</v>
      </c>
      <c r="C30" s="120" t="s">
        <v>34</v>
      </c>
      <c r="D30" s="120" t="s">
        <v>34</v>
      </c>
      <c r="E30" s="120" t="s">
        <v>34</v>
      </c>
      <c r="F30" s="120" t="s">
        <v>34</v>
      </c>
      <c r="G30" s="120" t="s">
        <v>34</v>
      </c>
      <c r="H30" s="137">
        <v>3.5979999999999999</v>
      </c>
      <c r="I30" s="117">
        <v>3.6</v>
      </c>
      <c r="J30" s="117">
        <v>3.831</v>
      </c>
      <c r="K30" s="117">
        <v>4.5439999999999996</v>
      </c>
      <c r="L30" s="117">
        <v>4.1820000000000004</v>
      </c>
      <c r="M30" s="120" t="s">
        <v>34</v>
      </c>
      <c r="N30" s="120" t="s">
        <v>34</v>
      </c>
      <c r="O30" s="120" t="s">
        <v>34</v>
      </c>
      <c r="P30" s="117">
        <v>3.5590000000000002</v>
      </c>
      <c r="Q30" s="117">
        <v>3.7109999999999999</v>
      </c>
      <c r="R30" s="117">
        <v>3.79</v>
      </c>
      <c r="S30" s="117">
        <v>3.6949999999999998</v>
      </c>
      <c r="T30" s="117">
        <v>3.827</v>
      </c>
      <c r="U30" s="117">
        <v>4.0629999999999997</v>
      </c>
      <c r="V30" s="117">
        <v>4.4690000000000003</v>
      </c>
      <c r="W30" s="117">
        <v>4.3929999999999998</v>
      </c>
      <c r="X30" s="117">
        <v>4.157</v>
      </c>
      <c r="Y30" s="120" t="s">
        <v>34</v>
      </c>
    </row>
    <row r="31" spans="1:25" ht="15">
      <c r="A31" t="s">
        <v>58</v>
      </c>
      <c r="B31" s="120" t="s">
        <v>34</v>
      </c>
      <c r="C31" s="120" t="s">
        <v>34</v>
      </c>
      <c r="D31" s="120" t="s">
        <v>34</v>
      </c>
      <c r="E31" s="120" t="s">
        <v>34</v>
      </c>
      <c r="F31" s="120" t="s">
        <v>34</v>
      </c>
      <c r="G31" s="120" t="s">
        <v>34</v>
      </c>
      <c r="H31" s="120" t="s">
        <v>34</v>
      </c>
      <c r="I31" s="120" t="s">
        <v>34</v>
      </c>
      <c r="J31" s="120" t="s">
        <v>34</v>
      </c>
      <c r="K31" s="120" t="s">
        <v>34</v>
      </c>
      <c r="L31" s="120" t="s">
        <v>34</v>
      </c>
      <c r="M31" s="120" t="s">
        <v>34</v>
      </c>
      <c r="N31" s="137">
        <v>4.1840000000000002</v>
      </c>
      <c r="O31" s="117">
        <v>4.1500000000000004</v>
      </c>
      <c r="P31" s="117">
        <v>4.1349999999999998</v>
      </c>
      <c r="Q31" s="117">
        <v>4.0199999999999996</v>
      </c>
      <c r="R31" s="117">
        <v>4</v>
      </c>
      <c r="S31" s="117">
        <v>4.0679999999999996</v>
      </c>
      <c r="T31" s="117">
        <v>4.2089999999999996</v>
      </c>
      <c r="U31" s="117">
        <v>4.3879999999999999</v>
      </c>
      <c r="V31" s="117">
        <v>4.5519999999999996</v>
      </c>
      <c r="W31" s="117">
        <v>4.367</v>
      </c>
      <c r="X31" s="117">
        <v>4.3680000000000003</v>
      </c>
      <c r="Y31" s="118">
        <v>4.625</v>
      </c>
    </row>
    <row r="32" spans="1:25" ht="15">
      <c r="A32" t="s">
        <v>59</v>
      </c>
      <c r="B32" s="120" t="s">
        <v>34</v>
      </c>
      <c r="C32" s="120" t="s">
        <v>34</v>
      </c>
      <c r="D32" s="120" t="s">
        <v>34</v>
      </c>
      <c r="E32" s="120" t="s">
        <v>34</v>
      </c>
      <c r="F32" s="120" t="s">
        <v>34</v>
      </c>
      <c r="G32" s="120" t="s">
        <v>34</v>
      </c>
      <c r="H32" s="120" t="s">
        <v>34</v>
      </c>
      <c r="I32" s="120" t="s">
        <v>34</v>
      </c>
      <c r="J32" s="120" t="s">
        <v>34</v>
      </c>
      <c r="K32" s="120" t="s">
        <v>34</v>
      </c>
      <c r="L32" s="117">
        <v>1.5149999999999999</v>
      </c>
      <c r="M32" s="117">
        <v>1.5429999999999999</v>
      </c>
      <c r="N32" s="117">
        <v>1.59</v>
      </c>
      <c r="O32" s="117">
        <v>1.6819999999999999</v>
      </c>
      <c r="P32" s="117">
        <v>1.5</v>
      </c>
      <c r="Q32" s="117">
        <v>1.5640000000000001</v>
      </c>
      <c r="R32" s="117">
        <v>1.4970000000000001</v>
      </c>
      <c r="S32" s="117">
        <v>1.4470000000000001</v>
      </c>
      <c r="T32" s="117">
        <v>1.4059999999999999</v>
      </c>
      <c r="U32" s="117">
        <v>1.4259999999999999</v>
      </c>
      <c r="V32" s="117">
        <v>1.6970000000000001</v>
      </c>
      <c r="W32" s="117">
        <v>1.573</v>
      </c>
      <c r="X32" s="117">
        <v>1.595</v>
      </c>
      <c r="Y32" s="120" t="s">
        <v>34</v>
      </c>
    </row>
    <row r="33" spans="1:25" ht="15">
      <c r="A33" t="s">
        <v>60</v>
      </c>
      <c r="B33" s="117">
        <v>4.9539999999999997</v>
      </c>
      <c r="C33" s="117">
        <v>5.2279999999999998</v>
      </c>
      <c r="D33" s="117">
        <v>5.6269999999999998</v>
      </c>
      <c r="E33" s="117">
        <v>5.923</v>
      </c>
      <c r="F33" s="117">
        <v>5.8319999999999999</v>
      </c>
      <c r="G33" s="117">
        <v>5.7690000000000001</v>
      </c>
      <c r="H33" s="117">
        <v>2.6949999999999998</v>
      </c>
      <c r="I33" s="117">
        <v>2.6589999999999998</v>
      </c>
      <c r="J33" s="117">
        <v>2.371</v>
      </c>
      <c r="K33" s="117">
        <v>2.5249999999999999</v>
      </c>
      <c r="L33" s="117">
        <v>2.5720000000000001</v>
      </c>
      <c r="M33" s="117">
        <v>2.6190000000000002</v>
      </c>
      <c r="N33" s="117">
        <v>2.891</v>
      </c>
      <c r="O33" s="117">
        <v>2.806</v>
      </c>
      <c r="P33" s="117">
        <v>2.7690000000000001</v>
      </c>
      <c r="Q33" s="117">
        <v>2.069</v>
      </c>
      <c r="R33" s="117">
        <v>2.028</v>
      </c>
      <c r="S33" s="117">
        <v>2.0299999999999998</v>
      </c>
      <c r="T33" s="117">
        <v>2.0419999999999998</v>
      </c>
      <c r="U33" s="117">
        <v>2.1819999999999999</v>
      </c>
      <c r="V33" s="117">
        <v>2.456</v>
      </c>
      <c r="W33" s="117">
        <v>2.42</v>
      </c>
      <c r="X33" s="117">
        <v>2.33</v>
      </c>
      <c r="Y33" s="120" t="s">
        <v>34</v>
      </c>
    </row>
    <row r="34" spans="1:25" ht="15">
      <c r="A34" t="s">
        <v>62</v>
      </c>
      <c r="B34" s="120" t="s">
        <v>34</v>
      </c>
      <c r="C34" s="120" t="s">
        <v>34</v>
      </c>
      <c r="D34" s="120" t="s">
        <v>34</v>
      </c>
      <c r="E34" s="120" t="s">
        <v>34</v>
      </c>
      <c r="F34" s="120" t="s">
        <v>34</v>
      </c>
      <c r="G34" s="120" t="s">
        <v>34</v>
      </c>
      <c r="H34" s="120" t="s">
        <v>34</v>
      </c>
      <c r="I34" s="120" t="s">
        <v>34</v>
      </c>
      <c r="J34" s="117">
        <v>0.878</v>
      </c>
      <c r="K34" s="118">
        <v>0.95899999999999996</v>
      </c>
      <c r="L34" s="118">
        <v>0.82899999999999996</v>
      </c>
      <c r="M34" s="118">
        <v>0.751</v>
      </c>
      <c r="N34" s="118">
        <v>0.73599999999999999</v>
      </c>
      <c r="O34" s="118">
        <v>0.73499999999999999</v>
      </c>
      <c r="P34" s="118">
        <v>0.78500000000000003</v>
      </c>
      <c r="Q34" s="118">
        <v>0.83499999999999996</v>
      </c>
      <c r="R34" s="118">
        <v>0.84199999999999997</v>
      </c>
      <c r="S34" s="118">
        <v>0.84199999999999997</v>
      </c>
      <c r="T34" s="118">
        <v>0.85599999999999998</v>
      </c>
      <c r="U34" s="120" t="s">
        <v>34</v>
      </c>
      <c r="V34" s="120" t="s">
        <v>34</v>
      </c>
      <c r="W34" s="120" t="s">
        <v>34</v>
      </c>
      <c r="X34" s="120" t="s">
        <v>34</v>
      </c>
      <c r="Y34" s="120" t="s">
        <v>34</v>
      </c>
    </row>
    <row r="35" spans="1:25" ht="15">
      <c r="A35" t="s">
        <v>63</v>
      </c>
      <c r="B35" s="120" t="s">
        <v>34</v>
      </c>
      <c r="C35" s="120" t="s">
        <v>34</v>
      </c>
      <c r="D35" s="120" t="s">
        <v>34</v>
      </c>
      <c r="E35" s="120" t="s">
        <v>34</v>
      </c>
      <c r="F35" s="120" t="s">
        <v>34</v>
      </c>
      <c r="G35" s="120" t="s">
        <v>34</v>
      </c>
      <c r="H35" s="120" t="s">
        <v>34</v>
      </c>
      <c r="I35" s="120" t="s">
        <v>34</v>
      </c>
      <c r="J35" s="120" t="s">
        <v>34</v>
      </c>
      <c r="K35" s="120" t="s">
        <v>34</v>
      </c>
      <c r="L35" s="120" t="s">
        <v>34</v>
      </c>
      <c r="M35" s="120" t="s">
        <v>34</v>
      </c>
      <c r="N35" s="120" t="s">
        <v>34</v>
      </c>
      <c r="O35" s="117">
        <v>3.9079999999999999</v>
      </c>
      <c r="P35" s="117">
        <v>3.851</v>
      </c>
      <c r="Q35" s="117">
        <v>3.835</v>
      </c>
      <c r="R35" s="117">
        <v>3.8849999999999998</v>
      </c>
      <c r="S35" s="117">
        <v>3.85</v>
      </c>
      <c r="T35" s="117">
        <v>3.8559999999999999</v>
      </c>
      <c r="U35" s="117">
        <v>3.9670000000000001</v>
      </c>
      <c r="V35" s="117">
        <v>4.03</v>
      </c>
      <c r="W35" s="117">
        <v>3.6680000000000001</v>
      </c>
      <c r="X35" s="117">
        <v>4.0110000000000001</v>
      </c>
      <c r="Y35" s="118">
        <v>4.9420000000000002</v>
      </c>
    </row>
    <row r="36" spans="1:25" ht="15">
      <c r="A36" t="s">
        <v>64</v>
      </c>
      <c r="B36" s="137">
        <v>0.13300000000000001</v>
      </c>
      <c r="C36" s="117">
        <v>0.13900000000000001</v>
      </c>
      <c r="D36" s="117">
        <v>0.151</v>
      </c>
      <c r="E36" s="117">
        <v>0.151</v>
      </c>
      <c r="F36" s="117">
        <v>0.158</v>
      </c>
      <c r="G36" s="117">
        <v>0.154</v>
      </c>
      <c r="H36" s="117">
        <v>0.159</v>
      </c>
      <c r="I36" s="117">
        <v>0.16</v>
      </c>
      <c r="J36" s="117">
        <v>0.17399999999999999</v>
      </c>
      <c r="K36" s="117">
        <v>0.19700000000000001</v>
      </c>
      <c r="L36" s="117">
        <v>0.187</v>
      </c>
      <c r="M36" s="117">
        <v>0.19500000000000001</v>
      </c>
      <c r="N36" s="117">
        <v>0.20599999999999999</v>
      </c>
      <c r="O36" s="117">
        <v>0.20499999999999999</v>
      </c>
      <c r="P36" s="117">
        <v>0.217</v>
      </c>
      <c r="Q36" s="117">
        <v>0.216</v>
      </c>
      <c r="R36" s="117">
        <v>0.222</v>
      </c>
      <c r="S36" s="117">
        <v>0.223</v>
      </c>
      <c r="T36" s="117">
        <v>0.224</v>
      </c>
      <c r="U36" s="117">
        <v>0.22500000000000001</v>
      </c>
      <c r="V36" s="117">
        <v>0.252</v>
      </c>
      <c r="W36" s="117">
        <v>0.25</v>
      </c>
      <c r="X36" s="117">
        <v>0.249</v>
      </c>
      <c r="Y36" s="118">
        <v>0.26</v>
      </c>
    </row>
    <row r="37" spans="1:25" ht="15">
      <c r="A37" t="s">
        <v>65</v>
      </c>
      <c r="B37" s="120" t="s">
        <v>34</v>
      </c>
      <c r="C37" s="120" t="s">
        <v>34</v>
      </c>
      <c r="D37" s="120" t="s">
        <v>34</v>
      </c>
      <c r="E37" s="120" t="s">
        <v>34</v>
      </c>
      <c r="F37" s="120" t="s">
        <v>34</v>
      </c>
      <c r="G37" s="120" t="s">
        <v>34</v>
      </c>
      <c r="H37" s="120" t="s">
        <v>34</v>
      </c>
      <c r="I37" s="120" t="s">
        <v>34</v>
      </c>
      <c r="J37" s="120" t="s">
        <v>34</v>
      </c>
      <c r="K37" s="120" t="s">
        <v>34</v>
      </c>
      <c r="L37" s="120" t="s">
        <v>34</v>
      </c>
      <c r="M37" s="120" t="s">
        <v>34</v>
      </c>
      <c r="N37" s="120" t="s">
        <v>34</v>
      </c>
      <c r="O37" s="120" t="s">
        <v>34</v>
      </c>
      <c r="P37" s="120" t="s">
        <v>34</v>
      </c>
      <c r="Q37" s="120" t="s">
        <v>34</v>
      </c>
      <c r="R37" s="117">
        <v>5.4169999999999998</v>
      </c>
      <c r="S37" s="117">
        <v>5.2380000000000004</v>
      </c>
      <c r="T37" s="117">
        <v>5.1890000000000001</v>
      </c>
      <c r="U37" s="117">
        <v>5.3540000000000001</v>
      </c>
      <c r="V37" s="117">
        <v>5.3970000000000002</v>
      </c>
      <c r="W37" s="117">
        <v>5.452</v>
      </c>
      <c r="X37" s="117">
        <v>5.3810000000000002</v>
      </c>
      <c r="Y37" s="120" t="s">
        <v>34</v>
      </c>
    </row>
    <row r="38" spans="1:25" ht="15">
      <c r="A38" t="s">
        <v>66</v>
      </c>
      <c r="B38" s="120" t="s">
        <v>34</v>
      </c>
      <c r="C38" s="120" t="s">
        <v>34</v>
      </c>
      <c r="D38" s="120" t="s">
        <v>34</v>
      </c>
      <c r="E38" s="120" t="s">
        <v>34</v>
      </c>
      <c r="F38" s="120" t="s">
        <v>34</v>
      </c>
      <c r="G38" s="120" t="s">
        <v>34</v>
      </c>
      <c r="H38" s="120" t="s">
        <v>34</v>
      </c>
      <c r="I38" s="120" t="s">
        <v>34</v>
      </c>
      <c r="J38" s="120" t="s">
        <v>34</v>
      </c>
      <c r="K38" s="120" t="s">
        <v>34</v>
      </c>
      <c r="L38" s="120" t="s">
        <v>34</v>
      </c>
      <c r="M38" s="120" t="s">
        <v>34</v>
      </c>
      <c r="N38" s="120" t="s">
        <v>34</v>
      </c>
      <c r="O38" s="120" t="s">
        <v>34</v>
      </c>
      <c r="P38" s="120" t="s">
        <v>34</v>
      </c>
      <c r="Q38" s="120" t="s">
        <v>34</v>
      </c>
      <c r="R38" s="120" t="s">
        <v>34</v>
      </c>
      <c r="S38" s="120" t="s">
        <v>34</v>
      </c>
      <c r="T38" s="117">
        <v>5.7469999999999999</v>
      </c>
      <c r="U38" s="117">
        <v>5.8230000000000004</v>
      </c>
      <c r="V38" s="117">
        <v>6.04</v>
      </c>
      <c r="W38" s="117">
        <v>5.7809999999999997</v>
      </c>
      <c r="X38" s="117">
        <v>6.0659999999999998</v>
      </c>
      <c r="Y38" s="118">
        <v>6.0789999999999997</v>
      </c>
    </row>
    <row r="39" spans="1:25" ht="15">
      <c r="A39" t="s">
        <v>67</v>
      </c>
      <c r="B39" s="120" t="s">
        <v>34</v>
      </c>
      <c r="C39" s="120" t="s">
        <v>34</v>
      </c>
      <c r="D39" s="120" t="s">
        <v>34</v>
      </c>
      <c r="E39" s="137">
        <v>0.36399999999999999</v>
      </c>
      <c r="F39" s="117">
        <v>0.371</v>
      </c>
      <c r="G39" s="117">
        <v>0.374</v>
      </c>
      <c r="H39" s="117">
        <v>0.374</v>
      </c>
      <c r="I39" s="117">
        <v>0.35899999999999999</v>
      </c>
      <c r="J39" s="117">
        <v>0.36699999999999999</v>
      </c>
      <c r="K39" s="117">
        <v>0.373</v>
      </c>
      <c r="L39" s="117">
        <v>0.378</v>
      </c>
      <c r="M39" s="117">
        <v>0.378</v>
      </c>
      <c r="N39" s="117">
        <v>0.38800000000000001</v>
      </c>
      <c r="O39" s="117">
        <v>0.39700000000000002</v>
      </c>
      <c r="P39" s="117">
        <v>0.39800000000000002</v>
      </c>
      <c r="Q39" s="117">
        <v>0.39100000000000001</v>
      </c>
      <c r="R39" s="117">
        <v>0.38500000000000001</v>
      </c>
      <c r="S39" s="117">
        <v>0.36699999999999999</v>
      </c>
      <c r="T39" s="117">
        <v>0.375</v>
      </c>
      <c r="U39" s="117">
        <v>0.36799999999999999</v>
      </c>
      <c r="V39" s="117">
        <v>0.40200000000000002</v>
      </c>
      <c r="W39" s="117">
        <v>0.377</v>
      </c>
      <c r="X39" s="117">
        <v>0.36</v>
      </c>
      <c r="Y39" s="120" t="s">
        <v>34</v>
      </c>
    </row>
    <row r="40" spans="1:25" ht="15">
      <c r="A40" t="s">
        <v>68</v>
      </c>
      <c r="B40" s="120"/>
      <c r="C40" s="120"/>
      <c r="D40" s="120"/>
      <c r="E40" s="13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20"/>
    </row>
    <row r="41" spans="1:25" ht="15">
      <c r="A41" t="s">
        <v>69</v>
      </c>
      <c r="B41" s="117">
        <v>0.45800000000000002</v>
      </c>
      <c r="C41" s="117">
        <v>0.48</v>
      </c>
      <c r="D41" s="117">
        <v>0.501</v>
      </c>
      <c r="E41" s="117">
        <v>0.52</v>
      </c>
      <c r="F41" s="117">
        <v>0.56599999999999995</v>
      </c>
      <c r="G41" s="117">
        <v>0.57999999999999996</v>
      </c>
      <c r="H41" s="117">
        <v>0.52800000000000002</v>
      </c>
      <c r="I41" s="117">
        <v>0.51500000000000001</v>
      </c>
      <c r="J41" s="117">
        <v>0.40699999999999997</v>
      </c>
      <c r="K41" s="117">
        <v>0.40899999999999997</v>
      </c>
      <c r="L41" s="117">
        <v>0.35499999999999998</v>
      </c>
      <c r="M41" s="117">
        <v>0.35699999999999998</v>
      </c>
      <c r="N41" s="117">
        <v>0.34799999999999998</v>
      </c>
      <c r="O41" s="117">
        <v>0.35199999999999998</v>
      </c>
      <c r="P41" s="117">
        <v>0.35199999999999998</v>
      </c>
      <c r="Q41" s="117">
        <v>0.36399999999999999</v>
      </c>
      <c r="R41" s="117">
        <v>0.36799999999999999</v>
      </c>
      <c r="S41" s="117">
        <v>0.373</v>
      </c>
      <c r="T41" s="117">
        <v>0.36499999999999999</v>
      </c>
      <c r="U41" s="117">
        <v>0.38600000000000001</v>
      </c>
      <c r="V41" s="117">
        <v>0.40699999999999997</v>
      </c>
      <c r="W41" s="117">
        <v>0.38500000000000001</v>
      </c>
      <c r="X41" s="117">
        <v>0.36099999999999999</v>
      </c>
      <c r="Y41" s="120" t="s">
        <v>34</v>
      </c>
    </row>
    <row r="42" spans="1:25" ht="15">
      <c r="A42" t="s">
        <v>70</v>
      </c>
      <c r="B42" s="120" t="s">
        <v>34</v>
      </c>
      <c r="C42" s="120" t="s">
        <v>34</v>
      </c>
      <c r="D42" s="120" t="s">
        <v>34</v>
      </c>
      <c r="E42" s="117">
        <v>2.2160000000000002</v>
      </c>
      <c r="F42" s="117">
        <v>2.2330000000000001</v>
      </c>
      <c r="G42" s="117">
        <v>1.9770000000000001</v>
      </c>
      <c r="H42" s="117">
        <v>2.1429999999999998</v>
      </c>
      <c r="I42" s="117">
        <v>2.1179999999999999</v>
      </c>
      <c r="J42" s="117">
        <v>2.3980000000000001</v>
      </c>
      <c r="K42" s="117">
        <v>2.72</v>
      </c>
      <c r="L42" s="117">
        <v>2.5640000000000001</v>
      </c>
      <c r="M42" s="117">
        <v>2.4239999999999999</v>
      </c>
      <c r="N42" s="117">
        <v>2.57</v>
      </c>
      <c r="O42" s="117">
        <v>2.5299999999999998</v>
      </c>
      <c r="P42" s="117">
        <v>2.4359999999999999</v>
      </c>
      <c r="Q42" s="117">
        <v>2.3170000000000002</v>
      </c>
      <c r="R42" s="117">
        <v>2.3959999999999999</v>
      </c>
      <c r="S42" s="117">
        <v>2.3260000000000001</v>
      </c>
      <c r="T42" s="117">
        <v>2.2490000000000001</v>
      </c>
      <c r="U42" s="117">
        <v>2.3679999999999999</v>
      </c>
      <c r="V42" s="117">
        <v>2.4910000000000001</v>
      </c>
      <c r="W42" s="117">
        <v>2.2879999999999998</v>
      </c>
      <c r="X42" s="117">
        <v>1.7849999999999999</v>
      </c>
      <c r="Y42" s="120" t="s">
        <v>34</v>
      </c>
    </row>
    <row r="43" spans="1:25" ht="15">
      <c r="A43" s="1" t="s">
        <v>71</v>
      </c>
      <c r="B43" s="120"/>
      <c r="C43" s="120"/>
      <c r="D43" s="120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20"/>
    </row>
    <row r="44" spans="1:25" ht="15">
      <c r="A44" t="s">
        <v>72</v>
      </c>
      <c r="B44" s="117">
        <v>2.4590000000000001</v>
      </c>
      <c r="C44" s="117">
        <v>2.6379999999999999</v>
      </c>
      <c r="D44" s="117">
        <v>2.75</v>
      </c>
      <c r="E44" s="117">
        <v>2.8140000000000001</v>
      </c>
      <c r="F44" s="117">
        <v>2.883</v>
      </c>
      <c r="G44" s="117">
        <v>2.9340000000000002</v>
      </c>
      <c r="H44" s="117">
        <v>3.2330000000000001</v>
      </c>
      <c r="I44" s="117">
        <v>3.2839999999999998</v>
      </c>
      <c r="J44" s="117">
        <v>3.4409999999999998</v>
      </c>
      <c r="K44" s="117">
        <v>3.7010000000000001</v>
      </c>
      <c r="L44" s="117">
        <v>3.702</v>
      </c>
      <c r="M44" s="117">
        <v>3.7530000000000001</v>
      </c>
      <c r="N44" s="117">
        <v>3.7650000000000001</v>
      </c>
      <c r="O44" s="117">
        <v>3.7629999999999999</v>
      </c>
      <c r="P44" s="117">
        <v>3.7839999999999998</v>
      </c>
      <c r="Q44" s="117">
        <v>3.81</v>
      </c>
      <c r="R44" s="117">
        <v>3.859</v>
      </c>
      <c r="S44" s="117">
        <v>3.8450000000000002</v>
      </c>
      <c r="T44" s="117">
        <v>3.87</v>
      </c>
      <c r="U44" s="117">
        <v>3.9550000000000001</v>
      </c>
      <c r="V44" s="117">
        <v>4.1050000000000004</v>
      </c>
      <c r="W44" s="117">
        <v>3.9710000000000001</v>
      </c>
      <c r="X44" s="117">
        <v>3.8460000000000001</v>
      </c>
      <c r="Y44" s="120" t="s">
        <v>34</v>
      </c>
    </row>
    <row r="45" spans="1:25">
      <c r="A45" t="s">
        <v>73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43DE7-59C7-4F2C-B85F-3FDA05947791}">
  <dimension ref="A1:Y45"/>
  <sheetViews>
    <sheetView workbookViewId="0">
      <selection activeCell="C8" sqref="C8:Y44"/>
    </sheetView>
  </sheetViews>
  <sheetFormatPr baseColWidth="10" defaultColWidth="9.140625" defaultRowHeight="12.75"/>
  <cols>
    <col min="1" max="255" width="11.42578125" customWidth="1"/>
  </cols>
  <sheetData>
    <row r="1" spans="1:25">
      <c r="A1" t="e">
        <v>#NAME?</v>
      </c>
    </row>
    <row r="2" spans="1:25">
      <c r="A2" t="s">
        <v>0</v>
      </c>
    </row>
    <row r="3" spans="1:25">
      <c r="A3" t="s">
        <v>1</v>
      </c>
      <c r="B3" t="s">
        <v>95</v>
      </c>
    </row>
    <row r="4" spans="1:25">
      <c r="A4" t="s">
        <v>3</v>
      </c>
      <c r="B4" t="s">
        <v>4</v>
      </c>
    </row>
    <row r="5" spans="1:25">
      <c r="A5" t="s">
        <v>5</v>
      </c>
      <c r="B5" t="s">
        <v>6</v>
      </c>
    </row>
    <row r="6" spans="1:25">
      <c r="A6" t="s">
        <v>7</v>
      </c>
      <c r="B6" t="s">
        <v>8</v>
      </c>
    </row>
    <row r="7" spans="1:25">
      <c r="A7" t="s">
        <v>9</v>
      </c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30</v>
      </c>
      <c r="W7" t="s">
        <v>31</v>
      </c>
      <c r="X7" t="s">
        <v>32</v>
      </c>
      <c r="Y7">
        <v>2023</v>
      </c>
    </row>
    <row r="8" spans="1:25">
      <c r="A8" t="s">
        <v>35</v>
      </c>
      <c r="B8">
        <f>'financcement publique'!B8/total!B8</f>
        <v>0</v>
      </c>
      <c r="C8">
        <f>'financcement publique'!C8/total!C8</f>
        <v>0</v>
      </c>
      <c r="D8">
        <f>'financcement publique'!D8/total!D8</f>
        <v>0</v>
      </c>
      <c r="E8">
        <f>'financcement publique'!E8/total!E8</f>
        <v>0</v>
      </c>
      <c r="F8">
        <f>'financcement publique'!F8/total!F8</f>
        <v>0</v>
      </c>
      <c r="G8">
        <f>'financcement publique'!G8/total!G8</f>
        <v>0</v>
      </c>
      <c r="H8">
        <f>'financcement publique'!H8/total!H8</f>
        <v>0</v>
      </c>
      <c r="I8">
        <f>'financcement publique'!I8/total!I8</f>
        <v>0</v>
      </c>
      <c r="J8">
        <f>'financcement publique'!J8/total!J8</f>
        <v>0</v>
      </c>
      <c r="K8">
        <f>'financcement publique'!K8/total!K8</f>
        <v>0</v>
      </c>
      <c r="L8">
        <f>'financcement publique'!L8/total!L8</f>
        <v>0</v>
      </c>
      <c r="M8">
        <f>'financcement publique'!M8/total!M8</f>
        <v>0</v>
      </c>
      <c r="N8">
        <f>'financcement publique'!N8/total!N8</f>
        <v>0</v>
      </c>
      <c r="O8">
        <f>'financcement publique'!O8/total!O8</f>
        <v>0</v>
      </c>
      <c r="P8">
        <f>'financcement publique'!P8/total!P8</f>
        <v>0</v>
      </c>
      <c r="Q8">
        <f>'financcement publique'!Q8/total!Q8</f>
        <v>0</v>
      </c>
      <c r="R8">
        <f>'financcement publique'!R8/total!R8</f>
        <v>0</v>
      </c>
      <c r="S8">
        <f>'financcement publique'!S8/total!S8</f>
        <v>0</v>
      </c>
      <c r="T8">
        <f>'financcement publique'!T8/total!T8</f>
        <v>0</v>
      </c>
      <c r="U8">
        <f>'financcement publique'!U8/total!U8</f>
        <v>0</v>
      </c>
      <c r="V8">
        <f>'financcement publique'!V8/total!V8</f>
        <v>0</v>
      </c>
      <c r="W8">
        <f>'financcement publique'!W8/total!W8</f>
        <v>0</v>
      </c>
      <c r="X8">
        <f>'financcement publique'!X8/total!X8</f>
        <v>0</v>
      </c>
      <c r="Y8">
        <f>'financcement publique'!Y8/total!Y8</f>
        <v>0</v>
      </c>
    </row>
    <row r="9" spans="1:25">
      <c r="A9" t="s">
        <v>36</v>
      </c>
      <c r="B9" t="e">
        <f>'financcement publique'!B9/total!B9</f>
        <v>#VALUE!</v>
      </c>
      <c r="C9" t="e">
        <f>'financcement publique'!C9/total!C9</f>
        <v>#VALUE!</v>
      </c>
      <c r="D9" t="e">
        <f>'financcement publique'!D9/total!D9</f>
        <v>#VALUE!</v>
      </c>
      <c r="E9" t="e">
        <f>'financcement publique'!E9/total!E9</f>
        <v>#VALUE!</v>
      </c>
      <c r="F9">
        <f>'financcement publique'!F9/total!F9</f>
        <v>0.45143681120609747</v>
      </c>
      <c r="G9">
        <f>'financcement publique'!G9/total!G9</f>
        <v>0.45289290537031268</v>
      </c>
      <c r="H9">
        <f>'financcement publique'!H9/total!H9</f>
        <v>0.45084461231770007</v>
      </c>
      <c r="I9">
        <f>'financcement publique'!I9/total!I9</f>
        <v>0.45300041963911031</v>
      </c>
      <c r="J9">
        <f>'financcement publique'!J9/total!J9</f>
        <v>0.44900267324696685</v>
      </c>
      <c r="K9">
        <f>'financcement publique'!K9/total!K9</f>
        <v>0.44416194015255228</v>
      </c>
      <c r="L9">
        <f>'financcement publique'!L9/total!L9</f>
        <v>0.436160845318462</v>
      </c>
      <c r="M9">
        <f>'financcement publique'!M9/total!M9</f>
        <v>0.43736285657291041</v>
      </c>
      <c r="N9">
        <f>'financcement publique'!N9/total!N9</f>
        <v>0.43543484655358367</v>
      </c>
      <c r="O9">
        <f>'financcement publique'!O9/total!O9</f>
        <v>0.43554345712619102</v>
      </c>
      <c r="P9">
        <f>'financcement publique'!P9/total!P9</f>
        <v>0.43807870370370366</v>
      </c>
      <c r="Q9">
        <f>'financcement publique'!Q9/total!Q9</f>
        <v>0.44039351851851849</v>
      </c>
      <c r="R9">
        <f>'financcement publique'!R9/total!R9</f>
        <v>0.44049459041731059</v>
      </c>
      <c r="S9">
        <f>'financcement publique'!S9/total!S9</f>
        <v>0.44202619414483818</v>
      </c>
      <c r="T9">
        <f>'financcement publique'!T9/total!T9</f>
        <v>0.44390762392501693</v>
      </c>
      <c r="U9">
        <f>'financcement publique'!U9/total!U9</f>
        <v>0.446266806522361</v>
      </c>
      <c r="V9">
        <f>'financcement publique'!V9/total!V9</f>
        <v>0.43346508563899866</v>
      </c>
      <c r="W9">
        <f>'financcement publique'!W9/total!W9</f>
        <v>0.40724206349206349</v>
      </c>
      <c r="X9">
        <f>'financcement publique'!X9/total!X9</f>
        <v>0.42574168683337815</v>
      </c>
      <c r="Y9" t="e">
        <f>'financcement publique'!Y9/total!Y9</f>
        <v>#VALUE!</v>
      </c>
    </row>
    <row r="10" spans="1:25">
      <c r="A10" t="s">
        <v>37</v>
      </c>
      <c r="B10" t="e">
        <f>'financcement publique'!B10/total!B10</f>
        <v>#VALUE!</v>
      </c>
      <c r="C10" t="e">
        <f>'financcement publique'!C10/total!C10</f>
        <v>#VALUE!</v>
      </c>
      <c r="D10" t="e">
        <f>'financcement publique'!D10/total!D10</f>
        <v>#VALUE!</v>
      </c>
      <c r="E10">
        <f>'financcement publique'!E10/total!E10</f>
        <v>0.6340026189436927</v>
      </c>
      <c r="F10">
        <f>'financcement publique'!F10/total!F10</f>
        <v>0.6421526586620927</v>
      </c>
      <c r="G10">
        <f>'financcement publique'!G10/total!G10</f>
        <v>0.63725065047701646</v>
      </c>
      <c r="H10">
        <f>'financcement publique'!H10/total!H10</f>
        <v>0.63132530120481922</v>
      </c>
      <c r="I10">
        <f>'financcement publique'!I10/total!I10</f>
        <v>0.63452276707530653</v>
      </c>
      <c r="J10">
        <f>'financcement publique'!J10/total!J10</f>
        <v>0.65346534653465338</v>
      </c>
      <c r="K10">
        <f>'financcement publique'!K10/total!K10</f>
        <v>0.65623486096308492</v>
      </c>
      <c r="L10">
        <f>'financcement publique'!L10/total!L10</f>
        <v>0.65663595373456185</v>
      </c>
      <c r="M10">
        <f>'financcement publique'!M10/total!M10</f>
        <v>0.6577245971243848</v>
      </c>
      <c r="N10">
        <f>'financcement publique'!N10/total!N10</f>
        <v>0.65711293087031031</v>
      </c>
      <c r="O10">
        <f>'financcement publique'!O10/total!O10</f>
        <v>0.65131889949891275</v>
      </c>
      <c r="P10">
        <f>'financcement publique'!P10/total!P10</f>
        <v>0.65284192666603824</v>
      </c>
      <c r="Q10">
        <f>'financcement publique'!Q10/total!Q10</f>
        <v>0.55904417893859404</v>
      </c>
      <c r="R10">
        <f>'financcement publique'!R10/total!R10</f>
        <v>0.53918843802112282</v>
      </c>
      <c r="S10">
        <f>'financcement publique'!S10/total!S10</f>
        <v>0.5374571719603668</v>
      </c>
      <c r="T10">
        <f>'financcement publique'!T10/total!T10</f>
        <v>0.53346837307798534</v>
      </c>
      <c r="U10">
        <f>'financcement publique'!U10/total!U10</f>
        <v>0.53747105141269103</v>
      </c>
      <c r="V10">
        <f>'financcement publique'!V10/total!V10</f>
        <v>0.54411502053938199</v>
      </c>
      <c r="W10">
        <f>'financcement publique'!W10/total!W10</f>
        <v>0.54197229013854942</v>
      </c>
      <c r="X10">
        <f>'financcement publique'!X10/total!X10</f>
        <v>0.54103541221303086</v>
      </c>
      <c r="Y10" t="e">
        <f>'financcement publique'!Y10/total!Y10</f>
        <v>#VALUE!</v>
      </c>
    </row>
    <row r="11" spans="1:25">
      <c r="A11" t="s">
        <v>38</v>
      </c>
      <c r="B11" t="e">
        <f>'financcement publique'!B11/total!B11</f>
        <v>#VALUE!</v>
      </c>
      <c r="C11" t="e">
        <f>'financcement publique'!C11/total!C11</f>
        <v>#VALUE!</v>
      </c>
      <c r="D11" t="e">
        <f>'financcement publique'!D11/total!D11</f>
        <v>#VALUE!</v>
      </c>
      <c r="E11" t="e">
        <f>'financcement publique'!E11/total!E11</f>
        <v>#VALUE!</v>
      </c>
      <c r="F11" t="e">
        <f>'financcement publique'!F11/total!F11</f>
        <v>#VALUE!</v>
      </c>
      <c r="G11" t="e">
        <f>'financcement publique'!G11/total!G11</f>
        <v>#VALUE!</v>
      </c>
      <c r="H11">
        <f>'financcement publique'!H11/total!H11</f>
        <v>1.5200171269535429E-2</v>
      </c>
      <c r="I11">
        <f>'financcement publique'!I11/total!I11</f>
        <v>1.4928533615669665E-2</v>
      </c>
      <c r="J11">
        <f>'financcement publique'!J11/total!J11</f>
        <v>1.4987510407993336E-2</v>
      </c>
      <c r="K11">
        <f>'financcement publique'!K11/total!K11</f>
        <v>1.4631401238041642E-2</v>
      </c>
      <c r="L11">
        <f>'financcement publique'!L11/total!L11</f>
        <v>1.451854627201199E-2</v>
      </c>
      <c r="M11">
        <f>'financcement publique'!M11/total!M11</f>
        <v>1.4161849710982657E-2</v>
      </c>
      <c r="N11">
        <f>'financcement publique'!N11/total!N11</f>
        <v>1.4367269267364416E-2</v>
      </c>
      <c r="O11">
        <f>'financcement publique'!O11/total!O11</f>
        <v>1.4694583173261619E-2</v>
      </c>
      <c r="P11">
        <f>'financcement publique'!P11/total!P11</f>
        <v>1.4622733476311172E-2</v>
      </c>
      <c r="Q11">
        <f>'financcement publique'!Q11/total!Q11</f>
        <v>1.4433373684700622E-2</v>
      </c>
      <c r="R11">
        <f>'financcement publique'!R11/total!R11</f>
        <v>1.4231327048585932E-2</v>
      </c>
      <c r="S11">
        <f>'financcement publique'!S11/total!S11</f>
        <v>1.430405281496424E-2</v>
      </c>
      <c r="T11">
        <f>'financcement publique'!T11/total!T11</f>
        <v>1.448876662081614E-2</v>
      </c>
      <c r="U11">
        <f>'financcement publique'!U11/total!U11</f>
        <v>1.4624398219638478E-2</v>
      </c>
      <c r="V11">
        <f>'financcement publique'!V11/total!V11</f>
        <v>1.2351361718450327E-2</v>
      </c>
      <c r="W11">
        <f>'financcement publique'!W11/total!W11</f>
        <v>1.3215501864764067E-2</v>
      </c>
      <c r="X11">
        <f>'financcement publique'!X11/total!X11</f>
        <v>1.3530354281645006E-2</v>
      </c>
      <c r="Y11">
        <f>'financcement publique'!Y11/total!Y11</f>
        <v>1.3542409123307198E-2</v>
      </c>
    </row>
    <row r="12" spans="1:25">
      <c r="A12" t="s">
        <v>39</v>
      </c>
      <c r="B12">
        <f>'financcement publique'!B12/total!B12</f>
        <v>0.33199999999999996</v>
      </c>
      <c r="C12">
        <f>'financcement publique'!C12/total!C12</f>
        <v>0.34084824573763561</v>
      </c>
      <c r="D12">
        <f>'financcement publique'!D12/total!D12</f>
        <v>0.35502219755826858</v>
      </c>
      <c r="E12">
        <f>'financcement publique'!E12/total!E12</f>
        <v>0.36441379310344824</v>
      </c>
      <c r="F12">
        <f>'financcement publique'!F12/total!F12</f>
        <v>0.37887120115774237</v>
      </c>
      <c r="G12">
        <f>'financcement publique'!G12/total!G12</f>
        <v>0.37062198067632851</v>
      </c>
      <c r="H12">
        <f>'financcement publique'!H12/total!H12</f>
        <v>0.38685770750988147</v>
      </c>
      <c r="I12">
        <f>'financcement publique'!I12/total!I12</f>
        <v>0.39658779977466602</v>
      </c>
      <c r="J12">
        <f>'financcement publique'!J12/total!J12</f>
        <v>0.40845697329376857</v>
      </c>
      <c r="K12">
        <f>'financcement publique'!K12/total!K12</f>
        <v>0.44095189615678287</v>
      </c>
      <c r="L12">
        <f>'financcement publique'!L12/total!L12</f>
        <v>0.44090909090909092</v>
      </c>
      <c r="M12">
        <f>'financcement publique'!M12/total!M12</f>
        <v>0.44477128989557285</v>
      </c>
      <c r="N12">
        <f>'financcement publique'!N12/total!N12</f>
        <v>0.45284900284900287</v>
      </c>
      <c r="O12">
        <f>'financcement publique'!O12/total!O12</f>
        <v>0.45238095238095238</v>
      </c>
      <c r="P12">
        <f>'financcement publique'!P12/total!P12</f>
        <v>0.45473093598571795</v>
      </c>
      <c r="Q12">
        <f>'financcement publique'!Q12/total!Q12</f>
        <v>0.45886720153275051</v>
      </c>
      <c r="R12">
        <f>'financcement publique'!R12/total!R12</f>
        <v>0.47405935966347285</v>
      </c>
      <c r="S12">
        <f>'financcement publique'!S12/total!S12</f>
        <v>0.48366516334836657</v>
      </c>
      <c r="T12">
        <f>'financcement publique'!T12/total!T12</f>
        <v>0.48796878387166698</v>
      </c>
      <c r="U12">
        <f>'financcement publique'!U12/total!U12</f>
        <v>0.49300437893837445</v>
      </c>
      <c r="V12">
        <f>'financcement publique'!V12/total!V12</f>
        <v>0.52965971008532953</v>
      </c>
      <c r="W12">
        <f>'financcement publique'!W12/total!W12</f>
        <v>0.51728566841485601</v>
      </c>
      <c r="X12">
        <f>'financcement publique'!X12/total!X12</f>
        <v>0.47094068304373882</v>
      </c>
      <c r="Y12">
        <f>'financcement publique'!Y12/total!Y12</f>
        <v>0.47034235668789809</v>
      </c>
    </row>
    <row r="13" spans="1:25">
      <c r="A13" t="s">
        <v>40</v>
      </c>
      <c r="B13">
        <f>'financcement publique'!B13/total!B13</f>
        <v>0.65891748003549244</v>
      </c>
      <c r="C13">
        <f>'financcement publique'!C13/total!C13</f>
        <v>0.67771794008751263</v>
      </c>
      <c r="D13">
        <f>'financcement publique'!D13/total!D13</f>
        <v>0.67207395778824353</v>
      </c>
      <c r="E13">
        <f>'financcement publique'!E13/total!E13</f>
        <v>0.69852813852813844</v>
      </c>
      <c r="F13">
        <f>'financcement publique'!F13/total!F13</f>
        <v>0.55613036730470766</v>
      </c>
      <c r="G13">
        <f>'financcement publique'!G13/total!G13</f>
        <v>0.54392615790341181</v>
      </c>
      <c r="H13">
        <f>'financcement publique'!H13/total!H13</f>
        <v>0.5625</v>
      </c>
      <c r="I13">
        <f>'financcement publique'!I13/total!I13</f>
        <v>0.55738715144045603</v>
      </c>
      <c r="J13">
        <f>'financcement publique'!J13/total!J13</f>
        <v>0.56533177433498982</v>
      </c>
      <c r="K13">
        <f>'financcement publique'!K13/total!K13</f>
        <v>0.59841334974695659</v>
      </c>
      <c r="L13">
        <f>'financcement publique'!L13/total!L13</f>
        <v>0.59199547447320044</v>
      </c>
      <c r="M13">
        <f>'financcement publique'!M13/total!M13</f>
        <v>0.60566288158088788</v>
      </c>
      <c r="N13">
        <f>'financcement publique'!N13/total!N13</f>
        <v>0.61517936554995556</v>
      </c>
      <c r="O13">
        <f>'financcement publique'!O13/total!O13</f>
        <v>0.63032635029214756</v>
      </c>
      <c r="P13">
        <f>'financcement publique'!P13/total!P13</f>
        <v>0.64903979961035341</v>
      </c>
      <c r="Q13">
        <f>'financcement publique'!Q13/total!Q13</f>
        <v>0.66422969560015954</v>
      </c>
      <c r="R13">
        <f>'financcement publique'!R13/total!R13</f>
        <v>0.6659142212189616</v>
      </c>
      <c r="S13">
        <f>'financcement publique'!S13/total!S13</f>
        <v>0.67469722620132833</v>
      </c>
      <c r="T13">
        <f>'financcement publique'!T13/total!T13</f>
        <v>0.68275409836065581</v>
      </c>
      <c r="U13">
        <f>'financcement publique'!U13/total!U13</f>
        <v>0.66709511568123392</v>
      </c>
      <c r="V13">
        <f>'financcement publique'!V13/total!V13</f>
        <v>0.66134955244434235</v>
      </c>
      <c r="W13">
        <f>'financcement publique'!W13/total!W13</f>
        <v>0.62208915502328677</v>
      </c>
      <c r="X13">
        <f>'financcement publique'!X13/total!X13</f>
        <v>0.64615790863480327</v>
      </c>
      <c r="Y13">
        <f>'financcement publique'!Y13/total!Y13</f>
        <v>0.66198647945917832</v>
      </c>
    </row>
    <row r="14" spans="1:25">
      <c r="A14" t="s">
        <v>41</v>
      </c>
      <c r="B14">
        <f>'financcement publique'!B14/total!B14</f>
        <v>0.64204112718964201</v>
      </c>
      <c r="C14">
        <f>'financcement publique'!C14/total!C14</f>
        <v>0.65384615384615374</v>
      </c>
      <c r="D14">
        <f>'financcement publique'!D14/total!D14</f>
        <v>0.6666181394671713</v>
      </c>
      <c r="E14">
        <f>'financcement publique'!E14/total!E14</f>
        <v>0.66164442531209633</v>
      </c>
      <c r="F14">
        <f>'financcement publique'!F14/total!F14</f>
        <v>0.65852187028657616</v>
      </c>
      <c r="G14">
        <f>'financcement publique'!G14/total!G14</f>
        <v>0.63850540216086438</v>
      </c>
      <c r="H14">
        <f>'financcement publique'!H14/total!H14</f>
        <v>0.60836337418889697</v>
      </c>
      <c r="I14">
        <f>'financcement publique'!I14/total!I14</f>
        <v>0.60877644368210404</v>
      </c>
      <c r="J14">
        <f>'financcement publique'!J14/total!J14</f>
        <v>0.60811353594858741</v>
      </c>
      <c r="K14">
        <f>'financcement publique'!K14/total!K14</f>
        <v>0.63804071246819327</v>
      </c>
      <c r="L14">
        <f>'financcement publique'!L14/total!L14</f>
        <v>0.65363058911446015</v>
      </c>
      <c r="M14">
        <f>'financcement publique'!M14/total!M14</f>
        <v>0.68515779092702167</v>
      </c>
      <c r="N14">
        <f>'financcement publique'!N14/total!N14</f>
        <v>0.66730917501927522</v>
      </c>
      <c r="O14">
        <f>'financcement publique'!O14/total!O14</f>
        <v>0.6948821461127751</v>
      </c>
      <c r="P14">
        <f>'financcement publique'!P14/total!P14</f>
        <v>0.66496998172800836</v>
      </c>
      <c r="Q14">
        <f>'financcement publique'!Q14/total!Q14</f>
        <v>0.67953108535300322</v>
      </c>
      <c r="R14">
        <f>'financcement publique'!R14/total!R14</f>
        <v>0.66466165413533829</v>
      </c>
      <c r="S14">
        <f>'financcement publique'!S14/total!S14</f>
        <v>0.70177430801987228</v>
      </c>
      <c r="T14">
        <f>'financcement publique'!T14/total!T14</f>
        <v>0.68542410101564644</v>
      </c>
      <c r="U14">
        <f>'financcement publique'!U14/total!U14</f>
        <v>0.68702395790056781</v>
      </c>
      <c r="V14">
        <f>'financcement publique'!V14/total!V14</f>
        <v>0.69929712460063898</v>
      </c>
      <c r="W14">
        <f>'financcement publique'!W14/total!W14</f>
        <v>0.69282600079270706</v>
      </c>
      <c r="X14">
        <f>'financcement publique'!X14/total!X14</f>
        <v>0.66717706013363032</v>
      </c>
      <c r="Y14" t="e">
        <f>'financcement publique'!Y14/total!Y14</f>
        <v>#VALUE!</v>
      </c>
    </row>
    <row r="15" spans="1:25">
      <c r="A15" t="s">
        <v>42</v>
      </c>
      <c r="B15" t="e">
        <f>'financcement publique'!B15/total!B15</f>
        <v>#VALUE!</v>
      </c>
      <c r="C15" t="e">
        <f>'financcement publique'!C15/total!C15</f>
        <v>#VALUE!</v>
      </c>
      <c r="D15" t="e">
        <f>'financcement publique'!D15/total!D15</f>
        <v>#VALUE!</v>
      </c>
      <c r="E15" t="e">
        <f>'financcement publique'!E15/total!E15</f>
        <v>#VALUE!</v>
      </c>
      <c r="F15" t="e">
        <f>'financcement publique'!F15/total!F15</f>
        <v>#VALUE!</v>
      </c>
      <c r="G15" t="e">
        <f>'financcement publique'!G15/total!G15</f>
        <v>#VALUE!</v>
      </c>
      <c r="H15" t="e">
        <f>'financcement publique'!H15/total!H15</f>
        <v>#VALUE!</v>
      </c>
      <c r="I15" t="e">
        <f>'financcement publique'!I15/total!I15</f>
        <v>#VALUE!</v>
      </c>
      <c r="J15" t="e">
        <f>'financcement publique'!J15/total!J15</f>
        <v>#VALUE!</v>
      </c>
      <c r="K15" t="e">
        <f>'financcement publique'!K15/total!K15</f>
        <v>#VALUE!</v>
      </c>
      <c r="L15">
        <f>'financcement publique'!L15/total!L15</f>
        <v>0.73582915897706291</v>
      </c>
      <c r="M15">
        <f>'financcement publique'!M15/total!M15</f>
        <v>0.73895210373114584</v>
      </c>
      <c r="N15">
        <f>'financcement publique'!N15/total!N15</f>
        <v>0.73990031479538299</v>
      </c>
      <c r="O15">
        <f>'financcement publique'!O15/total!O15</f>
        <v>0.73314718787395294</v>
      </c>
      <c r="P15">
        <f>'financcement publique'!P15/total!P15</f>
        <v>0.72990015764582239</v>
      </c>
      <c r="Q15">
        <f>'financcement publique'!Q15/total!Q15</f>
        <v>0.73130682589225138</v>
      </c>
      <c r="R15">
        <f>'financcement publique'!R15/total!R15</f>
        <v>0.73045930701047546</v>
      </c>
      <c r="S15">
        <f>'financcement publique'!S15/total!S15</f>
        <v>0.72307275436932661</v>
      </c>
      <c r="T15">
        <f>'financcement publique'!T15/total!T15</f>
        <v>0.72195448460508704</v>
      </c>
      <c r="U15">
        <f>'financcement publique'!U15/total!U15</f>
        <v>0.72089964487702218</v>
      </c>
      <c r="V15">
        <f>'financcement publique'!V15/total!V15</f>
        <v>0.70219231604080745</v>
      </c>
      <c r="W15">
        <f>'financcement publique'!W15/total!W15</f>
        <v>0.70966382126672989</v>
      </c>
      <c r="X15">
        <f>'financcement publique'!X15/total!X15</f>
        <v>0.71439936356404132</v>
      </c>
      <c r="Y15">
        <f>'financcement publique'!Y15/total!Y15</f>
        <v>0.72576112412177995</v>
      </c>
    </row>
    <row r="16" spans="1:25">
      <c r="A16" t="s">
        <v>43</v>
      </c>
      <c r="B16">
        <f>'financcement publique'!B16/total!B16</f>
        <v>0</v>
      </c>
      <c r="C16">
        <f>'financcement publique'!C16/total!C16</f>
        <v>0</v>
      </c>
      <c r="D16">
        <f>'financcement publique'!D16/total!D16</f>
        <v>0</v>
      </c>
      <c r="E16">
        <f>'financcement publique'!E16/total!E16</f>
        <v>0</v>
      </c>
      <c r="F16">
        <f>'financcement publique'!F16/total!F16</f>
        <v>0</v>
      </c>
      <c r="G16">
        <f>'financcement publique'!G16/total!G16</f>
        <v>0</v>
      </c>
      <c r="H16">
        <f>'financcement publique'!H16/total!H16</f>
        <v>0</v>
      </c>
      <c r="I16">
        <f>'financcement publique'!I16/total!I16</f>
        <v>0</v>
      </c>
      <c r="J16">
        <f>'financcement publique'!J16/total!J16</f>
        <v>0</v>
      </c>
      <c r="K16">
        <f>'financcement publique'!K16/total!K16</f>
        <v>0</v>
      </c>
      <c r="L16">
        <f>'financcement publique'!L16/total!L16</f>
        <v>0</v>
      </c>
      <c r="M16">
        <f>'financcement publique'!M16/total!M16</f>
        <v>0</v>
      </c>
      <c r="N16">
        <f>'financcement publique'!N16/total!N16</f>
        <v>0</v>
      </c>
      <c r="O16">
        <f>'financcement publique'!O16/total!O16</f>
        <v>0</v>
      </c>
      <c r="P16">
        <f>'financcement publique'!P16/total!P16</f>
        <v>0</v>
      </c>
      <c r="Q16">
        <f>'financcement publique'!Q16/total!Q16</f>
        <v>0</v>
      </c>
      <c r="R16">
        <f>'financcement publique'!R16/total!R16</f>
        <v>0</v>
      </c>
      <c r="S16">
        <f>'financcement publique'!S16/total!S16</f>
        <v>0</v>
      </c>
      <c r="T16">
        <f>'financcement publique'!T16/total!T16</f>
        <v>0</v>
      </c>
      <c r="U16">
        <f>'financcement publique'!U16/total!U16</f>
        <v>0</v>
      </c>
      <c r="V16">
        <f>'financcement publique'!V16/total!V16</f>
        <v>0</v>
      </c>
      <c r="W16">
        <f>'financcement publique'!W16/total!W16</f>
        <v>0</v>
      </c>
      <c r="X16">
        <f>'financcement publique'!X16/total!X16</f>
        <v>0</v>
      </c>
      <c r="Y16">
        <f>'financcement publique'!Y16/total!Y16</f>
        <v>0</v>
      </c>
    </row>
    <row r="17" spans="1:25">
      <c r="A17" t="s">
        <v>44</v>
      </c>
      <c r="B17" t="e">
        <f>'financcement publique'!B17/total!B17</f>
        <v>#VALUE!</v>
      </c>
      <c r="C17" t="e">
        <f>'financcement publique'!C17/total!C17</f>
        <v>#VALUE!</v>
      </c>
      <c r="D17" t="e">
        <f>'financcement publique'!D17/total!D17</f>
        <v>#VALUE!</v>
      </c>
      <c r="E17">
        <f>'financcement publique'!E17/total!E17</f>
        <v>0.63358630083673861</v>
      </c>
      <c r="F17">
        <f>'financcement publique'!F17/total!F17</f>
        <v>0.62607718246534283</v>
      </c>
      <c r="G17">
        <f>'financcement publique'!G17/total!G17</f>
        <v>0.61888574126534468</v>
      </c>
      <c r="H17">
        <f>'financcement publique'!H17/total!H17</f>
        <v>0.61781262565339767</v>
      </c>
      <c r="I17">
        <f>'financcement publique'!I17/total!I17</f>
        <v>0.62545805207328831</v>
      </c>
      <c r="J17">
        <f>'financcement publique'!J17/total!J17</f>
        <v>0.63421185160315596</v>
      </c>
      <c r="K17">
        <f>'financcement publique'!K17/total!K17</f>
        <v>0.64324324324324322</v>
      </c>
      <c r="L17">
        <f>'financcement publique'!L17/total!L17</f>
        <v>0.62723688201395211</v>
      </c>
      <c r="M17">
        <f>'financcement publique'!M17/total!M17</f>
        <v>0.62898979927607757</v>
      </c>
      <c r="N17">
        <f>'financcement publique'!N17/total!N17</f>
        <v>0.63002461033634127</v>
      </c>
      <c r="O17">
        <f>'financcement publique'!O17/total!O17</f>
        <v>0.61948734277981221</v>
      </c>
      <c r="P17">
        <f>'financcement publique'!P17/total!P17</f>
        <v>0.62920465262496073</v>
      </c>
      <c r="Q17">
        <f>'financcement publique'!Q17/total!Q17</f>
        <v>0.62400240927571149</v>
      </c>
      <c r="R17">
        <f>'financcement publique'!R17/total!R17</f>
        <v>0.62876753207997615</v>
      </c>
      <c r="S17">
        <f>'financcement publique'!S17/total!S17</f>
        <v>0.62164620281946337</v>
      </c>
      <c r="T17">
        <f>'financcement publique'!T17/total!T17</f>
        <v>0.64549394709311014</v>
      </c>
      <c r="U17">
        <f>'financcement publique'!U17/total!U17</f>
        <v>0.65908757517969785</v>
      </c>
      <c r="V17">
        <f>'financcement publique'!V17/total!V17</f>
        <v>0.6810924924132471</v>
      </c>
      <c r="W17">
        <f>'financcement publique'!W17/total!W17</f>
        <v>0.63863302629822449</v>
      </c>
      <c r="X17">
        <f>'financcement publique'!X17/total!X17</f>
        <v>0.64914529914529928</v>
      </c>
      <c r="Y17">
        <f>'financcement publique'!Y17/total!Y17</f>
        <v>0.67985183225294354</v>
      </c>
    </row>
    <row r="18" spans="1:25">
      <c r="A18" t="s">
        <v>45</v>
      </c>
      <c r="B18">
        <f>'financcement publique'!B18/total!B18</f>
        <v>0.13985619624982376</v>
      </c>
      <c r="C18">
        <f>'financcement publique'!C18/total!C18</f>
        <v>0.14191146048820852</v>
      </c>
      <c r="D18">
        <f>'financcement publique'!D18/total!D18</f>
        <v>0.14420555846879918</v>
      </c>
      <c r="E18">
        <f>'financcement publique'!E18/total!E18</f>
        <v>0.14651045603426557</v>
      </c>
      <c r="F18">
        <f>'financcement publique'!F18/total!F18</f>
        <v>0.1489018488646234</v>
      </c>
      <c r="G18">
        <f>'financcement publique'!G18/total!G18</f>
        <v>0.14587355212355213</v>
      </c>
      <c r="H18">
        <f>'financcement publique'!H18/total!H18</f>
        <v>0.14594398841139547</v>
      </c>
      <c r="I18">
        <f>'financcement publique'!I18/total!I18</f>
        <v>0.14448292924294903</v>
      </c>
      <c r="J18">
        <f>'financcement publique'!J18/total!J18</f>
        <v>0.14611051180630469</v>
      </c>
      <c r="K18">
        <f>'financcement publique'!K18/total!K18</f>
        <v>0.14376159807881236</v>
      </c>
      <c r="L18">
        <f>'financcement publique'!L18/total!L18</f>
        <v>0.13913804419164297</v>
      </c>
      <c r="M18">
        <f>'financcement publique'!M18/total!M18</f>
        <v>0.13694025805052584</v>
      </c>
      <c r="N18">
        <f>'financcement publique'!N18/total!N18</f>
        <v>0.13519716252868766</v>
      </c>
      <c r="O18">
        <f>'financcement publique'!O18/total!O18</f>
        <v>0.12932177460479347</v>
      </c>
      <c r="P18">
        <f>'financcement publique'!P18/total!P18</f>
        <v>0.1307637255904304</v>
      </c>
      <c r="Q18">
        <f>'financcement publique'!Q18/total!Q18</f>
        <v>0.13333333333333333</v>
      </c>
      <c r="R18">
        <f>'financcement publique'!R18/total!R18</f>
        <v>0.13009170398805714</v>
      </c>
      <c r="S18">
        <f>'financcement publique'!S18/total!S18</f>
        <v>0.12654760600416345</v>
      </c>
      <c r="T18">
        <f>'financcement publique'!T18/total!T18</f>
        <v>0.13557447749640608</v>
      </c>
      <c r="U18">
        <f>'financcement publique'!U18/total!U18</f>
        <v>0.13520881038054738</v>
      </c>
      <c r="V18">
        <f>'financcement publique'!V18/total!V18</f>
        <v>0.13237126245847175</v>
      </c>
      <c r="W18">
        <f>'financcement publique'!W18/total!W18</f>
        <v>0.12780487804878049</v>
      </c>
      <c r="X18">
        <f>'financcement publique'!X18/total!X18</f>
        <v>0.1310273618998451</v>
      </c>
      <c r="Y18" t="e">
        <f>'financcement publique'!Y18/total!Y18</f>
        <v>#VALUE!</v>
      </c>
    </row>
    <row r="19" spans="1:25">
      <c r="A19" t="s">
        <v>46</v>
      </c>
      <c r="B19" t="e">
        <f>'financcement publique'!B19/total!B19</f>
        <v>#VALUE!</v>
      </c>
      <c r="C19" t="e">
        <f>'financcement publique'!C19/total!C19</f>
        <v>#VALUE!</v>
      </c>
      <c r="D19" t="e">
        <f>'financcement publique'!D19/total!D19</f>
        <v>#VALUE!</v>
      </c>
      <c r="E19" t="e">
        <f>'financcement publique'!E19/total!E19</f>
        <v>#VALUE!</v>
      </c>
      <c r="F19" t="e">
        <f>'financcement publique'!F19/total!F19</f>
        <v>#VALUE!</v>
      </c>
      <c r="G19" t="e">
        <f>'financcement publique'!G19/total!G19</f>
        <v>#VALUE!</v>
      </c>
      <c r="H19">
        <f>'financcement publique'!H19/total!H19</f>
        <v>0.73002118236087044</v>
      </c>
      <c r="I19">
        <f>'financcement publique'!I19/total!I19</f>
        <v>0.72625048468398601</v>
      </c>
      <c r="J19">
        <f>'financcement publique'!J19/total!J19</f>
        <v>0.7188839158175413</v>
      </c>
      <c r="K19">
        <f>'financcement publique'!K19/total!K19</f>
        <v>0.71509567682494679</v>
      </c>
      <c r="L19">
        <f>'financcement publique'!L19/total!L19</f>
        <v>0.71298770710849801</v>
      </c>
      <c r="M19">
        <f>'financcement publique'!M19/total!M19</f>
        <v>0.71086276262852033</v>
      </c>
      <c r="N19">
        <f>'financcement publique'!N19/total!N19</f>
        <v>0.71063114101088787</v>
      </c>
      <c r="O19">
        <f>'financcement publique'!O19/total!O19</f>
        <v>0.70717795717795706</v>
      </c>
      <c r="P19">
        <f>'financcement publique'!P19/total!P19</f>
        <v>0.70812028771990632</v>
      </c>
      <c r="Q19">
        <f>'financcement publique'!Q19/total!Q19</f>
        <v>0.70894479385045417</v>
      </c>
      <c r="R19">
        <f>'financcement publique'!R19/total!R19</f>
        <v>0.71266672478423854</v>
      </c>
      <c r="S19">
        <f>'financcement publique'!S19/total!S19</f>
        <v>0.71360634081902241</v>
      </c>
      <c r="T19">
        <f>'financcement publique'!T19/total!T19</f>
        <v>0.7108315488936473</v>
      </c>
      <c r="U19">
        <f>'financcement publique'!U19/total!U19</f>
        <v>0.71169627558842097</v>
      </c>
      <c r="V19">
        <f>'financcement publique'!V19/total!V19</f>
        <v>0.72458989366086879</v>
      </c>
      <c r="W19">
        <f>'financcement publique'!W19/total!W19</f>
        <v>0.74268768280792985</v>
      </c>
      <c r="X19">
        <f>'financcement publique'!X19/total!X19</f>
        <v>0.74086854064972241</v>
      </c>
      <c r="Y19" t="e">
        <f>'financcement publique'!Y19/total!Y19</f>
        <v>#VALUE!</v>
      </c>
    </row>
    <row r="20" spans="1:25">
      <c r="A20" t="s">
        <v>47</v>
      </c>
      <c r="B20">
        <f>'financcement publique'!B20/total!B20</f>
        <v>0.70438915857605178</v>
      </c>
      <c r="C20">
        <f>'financcement publique'!C20/total!C20</f>
        <v>0.70295333131740756</v>
      </c>
      <c r="D20">
        <f>'financcement publique'!D20/total!D20</f>
        <v>0.6996268656716419</v>
      </c>
      <c r="E20">
        <f>'financcement publique'!E20/total!E20</f>
        <v>0.69380888290713327</v>
      </c>
      <c r="F20">
        <f>'financcement publique'!F20/total!F20</f>
        <v>0.67819830475064058</v>
      </c>
      <c r="G20">
        <f>'financcement publique'!G20/total!G20</f>
        <v>0.67891776570985263</v>
      </c>
      <c r="H20">
        <f>'financcement publique'!H20/total!H20</f>
        <v>0.67701375245579576</v>
      </c>
      <c r="I20">
        <f>'financcement publique'!I20/total!I20</f>
        <v>0.67814147845985473</v>
      </c>
      <c r="J20">
        <f>'financcement publique'!J20/total!J20</f>
        <v>0.68061652521705207</v>
      </c>
      <c r="K20">
        <f>'financcement publique'!K20/total!K20</f>
        <v>0.68490834668090406</v>
      </c>
      <c r="L20">
        <f>'financcement publique'!L20/total!L20</f>
        <v>0.68493150684931503</v>
      </c>
      <c r="M20">
        <f>'financcement publique'!M20/total!M20</f>
        <v>0.68259417331601413</v>
      </c>
      <c r="N20">
        <f>'financcement publique'!N20/total!N20</f>
        <v>0.68257624619920765</v>
      </c>
      <c r="O20">
        <f>'financcement publique'!O20/total!O20</f>
        <v>0.69206291481043725</v>
      </c>
      <c r="P20">
        <f>'financcement publique'!P20/total!P20</f>
        <v>0.69798657718120805</v>
      </c>
      <c r="Q20">
        <f>'financcement publique'!Q20/total!Q20</f>
        <v>0.69749776586237711</v>
      </c>
      <c r="R20">
        <f>'financcement publique'!R20/total!R20</f>
        <v>0.69916384984878133</v>
      </c>
      <c r="S20">
        <f>'financcement publique'!S20/total!S20</f>
        <v>0.70580451658433307</v>
      </c>
      <c r="T20">
        <f>'financcement publique'!T20/total!T20</f>
        <v>0.70385854890688959</v>
      </c>
      <c r="U20">
        <f>'financcement publique'!U20/total!U20</f>
        <v>0.70262888357801301</v>
      </c>
      <c r="V20">
        <f>'financcement publique'!V20/total!V20</f>
        <v>0.69187741274718351</v>
      </c>
      <c r="W20">
        <f>'financcement publique'!W20/total!W20</f>
        <v>0.67859904128653159</v>
      </c>
      <c r="X20">
        <f>'financcement publique'!X20/total!X20</f>
        <v>0.68385561285204277</v>
      </c>
      <c r="Y20" t="e">
        <f>'financcement publique'!Y20/total!Y20</f>
        <v>#VALUE!</v>
      </c>
    </row>
    <row r="21" spans="1:25">
      <c r="A21" t="s">
        <v>48</v>
      </c>
      <c r="B21" t="e">
        <f>'financcement publique'!B21/total!B21</f>
        <v>#VALUE!</v>
      </c>
      <c r="C21" t="e">
        <f>'financcement publique'!C21/total!C21</f>
        <v>#VALUE!</v>
      </c>
      <c r="D21" t="e">
        <f>'financcement publique'!D21/total!D21</f>
        <v>#VALUE!</v>
      </c>
      <c r="E21">
        <f>'financcement publique'!E21/total!E21</f>
        <v>0.36442182506805543</v>
      </c>
      <c r="F21">
        <f>'financcement publique'!F21/total!F21</f>
        <v>0.36767976278724984</v>
      </c>
      <c r="G21">
        <f>'financcement publique'!G21/total!G21</f>
        <v>0.37162872154115589</v>
      </c>
      <c r="H21">
        <f>'financcement publique'!H21/total!H21</f>
        <v>0.40586027364087657</v>
      </c>
      <c r="I21">
        <f>'financcement publique'!I21/total!I21</f>
        <v>0.40497737556561086</v>
      </c>
      <c r="J21">
        <f>'financcement publique'!J21/total!J21</f>
        <v>0.411191662890802</v>
      </c>
      <c r="K21">
        <f>'financcement publique'!K21/total!K21</f>
        <v>0.40948230041458489</v>
      </c>
      <c r="L21">
        <f>'financcement publique'!L21/total!L21</f>
        <v>0.38793372929040326</v>
      </c>
      <c r="M21">
        <f>'financcement publique'!M21/total!M21</f>
        <v>0.43217665615141954</v>
      </c>
      <c r="N21">
        <f>'financcement publique'!N21/total!N21</f>
        <v>0.35880770954728824</v>
      </c>
      <c r="O21">
        <f>'financcement publique'!O21/total!O21</f>
        <v>0.31524057833609859</v>
      </c>
      <c r="P21">
        <f>'financcement publique'!P21/total!P21</f>
        <v>0.27448992523127613</v>
      </c>
      <c r="Q21">
        <f>'financcement publique'!Q21/total!Q21</f>
        <v>0.30231143552311429</v>
      </c>
      <c r="R21">
        <f>'financcement publique'!R21/total!R21</f>
        <v>0.30737365368682684</v>
      </c>
      <c r="S21">
        <f>'financcement publique'!S21/total!S21</f>
        <v>0.32870313460356482</v>
      </c>
      <c r="T21">
        <f>'financcement publique'!T21/total!T21</f>
        <v>0.32364532019704439</v>
      </c>
      <c r="U21">
        <f>'financcement publique'!U21/total!U21</f>
        <v>0.34179068065381801</v>
      </c>
      <c r="V21">
        <f>'financcement publique'!V21/total!V21</f>
        <v>0.33722643097643101</v>
      </c>
      <c r="W21">
        <f>'financcement publique'!W21/total!W21</f>
        <v>0.31832552054943858</v>
      </c>
      <c r="X21">
        <f>'financcement publique'!X21/total!X21</f>
        <v>0.31717647058823534</v>
      </c>
      <c r="Y21" t="e">
        <f>'financcement publique'!Y21/total!Y21</f>
        <v>#VALUE!</v>
      </c>
    </row>
    <row r="22" spans="1:25">
      <c r="A22" t="s">
        <v>49</v>
      </c>
      <c r="B22" t="e">
        <f>'financcement publique'!B22/total!B22</f>
        <v>#VALUE!</v>
      </c>
      <c r="C22" t="e">
        <f>'financcement publique'!C22/total!C22</f>
        <v>#VALUE!</v>
      </c>
      <c r="D22" t="e">
        <f>'financcement publique'!D22/total!D22</f>
        <v>#VALUE!</v>
      </c>
      <c r="E22" t="e">
        <f>'financcement publique'!E22/total!E22</f>
        <v>#VALUE!</v>
      </c>
      <c r="F22" t="e">
        <f>'financcement publique'!F22/total!F22</f>
        <v>#VALUE!</v>
      </c>
      <c r="G22" t="e">
        <f>'financcement publique'!G22/total!G22</f>
        <v>#VALUE!</v>
      </c>
      <c r="H22">
        <f>'financcement publique'!H22/total!H22</f>
        <v>0.62458215479557722</v>
      </c>
      <c r="I22">
        <f>'financcement publique'!I22/total!I22</f>
        <v>0.59050527484730697</v>
      </c>
      <c r="J22">
        <f>'financcement publique'!J22/total!J22</f>
        <v>0.59184537246049662</v>
      </c>
      <c r="K22">
        <f>'financcement publique'!K22/total!K22</f>
        <v>0.58820271392965939</v>
      </c>
      <c r="L22">
        <f>'financcement publique'!L22/total!L22</f>
        <v>0.58907235870586661</v>
      </c>
      <c r="M22">
        <f>'financcement publique'!M22/total!M22</f>
        <v>0.58454752038497526</v>
      </c>
      <c r="N22">
        <f>'financcement publique'!N22/total!N22</f>
        <v>0.56861422210228052</v>
      </c>
      <c r="O22">
        <f>'financcement publique'!O22/total!O22</f>
        <v>0.57768869228642528</v>
      </c>
      <c r="P22">
        <f>'financcement publique'!P22/total!P22</f>
        <v>0.57414502625230601</v>
      </c>
      <c r="Q22">
        <f>'financcement publique'!Q22/total!Q22</f>
        <v>0.56740589436825206</v>
      </c>
      <c r="R22">
        <f>'financcement publique'!R22/total!R22</f>
        <v>0.59573554665140238</v>
      </c>
      <c r="S22">
        <f>'financcement publique'!S22/total!S22</f>
        <v>0.60720640569395012</v>
      </c>
      <c r="T22">
        <f>'financcement publique'!T22/total!T22</f>
        <v>0.60972644376899687</v>
      </c>
      <c r="U22">
        <f>'financcement publique'!U22/total!U22</f>
        <v>0.60012734797835088</v>
      </c>
      <c r="V22">
        <f>'financcement publique'!V22/total!V22</f>
        <v>0.5916575192096597</v>
      </c>
      <c r="W22">
        <f>'financcement publique'!W22/total!W22</f>
        <v>0.57971800433839471</v>
      </c>
      <c r="X22">
        <f>'financcement publique'!X22/total!X22</f>
        <v>0.61339898537749926</v>
      </c>
      <c r="Y22">
        <f>'financcement publique'!Y22/total!Y22</f>
        <v>0.62165985539138635</v>
      </c>
    </row>
    <row r="23" spans="1:25">
      <c r="A23" t="s">
        <v>51</v>
      </c>
      <c r="B23">
        <f>'financcement publique'!B23/total!B23</f>
        <v>0</v>
      </c>
      <c r="C23">
        <f>'financcement publique'!C23/total!C23</f>
        <v>0</v>
      </c>
      <c r="D23">
        <f>'financcement publique'!D23/total!D23</f>
        <v>0</v>
      </c>
      <c r="E23">
        <f>'financcement publique'!E23/total!E23</f>
        <v>0</v>
      </c>
      <c r="F23">
        <f>'financcement publique'!F23/total!F23</f>
        <v>0</v>
      </c>
      <c r="G23">
        <f>'financcement publique'!G23/total!G23</f>
        <v>0</v>
      </c>
      <c r="H23">
        <f>'financcement publique'!H23/total!H23</f>
        <v>0</v>
      </c>
      <c r="I23">
        <f>'financcement publique'!I23/total!I23</f>
        <v>0</v>
      </c>
      <c r="J23">
        <f>'financcement publique'!J23/total!J23</f>
        <v>0</v>
      </c>
      <c r="K23">
        <f>'financcement publique'!K23/total!K23</f>
        <v>0</v>
      </c>
      <c r="L23">
        <f>'financcement publique'!L23/total!L23</f>
        <v>0</v>
      </c>
      <c r="M23">
        <f>'financcement publique'!M23/total!M23</f>
        <v>0</v>
      </c>
      <c r="N23">
        <f>'financcement publique'!N23/total!N23</f>
        <v>0</v>
      </c>
      <c r="O23">
        <f>'financcement publique'!O23/total!O23</f>
        <v>0</v>
      </c>
      <c r="P23">
        <f>'financcement publique'!P23/total!P23</f>
        <v>0</v>
      </c>
      <c r="Q23">
        <f>'financcement publique'!Q23/total!Q23</f>
        <v>0</v>
      </c>
      <c r="R23">
        <f>'financcement publique'!R23/total!R23</f>
        <v>0</v>
      </c>
      <c r="S23">
        <f>'financcement publique'!S23/total!S23</f>
        <v>0</v>
      </c>
      <c r="T23">
        <f>'financcement publique'!T23/total!T23</f>
        <v>0</v>
      </c>
      <c r="U23">
        <f>'financcement publique'!U23/total!U23</f>
        <v>0</v>
      </c>
      <c r="V23">
        <f>'financcement publique'!V23/total!V23</f>
        <v>0</v>
      </c>
      <c r="W23">
        <f>'financcement publique'!W23/total!W23</f>
        <v>0</v>
      </c>
      <c r="X23">
        <f>'financcement publique'!X23/total!X23</f>
        <v>0</v>
      </c>
      <c r="Y23">
        <f>'financcement publique'!Y23/total!Y23</f>
        <v>0</v>
      </c>
    </row>
    <row r="24" spans="1:25">
      <c r="A24" t="s">
        <v>51</v>
      </c>
      <c r="B24" t="e">
        <f>'financcement publique'!B24/total!B24</f>
        <v>#VALUE!</v>
      </c>
      <c r="C24" t="e">
        <f>'financcement publique'!C24/total!C24</f>
        <v>#VALUE!</v>
      </c>
      <c r="D24" t="e">
        <f>'financcement publique'!D24/total!D24</f>
        <v>#VALUE!</v>
      </c>
      <c r="E24" t="e">
        <f>'financcement publique'!E24/total!E24</f>
        <v>#VALUE!</v>
      </c>
      <c r="F24" t="e">
        <f>'financcement publique'!F24/total!F24</f>
        <v>#VALUE!</v>
      </c>
      <c r="G24" t="e">
        <f>'financcement publique'!G24/total!G24</f>
        <v>#VALUE!</v>
      </c>
      <c r="H24" t="e">
        <f>'financcement publique'!H24/total!H24</f>
        <v>#VALUE!</v>
      </c>
      <c r="I24" t="e">
        <f>'financcement publique'!I24/total!I24</f>
        <v>#VALUE!</v>
      </c>
      <c r="J24" t="e">
        <f>'financcement publique'!J24/total!J24</f>
        <v>#VALUE!</v>
      </c>
      <c r="K24" t="e">
        <f>'financcement publique'!K24/total!K24</f>
        <v>#VALUE!</v>
      </c>
      <c r="L24" t="e">
        <f>'financcement publique'!L24/total!L24</f>
        <v>#VALUE!</v>
      </c>
      <c r="M24">
        <f>'financcement publique'!M24/total!M24</f>
        <v>2.7343013388647936E-3</v>
      </c>
      <c r="N24">
        <f>'financcement publique'!N24/total!N24</f>
        <v>2.4532930741649364E-3</v>
      </c>
      <c r="O24">
        <f>'financcement publique'!O24/total!O24</f>
        <v>3.0164444876909606E-3</v>
      </c>
      <c r="P24">
        <f>'financcement publique'!P24/total!P24</f>
        <v>2.8382213812677389E-3</v>
      </c>
      <c r="Q24">
        <f>'financcement publique'!Q24/total!Q24</f>
        <v>3.1352235550708833E-3</v>
      </c>
      <c r="R24">
        <f>'financcement publique'!R24/total!R24</f>
        <v>3.2132815637970279E-3</v>
      </c>
      <c r="S24">
        <f>'financcement publique'!S24/total!S24</f>
        <v>3.6491228070175438E-3</v>
      </c>
      <c r="T24">
        <f>'financcement publique'!T24/total!T24</f>
        <v>6.1082024432809771E-3</v>
      </c>
      <c r="U24">
        <f>'financcement publique'!U24/total!U24</f>
        <v>6.1111939186167842E-3</v>
      </c>
      <c r="V24">
        <f>'financcement publique'!V24/total!V24</f>
        <v>5.3453368968912644E-3</v>
      </c>
      <c r="W24">
        <f>'financcement publique'!W24/total!W24</f>
        <v>5.5084114932261426E-3</v>
      </c>
      <c r="X24">
        <f>'financcement publique'!X24/total!X24</f>
        <v>5.7189542483660136E-3</v>
      </c>
      <c r="Y24" t="e">
        <f>'financcement publique'!Y24/total!Y24</f>
        <v>#VALUE!</v>
      </c>
    </row>
    <row r="25" spans="1:25">
      <c r="A25" t="s">
        <v>52</v>
      </c>
      <c r="B25" t="e">
        <f>'financcement publique'!B25/total!B25</f>
        <v>#VALUE!</v>
      </c>
      <c r="C25" t="e">
        <f>'financcement publique'!C25/total!C25</f>
        <v>#VALUE!</v>
      </c>
      <c r="D25" t="e">
        <f>'financcement publique'!D25/total!D25</f>
        <v>#VALUE!</v>
      </c>
      <c r="E25" t="e">
        <f>'financcement publique'!E25/total!E25</f>
        <v>#VALUE!</v>
      </c>
      <c r="F25" t="e">
        <f>'financcement publique'!F25/total!F25</f>
        <v>#VALUE!</v>
      </c>
      <c r="G25" t="e">
        <f>'financcement publique'!G25/total!G25</f>
        <v>#VALUE!</v>
      </c>
      <c r="H25">
        <f>'financcement publique'!H25/total!H25</f>
        <v>0.45946348733233983</v>
      </c>
      <c r="I25">
        <f>'financcement publique'!I25/total!I25</f>
        <v>0.44495892457057507</v>
      </c>
      <c r="J25">
        <f>'financcement publique'!J25/total!J25</f>
        <v>0.44786174575278259</v>
      </c>
      <c r="K25">
        <f>'financcement publique'!K25/total!K25</f>
        <v>0.4434644303065356</v>
      </c>
      <c r="L25">
        <f>'financcement publique'!L25/total!L25</f>
        <v>0.46051103368176544</v>
      </c>
      <c r="M25">
        <f>'financcement publique'!M25/total!M25</f>
        <v>0.46512648047960226</v>
      </c>
      <c r="N25">
        <f>'financcement publique'!N25/total!N25</f>
        <v>0.46172591743119268</v>
      </c>
      <c r="O25">
        <f>'financcement publique'!O25/total!O25</f>
        <v>0.46737568266743312</v>
      </c>
      <c r="P25">
        <f>'financcement publique'!P25/total!P25</f>
        <v>0.45777146912704048</v>
      </c>
      <c r="Q25">
        <f>'financcement publique'!Q25/total!Q25</f>
        <v>0.46710338934776413</v>
      </c>
      <c r="R25">
        <f>'financcement publique'!R25/total!R25</f>
        <v>0.48210259301014652</v>
      </c>
      <c r="S25">
        <f>'financcement publique'!S25/total!S25</f>
        <v>0.48327759197324416</v>
      </c>
      <c r="T25">
        <f>'financcement publique'!T25/total!T25</f>
        <v>0.49377421140011069</v>
      </c>
      <c r="U25">
        <f>'financcement publique'!U25/total!U25</f>
        <v>0.49512127125731809</v>
      </c>
      <c r="V25">
        <f>'financcement publique'!V25/total!V25</f>
        <v>0.49461528480602052</v>
      </c>
      <c r="W25">
        <f>'financcement publique'!W25/total!W25</f>
        <v>0.45351043643263755</v>
      </c>
      <c r="X25">
        <f>'financcement publique'!X25/total!X25</f>
        <v>0.50013653741125064</v>
      </c>
      <c r="Y25" t="e">
        <f>'financcement publique'!Y25/total!Y25</f>
        <v>#VALUE!</v>
      </c>
    </row>
    <row r="26" spans="1:25">
      <c r="A26" t="s">
        <v>53</v>
      </c>
      <c r="B26" t="e">
        <f>'financcement publique'!B26/total!B26</f>
        <v>#VALUE!</v>
      </c>
      <c r="C26" t="e">
        <f>'financcement publique'!C26/total!C26</f>
        <v>#VALUE!</v>
      </c>
      <c r="D26" t="e">
        <f>'financcement publique'!D26/total!D26</f>
        <v>#VALUE!</v>
      </c>
      <c r="E26" t="e">
        <f>'financcement publique'!E26/total!E26</f>
        <v>#VALUE!</v>
      </c>
      <c r="F26" t="e">
        <f>'financcement publique'!F26/total!F26</f>
        <v>#VALUE!</v>
      </c>
      <c r="G26" t="e">
        <f>'financcement publique'!G26/total!G26</f>
        <v>#VALUE!</v>
      </c>
      <c r="H26" t="e">
        <f>'financcement publique'!H26/total!H26</f>
        <v>#VALUE!</v>
      </c>
      <c r="I26" t="e">
        <f>'financcement publique'!I26/total!I26</f>
        <v>#VALUE!</v>
      </c>
      <c r="J26" t="e">
        <f>'financcement publique'!J26/total!J26</f>
        <v>#VALUE!</v>
      </c>
      <c r="K26" t="e">
        <f>'financcement publique'!K26/total!K26</f>
        <v>#VALUE!</v>
      </c>
      <c r="L26" t="e">
        <f>'financcement publique'!L26/total!L26</f>
        <v>#VALUE!</v>
      </c>
      <c r="M26" t="e">
        <f>'financcement publique'!M26/total!M26</f>
        <v>#VALUE!</v>
      </c>
      <c r="N26">
        <f>'financcement publique'!N26/total!N26</f>
        <v>2.2768670309653914E-3</v>
      </c>
      <c r="O26">
        <f>'financcement publique'!O26/total!O26</f>
        <v>2.3931623931623932E-3</v>
      </c>
      <c r="P26">
        <f>'financcement publique'!P26/total!P26</f>
        <v>2.4808299503834008E-3</v>
      </c>
      <c r="Q26">
        <f>'financcement publique'!Q26/total!Q26</f>
        <v>2.3710059839674837E-3</v>
      </c>
      <c r="R26">
        <f>'financcement publique'!R26/total!R26</f>
        <v>1.8338108882521491E-3</v>
      </c>
      <c r="S26">
        <f>'financcement publique'!S26/total!S26</f>
        <v>1.7285088730122145E-3</v>
      </c>
      <c r="T26">
        <f>'financcement publique'!T26/total!T26</f>
        <v>1.4973508408200873E-3</v>
      </c>
      <c r="U26">
        <f>'financcement publique'!U26/total!U26</f>
        <v>1.6173752310536043E-3</v>
      </c>
      <c r="V26">
        <f>'financcement publique'!V26/total!V26</f>
        <v>1.5584415584415584E-3</v>
      </c>
      <c r="W26">
        <f>'financcement publique'!W26/total!W26</f>
        <v>1.59846547314578E-3</v>
      </c>
      <c r="X26">
        <f>'financcement publique'!X26/total!X26</f>
        <v>1.675603217158177E-3</v>
      </c>
      <c r="Y26">
        <f>'financcement publique'!Y26/total!Y26</f>
        <v>1.7757783828578194E-3</v>
      </c>
    </row>
    <row r="27" spans="1:25">
      <c r="A27" t="s">
        <v>54</v>
      </c>
      <c r="B27" t="e">
        <f>'financcement publique'!B27/total!B27</f>
        <v>#VALUE!</v>
      </c>
      <c r="C27" t="e">
        <f>'financcement publique'!C27/total!C27</f>
        <v>#VALUE!</v>
      </c>
      <c r="D27" t="e">
        <f>'financcement publique'!D27/total!D27</f>
        <v>#VALUE!</v>
      </c>
      <c r="E27" t="e">
        <f>'financcement publique'!E27/total!E27</f>
        <v>#VALUE!</v>
      </c>
      <c r="F27" t="e">
        <f>'financcement publique'!F27/total!F27</f>
        <v>#VALUE!</v>
      </c>
      <c r="G27" t="e">
        <f>'financcement publique'!G27/total!G27</f>
        <v>#VALUE!</v>
      </c>
      <c r="H27" t="e">
        <f>'financcement publique'!H27/total!H27</f>
        <v>#VALUE!</v>
      </c>
      <c r="I27" t="e">
        <f>'financcement publique'!I27/total!I27</f>
        <v>#VALUE!</v>
      </c>
      <c r="J27" t="e">
        <f>'financcement publique'!J27/total!J27</f>
        <v>#VALUE!</v>
      </c>
      <c r="K27" t="e">
        <f>'financcement publique'!K27/total!K27</f>
        <v>#VALUE!</v>
      </c>
      <c r="L27" t="e">
        <f>'financcement publique'!L27/total!L27</f>
        <v>#VALUE!</v>
      </c>
      <c r="M27" t="e">
        <f>'financcement publique'!M27/total!M27</f>
        <v>#VALUE!</v>
      </c>
      <c r="N27" t="e">
        <f>'financcement publique'!N27/total!N27</f>
        <v>#VALUE!</v>
      </c>
      <c r="O27" t="e">
        <f>'financcement publique'!O27/total!O27</f>
        <v>#VALUE!</v>
      </c>
      <c r="P27" t="e">
        <f>'financcement publique'!P27/total!P27</f>
        <v>#VALUE!</v>
      </c>
      <c r="Q27">
        <f>'financcement publique'!Q27/total!Q27</f>
        <v>0.75674418604651161</v>
      </c>
      <c r="R27" t="e">
        <f>'financcement publique'!R27/total!R27</f>
        <v>#VALUE!</v>
      </c>
      <c r="S27">
        <f>'financcement publique'!S27/total!S27</f>
        <v>0.75778903903903894</v>
      </c>
      <c r="T27" t="e">
        <f>'financcement publique'!T27/total!T27</f>
        <v>#VALUE!</v>
      </c>
      <c r="U27">
        <f>'financcement publique'!U27/total!U27</f>
        <v>0.75852324521422054</v>
      </c>
      <c r="V27" t="e">
        <f>'financcement publique'!V27/total!V27</f>
        <v>#VALUE!</v>
      </c>
      <c r="W27">
        <f>'financcement publique'!W27/total!W27</f>
        <v>0.76281086821842647</v>
      </c>
      <c r="X27" t="e">
        <f>'financcement publique'!X27/total!X27</f>
        <v>#VALUE!</v>
      </c>
      <c r="Y27" t="e">
        <f>'financcement publique'!Y27/total!Y27</f>
        <v>#VALUE!</v>
      </c>
    </row>
    <row r="28" spans="1:25">
      <c r="A28" t="s">
        <v>55</v>
      </c>
      <c r="B28">
        <f>'financcement publique'!B28/total!B28</f>
        <v>0.40440985732814527</v>
      </c>
      <c r="C28">
        <f>'financcement publique'!C28/total!C28</f>
        <v>0.44961601117058414</v>
      </c>
      <c r="D28">
        <f>'financcement publique'!D28/total!D28</f>
        <v>0.45017438963627299</v>
      </c>
      <c r="E28">
        <f>'financcement publique'!E28/total!E28</f>
        <v>0.44244688302591639</v>
      </c>
      <c r="F28">
        <f>'financcement publique'!F28/total!F28</f>
        <v>0.44480899929692985</v>
      </c>
      <c r="G28">
        <f>'financcement publique'!G28/total!G28</f>
        <v>0.4366754617414248</v>
      </c>
      <c r="H28">
        <f>'financcement publique'!H28/total!H28</f>
        <v>0.45225819756650854</v>
      </c>
      <c r="I28">
        <f>'financcement publique'!I28/total!I28</f>
        <v>0.46417759838546918</v>
      </c>
      <c r="J28">
        <f>'financcement publique'!J28/total!J28</f>
        <v>0.44700724361418226</v>
      </c>
      <c r="K28">
        <f>'financcement publique'!K28/total!K28</f>
        <v>0.46050538964481358</v>
      </c>
      <c r="L28">
        <f>'financcement publique'!L28/total!L28</f>
        <v>0.46632302405498277</v>
      </c>
      <c r="M28">
        <f>'financcement publique'!M28/total!M28</f>
        <v>0.46424344885883345</v>
      </c>
      <c r="N28">
        <f>'financcement publique'!N28/total!N28</f>
        <v>0.45914138902701807</v>
      </c>
      <c r="O28">
        <f>'financcement publique'!O28/total!O28</f>
        <v>0.46252641846854176</v>
      </c>
      <c r="P28">
        <f>'financcement publique'!P28/total!P28</f>
        <v>0.45565271705184263</v>
      </c>
      <c r="Q28">
        <f>'financcement publique'!Q28/total!Q28</f>
        <v>0.45484899074214596</v>
      </c>
      <c r="R28">
        <f>'financcement publique'!R28/total!R28</f>
        <v>0.45938864628820963</v>
      </c>
      <c r="S28">
        <f>'financcement publique'!S28/total!S28</f>
        <v>0.46360153256704983</v>
      </c>
      <c r="T28">
        <f>'financcement publique'!T28/total!T28</f>
        <v>0.4712321452409558</v>
      </c>
      <c r="U28">
        <f>'financcement publique'!U28/total!U28</f>
        <v>0.47584097859327212</v>
      </c>
      <c r="V28">
        <f>'financcement publique'!V28/total!V28</f>
        <v>0.47293413173652693</v>
      </c>
      <c r="W28">
        <f>'financcement publique'!W28/total!W28</f>
        <v>0.42782124102454189</v>
      </c>
      <c r="X28">
        <f>'financcement publique'!X28/total!X28</f>
        <v>0.4507101971592114</v>
      </c>
      <c r="Y28">
        <f>'financcement publique'!Y28/total!Y28</f>
        <v>0.48896761133603239</v>
      </c>
    </row>
    <row r="29" spans="1:25">
      <c r="A29" t="s">
        <v>56</v>
      </c>
      <c r="B29">
        <f>'financcement publique'!B29/total!B29</f>
        <v>0</v>
      </c>
      <c r="C29">
        <f>'financcement publique'!C29/total!C29</f>
        <v>0</v>
      </c>
      <c r="D29">
        <f>'financcement publique'!D29/total!D29</f>
        <v>0</v>
      </c>
      <c r="E29">
        <f>'financcement publique'!E29/total!E29</f>
        <v>0</v>
      </c>
      <c r="F29">
        <f>'financcement publique'!F29/total!F29</f>
        <v>0</v>
      </c>
      <c r="G29">
        <f>'financcement publique'!G29/total!G29</f>
        <v>0</v>
      </c>
      <c r="H29">
        <f>'financcement publique'!H29/total!H29</f>
        <v>0</v>
      </c>
      <c r="I29">
        <f>'financcement publique'!I29/total!I29</f>
        <v>0</v>
      </c>
      <c r="J29">
        <f>'financcement publique'!J29/total!J29</f>
        <v>0</v>
      </c>
      <c r="K29">
        <f>'financcement publique'!K29/total!K29</f>
        <v>0</v>
      </c>
      <c r="L29">
        <f>'financcement publique'!L29/total!L29</f>
        <v>0</v>
      </c>
      <c r="M29">
        <f>'financcement publique'!M29/total!M29</f>
        <v>0</v>
      </c>
      <c r="N29">
        <f>'financcement publique'!N29/total!N29</f>
        <v>0</v>
      </c>
      <c r="O29">
        <f>'financcement publique'!O29/total!O29</f>
        <v>0</v>
      </c>
      <c r="P29">
        <f>'financcement publique'!P29/total!P29</f>
        <v>0</v>
      </c>
      <c r="Q29">
        <f>'financcement publique'!Q29/total!Q29</f>
        <v>0</v>
      </c>
      <c r="R29">
        <f>'financcement publique'!R29/total!R29</f>
        <v>0</v>
      </c>
      <c r="S29">
        <f>'financcement publique'!S29/total!S29</f>
        <v>0</v>
      </c>
      <c r="T29">
        <f>'financcement publique'!T29/total!T29</f>
        <v>0</v>
      </c>
      <c r="U29">
        <f>'financcement publique'!U29/total!U29</f>
        <v>0</v>
      </c>
      <c r="V29">
        <f>'financcement publique'!V29/total!V29</f>
        <v>0</v>
      </c>
      <c r="W29">
        <f>'financcement publique'!W29/total!W29</f>
        <v>0</v>
      </c>
      <c r="X29">
        <f>'financcement publique'!X29/total!X29</f>
        <v>0</v>
      </c>
      <c r="Y29">
        <f>'financcement publique'!Y29/total!Y29</f>
        <v>0</v>
      </c>
    </row>
    <row r="30" spans="1:25">
      <c r="A30" t="s">
        <v>57</v>
      </c>
      <c r="B30" t="e">
        <f>'financcement publique'!B30/total!B30</f>
        <v>#VALUE!</v>
      </c>
      <c r="C30" t="e">
        <f>'financcement publique'!C30/total!C30</f>
        <v>#VALUE!</v>
      </c>
      <c r="D30" t="e">
        <f>'financcement publique'!D30/total!D30</f>
        <v>#VALUE!</v>
      </c>
      <c r="E30" t="e">
        <f>'financcement publique'!E30/total!E30</f>
        <v>#VALUE!</v>
      </c>
      <c r="F30" t="e">
        <f>'financcement publique'!F30/total!F30</f>
        <v>#VALUE!</v>
      </c>
      <c r="G30" t="e">
        <f>'financcement publique'!G30/total!G30</f>
        <v>#VALUE!</v>
      </c>
      <c r="H30">
        <f>'financcement publique'!H30/total!H30</f>
        <v>0.6156741957563312</v>
      </c>
      <c r="I30">
        <f>'financcement publique'!I30/total!I30</f>
        <v>0.62456627342123527</v>
      </c>
      <c r="J30">
        <f>'financcement publique'!J30/total!J30</f>
        <v>0.6086749285033366</v>
      </c>
      <c r="K30">
        <f>'financcement publique'!K30/total!K30</f>
        <v>0.61688840619060548</v>
      </c>
      <c r="L30">
        <f>'financcement publique'!L30/total!L30</f>
        <v>0.61364636830520913</v>
      </c>
      <c r="M30" t="e">
        <f>'financcement publique'!M30/total!M30</f>
        <v>#VALUE!</v>
      </c>
      <c r="N30" t="e">
        <f>'financcement publique'!N30/total!N30</f>
        <v>#VALUE!</v>
      </c>
      <c r="O30" t="e">
        <f>'financcement publique'!O30/total!O30</f>
        <v>#VALUE!</v>
      </c>
      <c r="P30">
        <f>'financcement publique'!P30/total!P30</f>
        <v>0.57468109155498148</v>
      </c>
      <c r="Q30">
        <f>'financcement publique'!Q30/total!Q30</f>
        <v>0.57180277349768871</v>
      </c>
      <c r="R30">
        <f>'financcement publique'!R30/total!R30</f>
        <v>0.57095510695992768</v>
      </c>
      <c r="S30">
        <f>'financcement publique'!S30/total!S30</f>
        <v>0.57162747524752466</v>
      </c>
      <c r="T30">
        <f>'financcement publique'!T30/total!T30</f>
        <v>0.58606431852986218</v>
      </c>
      <c r="U30">
        <f>'financcement publique'!U30/total!U30</f>
        <v>0.58117579745386927</v>
      </c>
      <c r="V30">
        <f>'financcement publique'!V30/total!V30</f>
        <v>0.59738002940783319</v>
      </c>
      <c r="W30">
        <f>'financcement publique'!W30/total!W30</f>
        <v>0.5615492777706762</v>
      </c>
      <c r="X30">
        <f>'financcement publique'!X30/total!X30</f>
        <v>0.57425058709766541</v>
      </c>
      <c r="Y30" t="e">
        <f>'financcement publique'!Y30/total!Y30</f>
        <v>#VALUE!</v>
      </c>
    </row>
    <row r="31" spans="1:25">
      <c r="A31" t="s">
        <v>58</v>
      </c>
      <c r="B31" t="e">
        <f>'financcement publique'!B31/total!B31</f>
        <v>#VALUE!</v>
      </c>
      <c r="C31" t="e">
        <f>'financcement publique'!C31/total!C31</f>
        <v>#VALUE!</v>
      </c>
      <c r="D31" t="e">
        <f>'financcement publique'!D31/total!D31</f>
        <v>#VALUE!</v>
      </c>
      <c r="E31" t="e">
        <f>'financcement publique'!E31/total!E31</f>
        <v>#VALUE!</v>
      </c>
      <c r="F31" t="e">
        <f>'financcement publique'!F31/total!F31</f>
        <v>#VALUE!</v>
      </c>
      <c r="G31" t="e">
        <f>'financcement publique'!G31/total!G31</f>
        <v>#VALUE!</v>
      </c>
      <c r="H31" t="e">
        <f>'financcement publique'!H31/total!H31</f>
        <v>#VALUE!</v>
      </c>
      <c r="I31" t="e">
        <f>'financcement publique'!I31/total!I31</f>
        <v>#VALUE!</v>
      </c>
      <c r="J31" t="e">
        <f>'financcement publique'!J31/total!J31</f>
        <v>#VALUE!</v>
      </c>
      <c r="K31" t="e">
        <f>'financcement publique'!K31/total!K31</f>
        <v>#VALUE!</v>
      </c>
      <c r="L31" t="e">
        <f>'financcement publique'!L31/total!L31</f>
        <v>#VALUE!</v>
      </c>
      <c r="M31" t="e">
        <f>'financcement publique'!M31/total!M31</f>
        <v>#VALUE!</v>
      </c>
      <c r="N31">
        <f>'financcement publique'!N31/total!N31</f>
        <v>0.79032867397053275</v>
      </c>
      <c r="O31">
        <f>'financcement publique'!O31/total!O31</f>
        <v>0.79258976317799856</v>
      </c>
      <c r="P31">
        <f>'financcement publique'!P31/total!P31</f>
        <v>0.7906309751434033</v>
      </c>
      <c r="Q31">
        <f>'financcement publique'!Q31/total!Q31</f>
        <v>0.7911828380240109</v>
      </c>
      <c r="R31">
        <f>'financcement publique'!R31/total!R31</f>
        <v>0.78879905344113588</v>
      </c>
      <c r="S31">
        <f>'financcement publique'!S31/total!S31</f>
        <v>0.79221032132424529</v>
      </c>
      <c r="T31">
        <f>'financcement publique'!T31/total!T31</f>
        <v>0.79715909090909076</v>
      </c>
      <c r="U31">
        <f>'financcement publique'!U31/total!U31</f>
        <v>0.80219378427787935</v>
      </c>
      <c r="V31">
        <f>'financcement publique'!V31/total!V31</f>
        <v>0.79275513758272376</v>
      </c>
      <c r="W31">
        <f>'financcement publique'!W31/total!W31</f>
        <v>0.77046577275935069</v>
      </c>
      <c r="X31">
        <f>'financcement publique'!X31/total!X31</f>
        <v>0.78674351585014424</v>
      </c>
      <c r="Y31">
        <f>'financcement publique'!Y31/total!Y31</f>
        <v>0.79975791111879646</v>
      </c>
    </row>
    <row r="32" spans="1:25">
      <c r="A32" t="s">
        <v>59</v>
      </c>
      <c r="B32" t="e">
        <f>'financcement publique'!B32/total!B32</f>
        <v>#VALUE!</v>
      </c>
      <c r="C32" t="e">
        <f>'financcement publique'!C32/total!C32</f>
        <v>#VALUE!</v>
      </c>
      <c r="D32" t="e">
        <f>'financcement publique'!D32/total!D32</f>
        <v>#VALUE!</v>
      </c>
      <c r="E32" t="e">
        <f>'financcement publique'!E32/total!E32</f>
        <v>#VALUE!</v>
      </c>
      <c r="F32" t="e">
        <f>'financcement publique'!F32/total!F32</f>
        <v>#VALUE!</v>
      </c>
      <c r="G32" t="e">
        <f>'financcement publique'!G32/total!G32</f>
        <v>#VALUE!</v>
      </c>
      <c r="H32" t="e">
        <f>'financcement publique'!H32/total!H32</f>
        <v>#VALUE!</v>
      </c>
      <c r="I32" t="e">
        <f>'financcement publique'!I32/total!I32</f>
        <v>#VALUE!</v>
      </c>
      <c r="J32" t="e">
        <f>'financcement publique'!J32/total!J32</f>
        <v>#VALUE!</v>
      </c>
      <c r="K32" t="e">
        <f>'financcement publique'!K32/total!K32</f>
        <v>#VALUE!</v>
      </c>
      <c r="L32">
        <f>'financcement publique'!L32/total!L32</f>
        <v>0.26407530067979779</v>
      </c>
      <c r="M32">
        <f>'financcement publique'!M32/total!M32</f>
        <v>0.27957963399166513</v>
      </c>
      <c r="N32">
        <f>'financcement publique'!N32/total!N32</f>
        <v>0.28067078552515445</v>
      </c>
      <c r="O32">
        <f>'financcement publique'!O32/total!O32</f>
        <v>0.28955069719400928</v>
      </c>
      <c r="P32">
        <f>'financcement publique'!P32/total!P32</f>
        <v>0.2701242571582928</v>
      </c>
      <c r="Q32">
        <f>'financcement publique'!Q32/total!Q32</f>
        <v>0.27328324305434215</v>
      </c>
      <c r="R32">
        <f>'financcement publique'!R32/total!R32</f>
        <v>0.26958400864397625</v>
      </c>
      <c r="S32">
        <f>'financcement publique'!S32/total!S32</f>
        <v>0.26511542689629902</v>
      </c>
      <c r="T32">
        <f>'financcement publique'!T32/total!T32</f>
        <v>0.2611926435073379</v>
      </c>
      <c r="U32">
        <f>'financcement publique'!U32/total!U32</f>
        <v>0.26174743024963287</v>
      </c>
      <c r="V32">
        <f>'financcement publique'!V32/total!V32</f>
        <v>0.27274188363870139</v>
      </c>
      <c r="W32">
        <f>'financcement publique'!W32/total!W32</f>
        <v>0.25875966441848991</v>
      </c>
      <c r="X32">
        <f>'financcement publique'!X32/total!X32</f>
        <v>0.27879741303967837</v>
      </c>
      <c r="Y32" t="e">
        <f>'financcement publique'!Y32/total!Y32</f>
        <v>#VALUE!</v>
      </c>
    </row>
    <row r="33" spans="1:25">
      <c r="A33" t="s">
        <v>60</v>
      </c>
      <c r="B33">
        <f>'financcement publique'!B33/total!B33</f>
        <v>0.64279226677046841</v>
      </c>
      <c r="C33">
        <f>'financcement publique'!C33/total!C33</f>
        <v>0.64871572155354262</v>
      </c>
      <c r="D33">
        <f>'financcement publique'!D33/total!D33</f>
        <v>0.6505954445600648</v>
      </c>
      <c r="E33">
        <f>'financcement publique'!E33/total!E33</f>
        <v>0.65396930550955057</v>
      </c>
      <c r="F33">
        <f>'financcement publique'!F33/total!F33</f>
        <v>0.64010536713862354</v>
      </c>
      <c r="G33">
        <f>'financcement publique'!G33/total!G33</f>
        <v>0.63416510937671766</v>
      </c>
      <c r="H33">
        <f>'financcement publique'!H33/total!H33</f>
        <v>0.29677348309657525</v>
      </c>
      <c r="I33">
        <f>'financcement publique'!I33/total!I33</f>
        <v>0.29371479067712358</v>
      </c>
      <c r="J33">
        <f>'financcement publique'!J33/total!J33</f>
        <v>0.25557831195429559</v>
      </c>
      <c r="K33">
        <f>'financcement publique'!K33/total!K33</f>
        <v>0.25267687381166815</v>
      </c>
      <c r="L33">
        <f>'financcement publique'!L33/total!L33</f>
        <v>0.2532742491383555</v>
      </c>
      <c r="M33">
        <f>'financcement publique'!M33/total!M33</f>
        <v>0.25591166699237838</v>
      </c>
      <c r="N33">
        <f>'financcement publique'!N33/total!N33</f>
        <v>0.27431445108644087</v>
      </c>
      <c r="O33">
        <f>'financcement publique'!O33/total!O33</f>
        <v>0.26511715797430085</v>
      </c>
      <c r="P33">
        <f>'financcement publique'!P33/total!P33</f>
        <v>0.26204220687044572</v>
      </c>
      <c r="Q33">
        <f>'financcement publique'!Q33/total!Q33</f>
        <v>0.20040681906237892</v>
      </c>
      <c r="R33">
        <f>'financcement publique'!R33/total!R33</f>
        <v>0.19700796580532348</v>
      </c>
      <c r="S33">
        <f>'financcement publique'!S33/total!S33</f>
        <v>0.20083102493074789</v>
      </c>
      <c r="T33">
        <f>'financcement publique'!T33/total!T33</f>
        <v>0.20379241516966068</v>
      </c>
      <c r="U33">
        <f>'financcement publique'!U33/total!U33</f>
        <v>0.21518737672583824</v>
      </c>
      <c r="V33">
        <f>'financcement publique'!V33/total!V33</f>
        <v>0.21910964403604247</v>
      </c>
      <c r="W33">
        <f>'financcement publique'!W33/total!W33</f>
        <v>0.21427306534443066</v>
      </c>
      <c r="X33">
        <f>'financcement publique'!X33/total!X33</f>
        <v>0.23067023067023065</v>
      </c>
      <c r="Y33" t="e">
        <f>'financcement publique'!Y33/total!Y33</f>
        <v>#VALUE!</v>
      </c>
    </row>
    <row r="34" spans="1:25">
      <c r="A34" t="s">
        <v>62</v>
      </c>
      <c r="B34" t="e">
        <f>'financcement publique'!B34/total!B35</f>
        <v>#VALUE!</v>
      </c>
      <c r="C34" t="e">
        <f>'financcement publique'!C34/total!C35</f>
        <v>#VALUE!</v>
      </c>
      <c r="D34" t="e">
        <f>'financcement publique'!D34/total!D35</f>
        <v>#VALUE!</v>
      </c>
      <c r="E34" t="e">
        <f>'financcement publique'!E34/total!E35</f>
        <v>#VALUE!</v>
      </c>
      <c r="F34" t="e">
        <f>'financcement publique'!F34/total!F35</f>
        <v>#VALUE!</v>
      </c>
      <c r="G34" t="e">
        <f>'financcement publique'!G34/total!G35</f>
        <v>#VALUE!</v>
      </c>
      <c r="H34" t="e">
        <f>'financcement publique'!H34/total!H35</f>
        <v>#VALUE!</v>
      </c>
      <c r="I34" t="e">
        <f>'financcement publique'!I34/total!I35</f>
        <v>#VALUE!</v>
      </c>
      <c r="J34">
        <f>'financcement publique'!J34/total!J35</f>
        <v>0.11092861655085282</v>
      </c>
      <c r="K34">
        <f>'financcement publique'!K34/total!K35</f>
        <v>0.10616627919849442</v>
      </c>
      <c r="L34">
        <f>'financcement publique'!L34/total!L35</f>
        <v>9.3587717317678926E-2</v>
      </c>
      <c r="M34">
        <f>'financcement publique'!M34/total!M35</f>
        <v>8.5975958786491127E-2</v>
      </c>
      <c r="N34">
        <f>'financcement publique'!N34/total!N35</f>
        <v>8.4384315523962403E-2</v>
      </c>
      <c r="O34">
        <f>'financcement publique'!O34/total!O35</f>
        <v>8.2826233941852595E-2</v>
      </c>
      <c r="P34">
        <f>'financcement publique'!P34/total!P35</f>
        <v>8.4563180006463443E-2</v>
      </c>
      <c r="Q34">
        <f>'financcement publique'!Q34/total!Q35</f>
        <v>8.2919563058589871E-2</v>
      </c>
      <c r="R34">
        <f>'financcement publique'!R34/total!R35</f>
        <v>7.9962013295346634E-2</v>
      </c>
      <c r="S34">
        <f>'financcement publique'!S34/total!S35</f>
        <v>8.23069403714565E-2</v>
      </c>
      <c r="T34">
        <f>'financcement publique'!T34/total!T35</f>
        <v>8.5943775100401604E-2</v>
      </c>
      <c r="U34" t="e">
        <f>'financcement publique'!U34/total!U35</f>
        <v>#VALUE!</v>
      </c>
      <c r="V34" t="e">
        <f>'financcement publique'!V34/total!V35</f>
        <v>#VALUE!</v>
      </c>
      <c r="W34" t="e">
        <f>'financcement publique'!W34/total!W35</f>
        <v>#VALUE!</v>
      </c>
      <c r="X34" t="e">
        <f>'financcement publique'!X34/total!X35</f>
        <v>#VALUE!</v>
      </c>
      <c r="Y34" t="e">
        <f>'financcement publique'!Y34/total!Y35</f>
        <v>#VALUE!</v>
      </c>
    </row>
    <row r="35" spans="1:25">
      <c r="A35" t="s">
        <v>63</v>
      </c>
      <c r="B35" t="e">
        <f>'financcement publique'!B35/total!B36</f>
        <v>#VALUE!</v>
      </c>
      <c r="C35" t="e">
        <f>'financcement publique'!C35/total!C36</f>
        <v>#VALUE!</v>
      </c>
      <c r="D35" t="e">
        <f>'financcement publique'!D35/total!D36</f>
        <v>#VALUE!</v>
      </c>
      <c r="E35" t="e">
        <f>'financcement publique'!E35/total!E36</f>
        <v>#VALUE!</v>
      </c>
      <c r="F35" t="e">
        <f>'financcement publique'!F35/total!F36</f>
        <v>#VALUE!</v>
      </c>
      <c r="G35" t="e">
        <f>'financcement publique'!G35/total!G36</f>
        <v>#VALUE!</v>
      </c>
      <c r="H35" t="e">
        <f>'financcement publique'!H35/total!H36</f>
        <v>#VALUE!</v>
      </c>
      <c r="I35" t="e">
        <f>'financcement publique'!I35/total!I36</f>
        <v>#VALUE!</v>
      </c>
      <c r="J35" t="e">
        <f>'financcement publique'!J35/total!J36</f>
        <v>#VALUE!</v>
      </c>
      <c r="K35" t="e">
        <f>'financcement publique'!K35/total!K36</f>
        <v>#VALUE!</v>
      </c>
      <c r="L35" t="e">
        <f>'financcement publique'!L35/total!L36</f>
        <v>#VALUE!</v>
      </c>
      <c r="M35" t="e">
        <f>'financcement publique'!M35/total!M36</f>
        <v>#VALUE!</v>
      </c>
      <c r="N35" t="e">
        <f>'financcement publique'!N35/total!N36</f>
        <v>#VALUE!</v>
      </c>
      <c r="O35">
        <f>'financcement publique'!O35/total!O36</f>
        <v>0.60308641975308641</v>
      </c>
      <c r="P35">
        <f>'financcement publique'!P35/total!P36</f>
        <v>0.60943187213166639</v>
      </c>
      <c r="Q35">
        <f>'financcement publique'!Q35/total!Q36</f>
        <v>0.59884447220487191</v>
      </c>
      <c r="R35">
        <f>'financcement publique'!R35/total!R36</f>
        <v>0.59123421092679962</v>
      </c>
      <c r="S35">
        <f>'financcement publique'!S35/total!S36</f>
        <v>0.58483973872094785</v>
      </c>
      <c r="T35">
        <f>'financcement publique'!T35/total!T36</f>
        <v>0.61080310470457788</v>
      </c>
      <c r="U35">
        <f>'financcement publique'!U35/total!U36</f>
        <v>0.61408668730650151</v>
      </c>
      <c r="V35">
        <f>'financcement publique'!V35/total!V36</f>
        <v>0.62028628597814384</v>
      </c>
      <c r="W35">
        <f>'financcement publique'!W35/total!W36</f>
        <v>0.56965367293057934</v>
      </c>
      <c r="X35">
        <f>'financcement publique'!X35/total!X36</f>
        <v>0.62858486130700519</v>
      </c>
      <c r="Y35">
        <f>'financcement publique'!Y35/total!Y36</f>
        <v>0.70721236405266164</v>
      </c>
    </row>
    <row r="36" spans="1:25">
      <c r="A36" t="s">
        <v>64</v>
      </c>
      <c r="B36">
        <f>'financcement publique'!B36/total!B37</f>
        <v>1.5463318218811766E-2</v>
      </c>
      <c r="C36">
        <f>'financcement publique'!C36/total!C37</f>
        <v>1.6110338433008811E-2</v>
      </c>
      <c r="D36">
        <f>'financcement publique'!D36/total!D37</f>
        <v>1.7186432961529708E-2</v>
      </c>
      <c r="E36">
        <f>'financcement publique'!E36/total!E37</f>
        <v>1.6549758877685224E-2</v>
      </c>
      <c r="F36">
        <f>'financcement publique'!F36/total!F37</f>
        <v>1.6574006084128817E-2</v>
      </c>
      <c r="G36">
        <f>'financcement publique'!G36/total!G37</f>
        <v>1.5953589557650472E-2</v>
      </c>
      <c r="H36">
        <f>'financcement publique'!H36/total!H37</f>
        <v>1.6998075689544583E-2</v>
      </c>
      <c r="I36">
        <f>'financcement publique'!I36/total!I37</f>
        <v>1.7293558149589276E-2</v>
      </c>
      <c r="J36">
        <f>'financcement publique'!J36/total!J37</f>
        <v>1.8157153292288425E-2</v>
      </c>
      <c r="K36">
        <f>'financcement publique'!K36/total!K37</f>
        <v>1.9445267002270259E-2</v>
      </c>
      <c r="L36">
        <f>'financcement publique'!L36/total!L37</f>
        <v>1.8638492973188477E-2</v>
      </c>
      <c r="M36">
        <f>'financcement publique'!M36/total!M37</f>
        <v>2.0039050457301408E-2</v>
      </c>
      <c r="N36">
        <f>'financcement publique'!N36/total!N37</f>
        <v>2.1338305365651542E-2</v>
      </c>
      <c r="O36">
        <f>'financcement publique'!O36/total!O37</f>
        <v>2.1796916533758637E-2</v>
      </c>
      <c r="P36">
        <f>'financcement publique'!P36/total!P37</f>
        <v>2.3225944557422669E-2</v>
      </c>
      <c r="Q36">
        <f>'financcement publique'!Q36/total!Q37</f>
        <v>2.31859167024474E-2</v>
      </c>
      <c r="R36">
        <f>'financcement publique'!R36/total!R37</f>
        <v>2.3632105599318713E-2</v>
      </c>
      <c r="S36">
        <f>'financcement publique'!S36/total!S37</f>
        <v>2.3963034601332475E-2</v>
      </c>
      <c r="T36">
        <f>'financcement publique'!T36/total!T37</f>
        <v>2.3796876659938383E-2</v>
      </c>
      <c r="U36">
        <f>'financcement publique'!U36/total!U37</f>
        <v>2.3649358839604794E-2</v>
      </c>
      <c r="V36">
        <f>'financcement publique'!V36/total!V37</f>
        <v>2.3890784982935155E-2</v>
      </c>
      <c r="W36">
        <f>'financcement publique'!W36/total!W37</f>
        <v>2.2447696866301516E-2</v>
      </c>
      <c r="X36">
        <f>'financcement publique'!X36/total!X37</f>
        <v>2.3784506638647437E-2</v>
      </c>
      <c r="Y36">
        <f>'financcement publique'!Y36/total!Y37</f>
        <v>2.599220233929821E-2</v>
      </c>
    </row>
    <row r="37" spans="1:25">
      <c r="A37" t="s">
        <v>65</v>
      </c>
      <c r="B37" t="e">
        <f>'financcement publique'!B37/total!B38</f>
        <v>#VALUE!</v>
      </c>
      <c r="C37" t="e">
        <f>'financcement publique'!C37/total!C38</f>
        <v>#VALUE!</v>
      </c>
      <c r="D37" t="e">
        <f>'financcement publique'!D37/total!D38</f>
        <v>#VALUE!</v>
      </c>
      <c r="E37" t="e">
        <f>'financcement publique'!E37/total!E38</f>
        <v>#VALUE!</v>
      </c>
      <c r="F37" t="e">
        <f>'financcement publique'!F37/total!F38</f>
        <v>#VALUE!</v>
      </c>
      <c r="G37" t="e">
        <f>'financcement publique'!G37/total!G38</f>
        <v>#VALUE!</v>
      </c>
      <c r="H37" t="e">
        <f>'financcement publique'!H37/total!H38</f>
        <v>#VALUE!</v>
      </c>
      <c r="I37" t="e">
        <f>'financcement publique'!I37/total!I38</f>
        <v>#VALUE!</v>
      </c>
      <c r="J37" t="e">
        <f>'financcement publique'!J37/total!J38</f>
        <v>#VALUE!</v>
      </c>
      <c r="K37" t="e">
        <f>'financcement publique'!K37/total!K38</f>
        <v>#VALUE!</v>
      </c>
      <c r="L37" t="e">
        <f>'financcement publique'!L37/total!L38</f>
        <v>#VALUE!</v>
      </c>
      <c r="M37" t="e">
        <f>'financcement publique'!M37/total!M38</f>
        <v>#VALUE!</v>
      </c>
      <c r="N37" t="e">
        <f>'financcement publique'!N37/total!N38</f>
        <v>#VALUE!</v>
      </c>
      <c r="O37" t="e">
        <f>'financcement publique'!O37/total!O38</f>
        <v>#VALUE!</v>
      </c>
      <c r="P37" t="e">
        <f>'financcement publique'!P37/total!P38</f>
        <v>#VALUE!</v>
      </c>
      <c r="Q37" t="e">
        <f>'financcement publique'!Q37/total!Q38</f>
        <v>#VALUE!</v>
      </c>
      <c r="R37">
        <f>'financcement publique'!R37/total!R38</f>
        <v>0.77685357808690658</v>
      </c>
      <c r="S37">
        <f>'financcement publique'!S37/total!S38</f>
        <v>0.77519609294065428</v>
      </c>
      <c r="T37">
        <f>'financcement publique'!T37/total!T38</f>
        <v>0.77842784278427835</v>
      </c>
      <c r="U37">
        <f>'financcement publique'!U37/total!U38</f>
        <v>0.77369942196531793</v>
      </c>
      <c r="V37">
        <f>'financcement publique'!V37/total!V38</f>
        <v>0.75726111968570231</v>
      </c>
      <c r="W37">
        <f>'financcement publique'!W37/total!W38</f>
        <v>0.70339311056637854</v>
      </c>
      <c r="X37">
        <f>'financcement publique'!X37/total!X38</f>
        <v>0.69684019684019682</v>
      </c>
      <c r="Y37" t="e">
        <f>'financcement publique'!Y37/total!Y38</f>
        <v>#VALUE!</v>
      </c>
    </row>
    <row r="38" spans="1:25">
      <c r="A38" t="s">
        <v>66</v>
      </c>
      <c r="B38" t="e">
        <f>'financcement publique'!B38/total!B39</f>
        <v>#VALUE!</v>
      </c>
      <c r="C38" t="e">
        <f>'financcement publique'!C38/total!C39</f>
        <v>#VALUE!</v>
      </c>
      <c r="D38" t="e">
        <f>'financcement publique'!D38/total!D39</f>
        <v>#VALUE!</v>
      </c>
      <c r="E38" t="e">
        <f>'financcement publique'!E38/total!E39</f>
        <v>#VALUE!</v>
      </c>
      <c r="F38" t="e">
        <f>'financcement publique'!F38/total!F39</f>
        <v>#VALUE!</v>
      </c>
      <c r="G38" t="e">
        <f>'financcement publique'!G38/total!G39</f>
        <v>#VALUE!</v>
      </c>
      <c r="H38" t="e">
        <f>'financcement publique'!H38/total!H39</f>
        <v>#VALUE!</v>
      </c>
      <c r="I38" t="e">
        <f>'financcement publique'!I38/total!I39</f>
        <v>#VALUE!</v>
      </c>
      <c r="J38" t="e">
        <f>'financcement publique'!J38/total!J39</f>
        <v>#VALUE!</v>
      </c>
      <c r="K38" t="e">
        <f>'financcement publique'!K38/total!K39</f>
        <v>#VALUE!</v>
      </c>
      <c r="L38" t="e">
        <f>'financcement publique'!L38/total!L39</f>
        <v>#VALUE!</v>
      </c>
      <c r="M38" t="e">
        <f>'financcement publique'!M38/total!M39</f>
        <v>#VALUE!</v>
      </c>
      <c r="N38" t="e">
        <f>'financcement publique'!N38/total!N39</f>
        <v>#VALUE!</v>
      </c>
      <c r="O38" t="e">
        <f>'financcement publique'!O38/total!O39</f>
        <v>#VALUE!</v>
      </c>
      <c r="P38" t="e">
        <f>'financcement publique'!P38/total!P39</f>
        <v>#VALUE!</v>
      </c>
      <c r="Q38" t="e">
        <f>'financcement publique'!Q38/total!Q39</f>
        <v>#VALUE!</v>
      </c>
      <c r="R38" t="e">
        <f>'financcement publique'!R38/total!R39</f>
        <v>#VALUE!</v>
      </c>
      <c r="S38" t="e">
        <f>'financcement publique'!S38/total!S39</f>
        <v>#VALUE!</v>
      </c>
      <c r="T38">
        <f>'financcement publique'!T38/total!T39</f>
        <v>0.69433369578349646</v>
      </c>
      <c r="U38">
        <f>'financcement publique'!U38/total!U39</f>
        <v>0.68513942816801976</v>
      </c>
      <c r="V38">
        <f>'financcement publique'!V38/total!V39</f>
        <v>0.6403053111417365</v>
      </c>
      <c r="W38">
        <f>'financcement publique'!W38/total!W39</f>
        <v>0.60993880565520153</v>
      </c>
      <c r="X38">
        <f>'financcement publique'!X38/total!X39</f>
        <v>0.63154606975533567</v>
      </c>
      <c r="Y38">
        <f>'financcement publique'!Y38/total!Y39</f>
        <v>0.6458089875703813</v>
      </c>
    </row>
    <row r="39" spans="1:25">
      <c r="A39" t="s">
        <v>67</v>
      </c>
      <c r="B39" t="e">
        <f>'financcement publique'!B39/total!B40</f>
        <v>#VALUE!</v>
      </c>
      <c r="C39" t="e">
        <f>'financcement publique'!C39/total!C40</f>
        <v>#VALUE!</v>
      </c>
      <c r="D39" t="e">
        <f>'financcement publique'!D39/total!D40</f>
        <v>#VALUE!</v>
      </c>
      <c r="E39">
        <f>'financcement publique'!E39/total!E40</f>
        <v>4.8129049319053284E-2</v>
      </c>
      <c r="F39">
        <f>'financcement publique'!F39/total!F40</f>
        <v>4.8446069469835464E-2</v>
      </c>
      <c r="G39">
        <f>'financcement publique'!G39/total!G40</f>
        <v>4.8370408691153645E-2</v>
      </c>
      <c r="H39">
        <f>'financcement publique'!H39/total!H40</f>
        <v>4.7771107421126585E-2</v>
      </c>
      <c r="I39">
        <f>'financcement publique'!I39/total!I40</f>
        <v>4.5334006819042809E-2</v>
      </c>
      <c r="J39">
        <f>'financcement publique'!J39/total!J40</f>
        <v>4.3784299689811498E-2</v>
      </c>
      <c r="K39">
        <f>'financcement publique'!K39/total!K40</f>
        <v>4.0953008344312689E-2</v>
      </c>
      <c r="L39">
        <f>'financcement publique'!L39/total!L40</f>
        <v>4.1451913587016123E-2</v>
      </c>
      <c r="M39">
        <f>'financcement publique'!M39/total!M40</f>
        <v>4.1230366492146599E-2</v>
      </c>
      <c r="N39">
        <f>'financcement publique'!N39/total!N40</f>
        <v>4.2385842254752025E-2</v>
      </c>
      <c r="O39">
        <f>'financcement publique'!O39/total!O40</f>
        <v>4.3799646954986761E-2</v>
      </c>
      <c r="P39">
        <f>'financcement publique'!P39/total!P40</f>
        <v>4.3808475509080902E-2</v>
      </c>
      <c r="Q39">
        <f>'financcement publique'!Q39/total!Q40</f>
        <v>4.2863407147555363E-2</v>
      </c>
      <c r="R39">
        <f>'financcement publique'!R39/total!R40</f>
        <v>4.3031183636973294E-2</v>
      </c>
      <c r="S39">
        <f>'financcement publique'!S39/total!S40</f>
        <v>4.1028507546115145E-2</v>
      </c>
      <c r="T39">
        <f>'financcement publique'!T39/total!T40</f>
        <v>4.1680560186728909E-2</v>
      </c>
      <c r="U39">
        <f>'financcement publique'!U39/total!U40</f>
        <v>4.0236168816969162E-2</v>
      </c>
      <c r="V39">
        <f>'financcement publique'!V39/total!V40</f>
        <v>3.7409268565047463E-2</v>
      </c>
      <c r="W39">
        <f>'financcement publique'!W39/total!W40</f>
        <v>3.5102420856610798E-2</v>
      </c>
      <c r="X39">
        <f>'financcement publique'!X39/total!X40</f>
        <v>3.6968576709796676E-2</v>
      </c>
      <c r="Y39" t="e">
        <f>'financcement publique'!Y39/total!Y40</f>
        <v>#VALUE!</v>
      </c>
    </row>
    <row r="40" spans="1:25">
      <c r="A40" t="s">
        <v>68</v>
      </c>
      <c r="B40">
        <f>'financcement publique'!B40/total!B41</f>
        <v>0</v>
      </c>
      <c r="C40">
        <f>'financcement publique'!C40/total!C41</f>
        <v>0</v>
      </c>
      <c r="D40">
        <f>'financcement publique'!D40/total!D41</f>
        <v>0</v>
      </c>
      <c r="E40">
        <f>'financcement publique'!E40/total!E41</f>
        <v>0</v>
      </c>
      <c r="F40">
        <f>'financcement publique'!F40/total!F41</f>
        <v>0</v>
      </c>
      <c r="G40">
        <f>'financcement publique'!G40/total!G41</f>
        <v>0</v>
      </c>
      <c r="H40">
        <f>'financcement publique'!H40/total!H41</f>
        <v>0</v>
      </c>
      <c r="I40">
        <f>'financcement publique'!I40/total!I41</f>
        <v>0</v>
      </c>
      <c r="J40">
        <f>'financcement publique'!J40/total!J41</f>
        <v>0</v>
      </c>
      <c r="K40">
        <f>'financcement publique'!K40/total!K41</f>
        <v>0</v>
      </c>
      <c r="L40">
        <f>'financcement publique'!L40/total!L41</f>
        <v>0</v>
      </c>
      <c r="M40">
        <f>'financcement publique'!M40/total!M41</f>
        <v>0</v>
      </c>
      <c r="N40">
        <f>'financcement publique'!N40/total!N41</f>
        <v>0</v>
      </c>
      <c r="O40">
        <f>'financcement publique'!O40/total!O41</f>
        <v>0</v>
      </c>
      <c r="P40">
        <f>'financcement publique'!P40/total!P41</f>
        <v>0</v>
      </c>
      <c r="Q40">
        <f>'financcement publique'!Q40/total!Q41</f>
        <v>0</v>
      </c>
      <c r="R40">
        <f>'financcement publique'!R40/total!R41</f>
        <v>0</v>
      </c>
      <c r="S40">
        <f>'financcement publique'!S40/total!S41</f>
        <v>0</v>
      </c>
      <c r="T40">
        <f>'financcement publique'!T40/total!T41</f>
        <v>0</v>
      </c>
      <c r="U40">
        <f>'financcement publique'!U40/total!U41</f>
        <v>0</v>
      </c>
      <c r="V40">
        <f>'financcement publique'!V40/total!V41</f>
        <v>0</v>
      </c>
      <c r="W40">
        <f>'financcement publique'!W40/total!W41</f>
        <v>0</v>
      </c>
      <c r="X40">
        <f>'financcement publique'!X40/total!X41</f>
        <v>0</v>
      </c>
      <c r="Y40">
        <f>'financcement publique'!Y40/total!Y41</f>
        <v>0</v>
      </c>
    </row>
    <row r="41" spans="1:25">
      <c r="A41" t="s">
        <v>69</v>
      </c>
      <c r="B41">
        <f>'financcement publique'!B41/total!B42</f>
        <v>5.0142325377709657E-2</v>
      </c>
      <c r="C41">
        <f>'financcement publique'!C41/total!C42</f>
        <v>5.0739957716701894E-2</v>
      </c>
      <c r="D41">
        <f>'financcement publique'!D41/total!D42</f>
        <v>5.0708502024291495E-2</v>
      </c>
      <c r="E41">
        <f>'financcement publique'!E41/total!E42</f>
        <v>5.129722797671895E-2</v>
      </c>
      <c r="F41">
        <f>'financcement publique'!F41/total!F42</f>
        <v>5.5349110111480533E-2</v>
      </c>
      <c r="G41">
        <f>'financcement publique'!G41/total!G42</f>
        <v>5.7665539868761183E-2</v>
      </c>
      <c r="H41">
        <f>'financcement publique'!H41/total!H42</f>
        <v>5.5114822546972864E-2</v>
      </c>
      <c r="I41">
        <f>'financcement publique'!I41/total!I42</f>
        <v>5.4688329616650738E-2</v>
      </c>
      <c r="J41">
        <f>'financcement publique'!J41/total!J42</f>
        <v>4.2698279479647501E-2</v>
      </c>
      <c r="K41">
        <f>'financcement publique'!K41/total!K42</f>
        <v>4.0327351607178069E-2</v>
      </c>
      <c r="L41">
        <f>'financcement publique'!L41/total!L42</f>
        <v>3.5735856653915848E-2</v>
      </c>
      <c r="M41">
        <f>'financcement publique'!M41/total!M42</f>
        <v>3.5536531953016127E-2</v>
      </c>
      <c r="N41">
        <f>'financcement publique'!N41/total!N42</f>
        <v>3.430599369085173E-2</v>
      </c>
      <c r="O41">
        <f>'financcement publique'!O41/total!O42</f>
        <v>3.3914635321321898E-2</v>
      </c>
      <c r="P41">
        <f>'financcement publique'!P41/total!P42</f>
        <v>3.3755274261603373E-2</v>
      </c>
      <c r="Q41">
        <f>'financcement publique'!Q41/total!Q42</f>
        <v>3.3769366360515814E-2</v>
      </c>
      <c r="R41">
        <f>'financcement publique'!R41/total!R42</f>
        <v>3.3484986351228388E-2</v>
      </c>
      <c r="S41">
        <f>'financcement publique'!S41/total!S42</f>
        <v>3.3770937075599819E-2</v>
      </c>
      <c r="T41">
        <f>'financcement publique'!T41/total!T42</f>
        <v>3.3884144077237277E-2</v>
      </c>
      <c r="U41">
        <f>'financcement publique'!U41/total!U42</f>
        <v>3.4887924801156905E-2</v>
      </c>
      <c r="V41">
        <f>'financcement publique'!V41/total!V42</f>
        <v>3.469144220934197E-2</v>
      </c>
      <c r="W41">
        <f>'financcement publique'!W41/total!W42</f>
        <v>3.2624353868316247E-2</v>
      </c>
      <c r="X41">
        <f>'financcement publique'!X41/total!X42</f>
        <v>3.0836251815153325E-2</v>
      </c>
      <c r="Y41" t="e">
        <f>'financcement publique'!Y41/total!Y42</f>
        <v>#VALUE!</v>
      </c>
    </row>
    <row r="42" spans="1:25">
      <c r="A42" t="s">
        <v>70</v>
      </c>
      <c r="B42" t="e">
        <f>'financcement publique'!B42/total!B43</f>
        <v>#VALUE!</v>
      </c>
      <c r="C42" t="e">
        <f>'financcement publique'!C42/total!C43</f>
        <v>#VALUE!</v>
      </c>
      <c r="D42" t="e">
        <f>'financcement publique'!D42/total!D43</f>
        <v>#VALUE!</v>
      </c>
      <c r="E42">
        <f>'financcement publique'!E42/total!E43</f>
        <v>0.44196250498603912</v>
      </c>
      <c r="F42">
        <f>'financcement publique'!F42/total!F43</f>
        <v>0.45478615071283096</v>
      </c>
      <c r="G42">
        <f>'financcement publique'!G42/total!G43</f>
        <v>0.40396403759705762</v>
      </c>
      <c r="H42">
        <f>'financcement publique'!H42/total!H43</f>
        <v>0.41643995336183443</v>
      </c>
      <c r="I42">
        <f>'financcement publique'!I42/total!I43</f>
        <v>0.40435280641466204</v>
      </c>
      <c r="J42">
        <f>'financcement publique'!J42/total!J43</f>
        <v>0.45956305097738598</v>
      </c>
      <c r="K42">
        <f>'financcement publique'!K42/total!K43</f>
        <v>0.49508554787040415</v>
      </c>
      <c r="L42">
        <f>'financcement publique'!L42/total!L43</f>
        <v>0.51065524795857398</v>
      </c>
      <c r="M42">
        <f>'financcement publique'!M42/total!M43</f>
        <v>0.52095422308188266</v>
      </c>
      <c r="N42">
        <f>'financcement publique'!N42/total!N43</f>
        <v>0.57830783078307824</v>
      </c>
      <c r="O42">
        <f>'financcement publique'!O42/total!O43</f>
        <v>0.5788149164950811</v>
      </c>
      <c r="P42">
        <f>'financcement publique'!P42/total!P43</f>
        <v>0.56323699421965312</v>
      </c>
      <c r="Q42">
        <f>'financcement publique'!Q42/total!Q43</f>
        <v>0.56278843818314306</v>
      </c>
      <c r="R42">
        <f>'financcement publique'!R42/total!R43</f>
        <v>0.55915985997666273</v>
      </c>
      <c r="S42">
        <f>'financcement publique'!S42/total!S43</f>
        <v>0.55645933014354076</v>
      </c>
      <c r="T42">
        <f>'financcement publique'!T42/total!T43</f>
        <v>0.54534432589718729</v>
      </c>
      <c r="U42">
        <f>'financcement publique'!U42/total!U43</f>
        <v>0.5423728813559322</v>
      </c>
      <c r="V42">
        <f>'financcement publique'!V42/total!V43</f>
        <v>0.53952783192549281</v>
      </c>
      <c r="W42">
        <f>'financcement publique'!W42/total!W43</f>
        <v>0.50120481927710836</v>
      </c>
      <c r="X42">
        <f>'financcement publique'!X42/total!X43</f>
        <v>0.48204158790170132</v>
      </c>
      <c r="Y42" t="e">
        <f>'financcement publique'!Y42/total!Y43</f>
        <v>#VALUE!</v>
      </c>
    </row>
    <row r="43" spans="1:25">
      <c r="A43" s="1" t="s">
        <v>71</v>
      </c>
      <c r="B43">
        <f>'financcement publique'!B43/total!B44</f>
        <v>0</v>
      </c>
      <c r="C43">
        <f>'financcement publique'!C43/total!C44</f>
        <v>0</v>
      </c>
      <c r="D43">
        <f>'financcement publique'!D43/total!D44</f>
        <v>0</v>
      </c>
      <c r="E43">
        <f>'financcement publique'!E43/total!E44</f>
        <v>0</v>
      </c>
      <c r="F43">
        <f>'financcement publique'!F43/total!F44</f>
        <v>0</v>
      </c>
      <c r="G43">
        <f>'financcement publique'!G43/total!G44</f>
        <v>0</v>
      </c>
      <c r="H43">
        <f>'financcement publique'!H43/total!H44</f>
        <v>0</v>
      </c>
      <c r="I43">
        <f>'financcement publique'!I43/total!I44</f>
        <v>0</v>
      </c>
      <c r="J43">
        <f>'financcement publique'!J43/total!J44</f>
        <v>0</v>
      </c>
      <c r="K43">
        <f>'financcement publique'!K43/total!K44</f>
        <v>0</v>
      </c>
      <c r="L43">
        <f>'financcement publique'!L43/total!L44</f>
        <v>0</v>
      </c>
      <c r="M43">
        <f>'financcement publique'!M43/total!M44</f>
        <v>0</v>
      </c>
      <c r="N43">
        <f>'financcement publique'!N43/total!N44</f>
        <v>0</v>
      </c>
      <c r="O43">
        <f>'financcement publique'!O43/total!O44</f>
        <v>0</v>
      </c>
      <c r="P43">
        <f>'financcement publique'!P43/total!P44</f>
        <v>0</v>
      </c>
      <c r="Q43">
        <f>'financcement publique'!Q43/total!Q44</f>
        <v>0</v>
      </c>
      <c r="R43">
        <f>'financcement publique'!R43/total!R44</f>
        <v>0</v>
      </c>
      <c r="S43">
        <f>'financcement publique'!S43/total!S44</f>
        <v>0</v>
      </c>
      <c r="T43">
        <f>'financcement publique'!T43/total!T44</f>
        <v>0</v>
      </c>
      <c r="U43">
        <f>'financcement publique'!U43/total!U44</f>
        <v>0</v>
      </c>
      <c r="V43">
        <f>'financcement publique'!V43/total!V44</f>
        <v>0</v>
      </c>
      <c r="W43">
        <f>'financcement publique'!W43/total!W44</f>
        <v>0</v>
      </c>
      <c r="X43">
        <f>'financcement publique'!X43/total!X44</f>
        <v>0</v>
      </c>
      <c r="Y43">
        <f>'financcement publique'!Y43/total!Y44</f>
        <v>0</v>
      </c>
    </row>
    <row r="44" spans="1:25">
      <c r="A44" t="s">
        <v>72</v>
      </c>
      <c r="B44">
        <f>'financcement publique'!B44/total!B45</f>
        <v>0.19687750200160128</v>
      </c>
      <c r="C44">
        <f>'financcement publique'!C44/total!C45</f>
        <v>0.2003341433778858</v>
      </c>
      <c r="D44">
        <f>'financcement publique'!D44/total!D45</f>
        <v>0.19649874955341196</v>
      </c>
      <c r="E44">
        <f>'financcement publique'!E44/total!E45</f>
        <v>0.19398869433337929</v>
      </c>
      <c r="F44">
        <f>'financcement publique'!F44/total!F45</f>
        <v>0.19813071266579615</v>
      </c>
      <c r="G44">
        <f>'financcement publique'!G44/total!G45</f>
        <v>0.20124837094450923</v>
      </c>
      <c r="H44">
        <f>'financcement publique'!H44/total!H45</f>
        <v>0.21979740295057448</v>
      </c>
      <c r="I44">
        <f>'financcement publique'!I44/total!I45</f>
        <v>0.22013674755329132</v>
      </c>
      <c r="J44">
        <f>'financcement publique'!J44/total!J45</f>
        <v>0.2262773722627737</v>
      </c>
      <c r="K44">
        <f>'financcement publique'!K44/total!K45</f>
        <v>0.22844268872291834</v>
      </c>
      <c r="L44">
        <f>'financcement publique'!L44/total!L45</f>
        <v>0.22856084460085202</v>
      </c>
      <c r="M44">
        <f>'financcement publique'!M44/total!M45</f>
        <v>0.2325278810408922</v>
      </c>
      <c r="N44">
        <f>'financcement publique'!N44/total!N45</f>
        <v>0.23356079404466501</v>
      </c>
      <c r="O44">
        <f>'financcement publique'!O44/total!O45</f>
        <v>0.23530515257628812</v>
      </c>
      <c r="P44">
        <f>'financcement publique'!P44/total!P45</f>
        <v>0.2335946663374282</v>
      </c>
      <c r="Q44">
        <f>'financcement publique'!Q44/total!Q45</f>
        <v>0.23103511006003274</v>
      </c>
      <c r="R44">
        <f>'financcement publique'!R44/total!R45</f>
        <v>0.22967503868587075</v>
      </c>
      <c r="S44">
        <f>'financcement publique'!S44/total!S45</f>
        <v>0.22930582061068702</v>
      </c>
      <c r="T44">
        <f>'financcement publique'!T44/total!T45</f>
        <v>0.23271196632591704</v>
      </c>
      <c r="U44">
        <f>'financcement publique'!U44/total!U45</f>
        <v>0.23730949237969517</v>
      </c>
      <c r="V44">
        <f>'financcement publique'!V44/total!V45</f>
        <v>0.21886329707826832</v>
      </c>
      <c r="W44">
        <f>'financcement publique'!W44/total!W45</f>
        <v>0.22870471692679836</v>
      </c>
      <c r="X44">
        <f>'financcement publique'!X44/total!X45</f>
        <v>0.23314742967992244</v>
      </c>
      <c r="Y44" t="e">
        <f>'financcement publique'!Y44/total!Y45</f>
        <v>#VALUE!</v>
      </c>
    </row>
    <row r="45" spans="1:25">
      <c r="A45" t="s">
        <v>73</v>
      </c>
      <c r="B45">
        <f>'financcement publique'!B45/total!B46</f>
        <v>0</v>
      </c>
      <c r="C45">
        <f>'financcement publique'!C45/total!C46</f>
        <v>0</v>
      </c>
      <c r="D45">
        <f>'financcement publique'!D45/total!D46</f>
        <v>0</v>
      </c>
      <c r="E45">
        <f>'financcement publique'!E45/total!E46</f>
        <v>0</v>
      </c>
      <c r="F45">
        <f>'financcement publique'!F45/total!F46</f>
        <v>0</v>
      </c>
      <c r="G45">
        <f>'financcement publique'!G45/total!G46</f>
        <v>0</v>
      </c>
      <c r="H45">
        <f>'financcement publique'!H45/total!H46</f>
        <v>0</v>
      </c>
      <c r="I45">
        <f>'financcement publique'!I45/total!I46</f>
        <v>0</v>
      </c>
      <c r="J45">
        <f>'financcement publique'!J45/total!J46</f>
        <v>0</v>
      </c>
      <c r="K45">
        <f>'financcement publique'!K45/total!K46</f>
        <v>0</v>
      </c>
      <c r="L45">
        <f>'financcement publique'!L45/total!L46</f>
        <v>0</v>
      </c>
      <c r="M45">
        <f>'financcement publique'!M45/total!M46</f>
        <v>0</v>
      </c>
      <c r="N45">
        <f>'financcement publique'!N45/total!N46</f>
        <v>0</v>
      </c>
      <c r="O45">
        <f>'financcement publique'!O45/total!O46</f>
        <v>0</v>
      </c>
      <c r="P45">
        <f>'financcement publique'!P45/total!P46</f>
        <v>0</v>
      </c>
      <c r="Q45">
        <f>'financcement publique'!Q45/total!Q46</f>
        <v>0</v>
      </c>
      <c r="R45">
        <f>'financcement publique'!R45/total!R46</f>
        <v>0</v>
      </c>
      <c r="S45">
        <f>'financcement publique'!S45/total!S46</f>
        <v>0</v>
      </c>
      <c r="T45">
        <f>'financcement publique'!T45/total!T46</f>
        <v>0</v>
      </c>
      <c r="U45">
        <f>'financcement publique'!U45/total!U46</f>
        <v>0</v>
      </c>
      <c r="V45">
        <f>'financcement publique'!V45/total!V46</f>
        <v>0</v>
      </c>
      <c r="W45" t="e">
        <f>'financcement publique'!W45/total!W46</f>
        <v>#VALUE!</v>
      </c>
      <c r="X45" t="e">
        <f>'financcement publique'!X45/total!X46</f>
        <v>#VALUE!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A1A0F-E6F2-469A-8A35-44A6A2A6706C}">
  <dimension ref="A1:N70"/>
  <sheetViews>
    <sheetView topLeftCell="A27" workbookViewId="0">
      <selection activeCell="O31" sqref="O31"/>
    </sheetView>
  </sheetViews>
  <sheetFormatPr baseColWidth="10" defaultColWidth="9.140625" defaultRowHeight="12.75"/>
  <cols>
    <col min="1" max="1" width="11.42578125" style="23" customWidth="1"/>
    <col min="2" max="2" width="32" customWidth="1"/>
    <col min="3" max="256" width="11.42578125" customWidth="1"/>
  </cols>
  <sheetData>
    <row r="1" spans="2:14">
      <c r="B1" t="e">
        <v>#NAME?</v>
      </c>
    </row>
    <row r="2" spans="2:14" ht="18">
      <c r="B2" t="s">
        <v>0</v>
      </c>
      <c r="I2" s="57">
        <v>1</v>
      </c>
    </row>
    <row r="3" spans="2:14">
      <c r="B3" t="s">
        <v>1</v>
      </c>
      <c r="C3" t="s">
        <v>95</v>
      </c>
    </row>
    <row r="4" spans="2:14">
      <c r="B4" t="s">
        <v>3</v>
      </c>
      <c r="C4" t="s">
        <v>4</v>
      </c>
    </row>
    <row r="5" spans="2:14">
      <c r="B5" t="s">
        <v>5</v>
      </c>
      <c r="C5" t="s">
        <v>6</v>
      </c>
    </row>
    <row r="7" spans="2:14" ht="18">
      <c r="B7" s="40"/>
      <c r="C7" s="18" t="s">
        <v>10</v>
      </c>
      <c r="D7" s="19" t="s">
        <v>19</v>
      </c>
      <c r="E7" s="19" t="s">
        <v>25</v>
      </c>
      <c r="F7" s="19" t="s">
        <v>26</v>
      </c>
      <c r="G7" s="19" t="s">
        <v>27</v>
      </c>
      <c r="H7" s="19" t="s">
        <v>28</v>
      </c>
      <c r="I7" s="19" t="s">
        <v>29</v>
      </c>
      <c r="J7" s="19" t="s">
        <v>30</v>
      </c>
      <c r="K7" s="19" t="s">
        <v>31</v>
      </c>
      <c r="L7" s="19" t="s">
        <v>32</v>
      </c>
      <c r="M7" s="20" t="s">
        <v>109</v>
      </c>
    </row>
    <row r="8" spans="2:14" ht="18">
      <c r="B8" s="40" t="s">
        <v>58</v>
      </c>
      <c r="C8" s="27"/>
      <c r="D8" s="28"/>
      <c r="E8" s="28">
        <f>'financcement publique'!Q31/total!Q31</f>
        <v>0.7911828380240109</v>
      </c>
      <c r="F8" s="28">
        <f>'financcement publique'!R31/total!R31</f>
        <v>0.78879905344113588</v>
      </c>
      <c r="G8" s="28">
        <f>'financcement publique'!S31/total!S31</f>
        <v>0.79221032132424529</v>
      </c>
      <c r="H8" s="28">
        <f>'financcement publique'!T31/total!T31</f>
        <v>0.79715909090909076</v>
      </c>
      <c r="I8" s="28">
        <f>'financcement publique'!U31/total!U31</f>
        <v>0.80219378427787935</v>
      </c>
      <c r="J8" s="28">
        <f>'financcement publique'!V31/total!V31</f>
        <v>0.79275513758272376</v>
      </c>
      <c r="K8" s="28">
        <f>'financcement publique'!W31/total!W31</f>
        <v>0.77046577275935069</v>
      </c>
      <c r="L8" s="28">
        <f>'financcement publique'!X31/total!X31</f>
        <v>0.78674351585014424</v>
      </c>
      <c r="M8" s="29">
        <f>'financcement publique'!Y31/total!Y31</f>
        <v>0.79975791111879646</v>
      </c>
    </row>
    <row r="9" spans="2:14" ht="18">
      <c r="B9" s="41" t="s">
        <v>65</v>
      </c>
      <c r="C9" s="27"/>
      <c r="D9" s="28"/>
      <c r="E9" s="28"/>
      <c r="F9" s="28">
        <f>'financcement publique'!R37/total!R38</f>
        <v>0.77685357808690658</v>
      </c>
      <c r="G9" s="28">
        <f>'financcement publique'!S37/total!S38</f>
        <v>0.77519609294065428</v>
      </c>
      <c r="H9" s="28">
        <f>'financcement publique'!T37/total!T38</f>
        <v>0.77842784278427835</v>
      </c>
      <c r="I9" s="28">
        <f>'financcement publique'!U37/total!U38</f>
        <v>0.77369942196531793</v>
      </c>
      <c r="J9" s="28">
        <f>'financcement publique'!V37/total!V38</f>
        <v>0.75726111968570231</v>
      </c>
      <c r="K9" s="28">
        <f>'financcement publique'!W37/total!W38</f>
        <v>0.70339311056637854</v>
      </c>
      <c r="L9" s="28">
        <f>'financcement publique'!X37/total!X38</f>
        <v>0.69684019684019682</v>
      </c>
      <c r="M9" s="29"/>
    </row>
    <row r="10" spans="2:14" ht="18">
      <c r="B10" s="41" t="s">
        <v>54</v>
      </c>
      <c r="C10" s="27"/>
      <c r="D10" s="28"/>
      <c r="E10" s="28">
        <f>'financcement publique'!Q27/total!Q27</f>
        <v>0.75674418604651161</v>
      </c>
      <c r="F10" s="28"/>
      <c r="G10" s="28">
        <f>'financcement publique'!S27/total!S27</f>
        <v>0.75778903903903894</v>
      </c>
      <c r="H10" s="28"/>
      <c r="I10" s="28">
        <f>'financcement publique'!U27/total!U27</f>
        <v>0.75852324521422054</v>
      </c>
      <c r="J10" s="28"/>
      <c r="K10" s="28"/>
      <c r="L10" s="28"/>
      <c r="M10" s="29"/>
    </row>
    <row r="11" spans="2:14" ht="18">
      <c r="B11" s="41" t="s">
        <v>42</v>
      </c>
      <c r="C11" s="27"/>
      <c r="D11" s="28"/>
      <c r="E11" s="28">
        <f>'financcement publique'!Q15/total!Q15</f>
        <v>0.73130682589225138</v>
      </c>
      <c r="F11" s="28">
        <f>'financcement publique'!R15/total!R15</f>
        <v>0.73045930701047546</v>
      </c>
      <c r="G11" s="28">
        <f>'financcement publique'!S15/total!S15</f>
        <v>0.72307275436932661</v>
      </c>
      <c r="H11" s="28">
        <f>'financcement publique'!T15/total!T15</f>
        <v>0.72195448460508704</v>
      </c>
      <c r="I11" s="28">
        <f>'financcement publique'!U15/total!U15</f>
        <v>0.72089964487702218</v>
      </c>
      <c r="J11" s="28">
        <f>'financcement publique'!V15/total!V15</f>
        <v>0.70219231604080745</v>
      </c>
      <c r="K11" s="28">
        <f>'financcement publique'!W15/total!W15</f>
        <v>0.70966382126672989</v>
      </c>
      <c r="L11" s="28">
        <f>'financcement publique'!X15/total!X15</f>
        <v>0.71439936356404132</v>
      </c>
      <c r="M11" s="29">
        <f>'financcement publique'!Y15/total!Y15</f>
        <v>0.72576112412177995</v>
      </c>
    </row>
    <row r="12" spans="2:14" ht="18">
      <c r="B12" s="60" t="s">
        <v>46</v>
      </c>
      <c r="C12" s="33"/>
      <c r="D12" s="34">
        <f>'financcement publique'!K19/total!K19</f>
        <v>0.71509567682494679</v>
      </c>
      <c r="E12" s="34">
        <f>'financcement publique'!Q19/total!Q19</f>
        <v>0.70894479385045417</v>
      </c>
      <c r="F12" s="34">
        <f>'financcement publique'!R19/total!R19</f>
        <v>0.71266672478423854</v>
      </c>
      <c r="G12" s="34">
        <f>'financcement publique'!S19/total!S19</f>
        <v>0.71360634081902241</v>
      </c>
      <c r="H12" s="34">
        <f>'financcement publique'!T19/total!T19</f>
        <v>0.7108315488936473</v>
      </c>
      <c r="I12" s="34">
        <f>'financcement publique'!U19/total!U19</f>
        <v>0.71169627558842097</v>
      </c>
      <c r="J12" s="34">
        <f>'financcement publique'!V19/total!V19</f>
        <v>0.72458989366086879</v>
      </c>
      <c r="K12" s="34">
        <f>'financcement publique'!W19/total!W19</f>
        <v>0.74268768280792985</v>
      </c>
      <c r="L12" s="34">
        <f>'financcement publique'!X19/total!X19</f>
        <v>0.74086854064972241</v>
      </c>
      <c r="M12" s="35"/>
      <c r="N12" s="22">
        <f>K12+'Financement privée (3)'!K29+'gouvernment (3)'!K40+'ménages (3)'!K46+'contribution volontaire (3)'!K22</f>
        <v>0.99386083212191156</v>
      </c>
    </row>
    <row r="13" spans="2:14" ht="18">
      <c r="B13" s="41" t="s">
        <v>47</v>
      </c>
      <c r="C13" s="27">
        <f>'financcement publique'!B20/total!B20</f>
        <v>0.70438915857605178</v>
      </c>
      <c r="D13" s="28">
        <f>'financcement publique'!K20/total!K20</f>
        <v>0.68490834668090406</v>
      </c>
      <c r="E13" s="28">
        <f>'financcement publique'!Q20/total!Q20</f>
        <v>0.69749776586237711</v>
      </c>
      <c r="F13" s="28">
        <f>'financcement publique'!R20/total!R20</f>
        <v>0.69916384984878133</v>
      </c>
      <c r="G13" s="28">
        <f>'financcement publique'!S20/total!S20</f>
        <v>0.70580451658433307</v>
      </c>
      <c r="H13" s="28">
        <f>'financcement publique'!T20/total!T20</f>
        <v>0.70385854890688959</v>
      </c>
      <c r="I13" s="28">
        <f>'financcement publique'!U20/total!U20</f>
        <v>0.70262888357801301</v>
      </c>
      <c r="J13" s="28">
        <f>'financcement publique'!V20/total!V20</f>
        <v>0.69187741274718351</v>
      </c>
      <c r="K13" s="28">
        <f>'financcement publique'!W20/total!W20</f>
        <v>0.67859904128653159</v>
      </c>
      <c r="L13" s="28">
        <f>'financcement publique'!X20/total!X20</f>
        <v>0.68385561285204277</v>
      </c>
      <c r="M13" s="29"/>
    </row>
    <row r="14" spans="2:14" ht="18">
      <c r="B14" s="41" t="s">
        <v>66</v>
      </c>
      <c r="C14" s="27"/>
      <c r="D14" s="28"/>
      <c r="E14" s="28"/>
      <c r="F14" s="28"/>
      <c r="G14" s="28"/>
      <c r="H14" s="28">
        <f>'financcement publique'!T38/total!T39</f>
        <v>0.69433369578349646</v>
      </c>
      <c r="I14" s="28">
        <f>'financcement publique'!U38/total!U39</f>
        <v>0.68513942816801976</v>
      </c>
      <c r="J14" s="28">
        <f>'financcement publique'!V38/total!V39</f>
        <v>0.6403053111417365</v>
      </c>
      <c r="K14" s="28">
        <f>'financcement publique'!W38/total!W39</f>
        <v>0.60993880565520153</v>
      </c>
      <c r="L14" s="28">
        <f>'financcement publique'!X38/total!X39</f>
        <v>0.63154606975533567</v>
      </c>
      <c r="M14" s="29">
        <f>'financcement publique'!Y38/total!Y39</f>
        <v>0.6458089875703813</v>
      </c>
    </row>
    <row r="15" spans="2:14" ht="18">
      <c r="B15" s="41" t="s">
        <v>41</v>
      </c>
      <c r="C15" s="27">
        <f>'financcement publique'!B14/total!B14</f>
        <v>0.64204112718964201</v>
      </c>
      <c r="D15" s="28">
        <f>'financcement publique'!K14/total!K14</f>
        <v>0.63804071246819327</v>
      </c>
      <c r="E15" s="28">
        <f>'financcement publique'!Q14/total!Q14</f>
        <v>0.67953108535300322</v>
      </c>
      <c r="F15" s="28">
        <f>'financcement publique'!R14/total!R14</f>
        <v>0.66466165413533829</v>
      </c>
      <c r="G15" s="28">
        <f>'financcement publique'!S14/total!S14</f>
        <v>0.70177430801987228</v>
      </c>
      <c r="H15" s="28">
        <f>'financcement publique'!T14/total!T14</f>
        <v>0.68542410101564644</v>
      </c>
      <c r="I15" s="28">
        <f>'financcement publique'!U14/total!U14</f>
        <v>0.68702395790056781</v>
      </c>
      <c r="J15" s="28">
        <f>'financcement publique'!V14/total!V14</f>
        <v>0.69929712460063898</v>
      </c>
      <c r="K15" s="28">
        <f>'financcement publique'!W14/total!W14</f>
        <v>0.69282600079270706</v>
      </c>
      <c r="L15" s="28"/>
      <c r="M15" s="29"/>
    </row>
    <row r="16" spans="2:14" ht="18">
      <c r="B16" s="41" t="s">
        <v>40</v>
      </c>
      <c r="C16" s="27">
        <f>'financcement publique'!B13/total!B13</f>
        <v>0.65891748003549244</v>
      </c>
      <c r="D16" s="28">
        <f>'financcement publique'!K13/total!K13</f>
        <v>0.59841334974695659</v>
      </c>
      <c r="E16" s="28">
        <f>'financcement publique'!Q13/total!Q13</f>
        <v>0.66422969560015954</v>
      </c>
      <c r="F16" s="28">
        <f>'financcement publique'!R13/total!R13</f>
        <v>0.6659142212189616</v>
      </c>
      <c r="G16" s="28">
        <f>'financcement publique'!S13/total!S13</f>
        <v>0.67469722620132833</v>
      </c>
      <c r="H16" s="28">
        <f>'financcement publique'!T13/total!T13</f>
        <v>0.68275409836065581</v>
      </c>
      <c r="I16" s="28">
        <f>'financcement publique'!U13/total!U13</f>
        <v>0.66709511568123392</v>
      </c>
      <c r="J16" s="28">
        <f>'financcement publique'!V13/total!V13</f>
        <v>0.66134955244434235</v>
      </c>
      <c r="K16" s="28">
        <f>'financcement publique'!W13/total!W13</f>
        <v>0.62208915502328677</v>
      </c>
      <c r="L16" s="28"/>
      <c r="M16" s="29"/>
    </row>
    <row r="17" spans="2:13" ht="18">
      <c r="B17" s="41" t="s">
        <v>44</v>
      </c>
      <c r="C17" s="27"/>
      <c r="D17" s="28">
        <f>'financcement publique'!K17/total!K17</f>
        <v>0.64324324324324322</v>
      </c>
      <c r="E17" s="28">
        <f>'financcement publique'!Q17/total!Q17</f>
        <v>0.62400240927571149</v>
      </c>
      <c r="F17" s="28">
        <f>'financcement publique'!R17/total!R17</f>
        <v>0.62876753207997615</v>
      </c>
      <c r="G17" s="28">
        <f>'financcement publique'!S17/total!S17</f>
        <v>0.62164620281946337</v>
      </c>
      <c r="H17" s="28">
        <f>'financcement publique'!T17/total!T17</f>
        <v>0.64549394709311014</v>
      </c>
      <c r="I17" s="28">
        <f>'financcement publique'!U17/total!U17</f>
        <v>0.65908757517969785</v>
      </c>
      <c r="J17" s="28">
        <f>'financcement publique'!V17/total!V17</f>
        <v>0.6810924924132471</v>
      </c>
      <c r="K17" s="28">
        <f>'financcement publique'!W17/total!W17</f>
        <v>0.63863302629822449</v>
      </c>
      <c r="L17" s="28">
        <f>'financcement publique'!X17/total!X17</f>
        <v>0.64914529914529928</v>
      </c>
      <c r="M17" s="29">
        <f>'financcement publique'!Y17/total!Y17</f>
        <v>0.67985183225294354</v>
      </c>
    </row>
    <row r="18" spans="2:13" ht="18">
      <c r="B18" s="41" t="s">
        <v>63</v>
      </c>
      <c r="C18" s="27"/>
      <c r="D18" s="28"/>
      <c r="E18" s="28">
        <f>'financcement publique'!Q35/total!Q36</f>
        <v>0.59884447220487191</v>
      </c>
      <c r="F18" s="28">
        <f>'financcement publique'!R35/total!R36</f>
        <v>0.59123421092679962</v>
      </c>
      <c r="G18" s="28">
        <f>'financcement publique'!S35/total!S36</f>
        <v>0.58483973872094785</v>
      </c>
      <c r="H18" s="28">
        <f>'financcement publique'!T35/total!T36</f>
        <v>0.61080310470457788</v>
      </c>
      <c r="I18" s="28">
        <f>'financcement publique'!U35/total!U36</f>
        <v>0.61408668730650151</v>
      </c>
      <c r="J18" s="28">
        <f>'financcement publique'!V35/total!V36</f>
        <v>0.62028628597814384</v>
      </c>
      <c r="K18" s="28">
        <f>'financcement publique'!W35/total!W36</f>
        <v>0.56965367293057934</v>
      </c>
      <c r="L18" s="28">
        <f>'financcement publique'!X35/total!X36</f>
        <v>0.62858486130700519</v>
      </c>
      <c r="M18" s="29">
        <f>'financcement publique'!Y35/total!Y36</f>
        <v>0.70721236405266164</v>
      </c>
    </row>
    <row r="19" spans="2:13" ht="18">
      <c r="B19" s="41" t="s">
        <v>49</v>
      </c>
      <c r="C19" s="27"/>
      <c r="D19" s="28">
        <f>'financcement publique'!K22/total!K22</f>
        <v>0.58820271392965939</v>
      </c>
      <c r="E19" s="28">
        <f>'financcement publique'!Q22/total!Q22</f>
        <v>0.56740589436825206</v>
      </c>
      <c r="F19" s="28">
        <f>'financcement publique'!R22/total!R22</f>
        <v>0.59573554665140238</v>
      </c>
      <c r="G19" s="28">
        <f>'financcement publique'!S22/total!S22</f>
        <v>0.60720640569395012</v>
      </c>
      <c r="H19" s="28">
        <f>'financcement publique'!T22/total!T22</f>
        <v>0.60972644376899687</v>
      </c>
      <c r="I19" s="28">
        <f>'financcement publique'!U22/total!U22</f>
        <v>0.60012734797835088</v>
      </c>
      <c r="J19" s="28">
        <f>'financcement publique'!V22/total!V22</f>
        <v>0.5916575192096597</v>
      </c>
      <c r="K19" s="28">
        <f>'financcement publique'!W22/total!W22</f>
        <v>0.57971800433839471</v>
      </c>
      <c r="L19" s="28">
        <f>'financcement publique'!X22/total!X22</f>
        <v>0.61339898537749926</v>
      </c>
      <c r="M19" s="29">
        <f>'financcement publique'!Y22/total!Y22</f>
        <v>0.62165985539138635</v>
      </c>
    </row>
    <row r="20" spans="2:13" ht="18">
      <c r="B20" s="41" t="s">
        <v>57</v>
      </c>
      <c r="C20" s="27"/>
      <c r="D20" s="28">
        <f>'financcement publique'!K30/total!K30</f>
        <v>0.61688840619060548</v>
      </c>
      <c r="E20" s="28">
        <f>'financcement publique'!Q30/total!Q30</f>
        <v>0.57180277349768871</v>
      </c>
      <c r="F20" s="28">
        <f>'financcement publique'!R30/total!R30</f>
        <v>0.57095510695992768</v>
      </c>
      <c r="G20" s="28">
        <f>'financcement publique'!S30/total!S30</f>
        <v>0.57162747524752466</v>
      </c>
      <c r="H20" s="28">
        <f>'financcement publique'!T30/total!T30</f>
        <v>0.58606431852986218</v>
      </c>
      <c r="I20" s="28">
        <f>'financcement publique'!U30/total!U30</f>
        <v>0.58117579745386927</v>
      </c>
      <c r="J20" s="28">
        <f>'financcement publique'!V30/total!V30</f>
        <v>0.59738002940783319</v>
      </c>
      <c r="K20" s="28">
        <f>'financcement publique'!W30/total!W30</f>
        <v>0.5615492777706762</v>
      </c>
      <c r="L20" s="28"/>
      <c r="M20" s="29"/>
    </row>
    <row r="21" spans="2:13" ht="18">
      <c r="B21" s="41" t="s">
        <v>70</v>
      </c>
      <c r="C21" s="27"/>
      <c r="D21" s="28">
        <f>'financcement publique'!K42/total!K43</f>
        <v>0.49508554787040415</v>
      </c>
      <c r="E21" s="28">
        <f>'financcement publique'!Q42/total!Q43</f>
        <v>0.56278843818314306</v>
      </c>
      <c r="F21" s="28">
        <f>'financcement publique'!R42/total!R43</f>
        <v>0.55915985997666273</v>
      </c>
      <c r="G21" s="28">
        <f>'financcement publique'!S42/total!S43</f>
        <v>0.55645933014354076</v>
      </c>
      <c r="H21" s="28">
        <f>'financcement publique'!T42/total!T43</f>
        <v>0.54534432589718729</v>
      </c>
      <c r="I21" s="28">
        <f>'financcement publique'!U42/total!U43</f>
        <v>0.5423728813559322</v>
      </c>
      <c r="J21" s="28">
        <f>'financcement publique'!V42/total!V43</f>
        <v>0.53952783192549281</v>
      </c>
      <c r="K21" s="28">
        <f>'financcement publique'!W42/total!W43</f>
        <v>0.50120481927710836</v>
      </c>
      <c r="L21" s="28"/>
      <c r="M21" s="29"/>
    </row>
    <row r="22" spans="2:13" ht="18">
      <c r="B22" s="41" t="s">
        <v>37</v>
      </c>
      <c r="C22" s="27"/>
      <c r="D22" s="28">
        <f>'financcement publique'!K10/total!K10</f>
        <v>0.65623486096308492</v>
      </c>
      <c r="E22" s="28">
        <f>'financcement publique'!Q10/total!Q10</f>
        <v>0.55904417893859404</v>
      </c>
      <c r="F22" s="28">
        <f>'financcement publique'!R10/total!R10</f>
        <v>0.53918843802112282</v>
      </c>
      <c r="G22" s="28">
        <f>'financcement publique'!S10/total!S10</f>
        <v>0.5374571719603668</v>
      </c>
      <c r="H22" s="28">
        <f>'financcement publique'!T10/total!T10</f>
        <v>0.53346837307798534</v>
      </c>
      <c r="I22" s="28">
        <f>'financcement publique'!U10/total!U10</f>
        <v>0.53747105141269103</v>
      </c>
      <c r="J22" s="28">
        <f>'financcement publique'!V10/total!V10</f>
        <v>0.54411502053938199</v>
      </c>
      <c r="K22" s="28">
        <f>'financcement publique'!W10/total!W10</f>
        <v>0.54197229013854942</v>
      </c>
      <c r="L22" s="28"/>
      <c r="M22" s="29"/>
    </row>
    <row r="23" spans="2:13" ht="18">
      <c r="B23" s="41" t="s">
        <v>52</v>
      </c>
      <c r="C23" s="27"/>
      <c r="D23" s="28">
        <f>'financcement publique'!K25/total!K25</f>
        <v>0.4434644303065356</v>
      </c>
      <c r="E23" s="28">
        <f>'financcement publique'!Q25/total!Q25</f>
        <v>0.46710338934776413</v>
      </c>
      <c r="F23" s="28">
        <f>'financcement publique'!R25/total!R25</f>
        <v>0.48210259301014652</v>
      </c>
      <c r="G23" s="28">
        <f>'financcement publique'!S25/total!S25</f>
        <v>0.48327759197324416</v>
      </c>
      <c r="H23" s="28">
        <f>'financcement publique'!T25/total!T25</f>
        <v>0.49377421140011069</v>
      </c>
      <c r="I23" s="28">
        <f>'financcement publique'!U25/total!U25</f>
        <v>0.49512127125731809</v>
      </c>
      <c r="J23" s="28">
        <f>'financcement publique'!V25/total!V25</f>
        <v>0.49461528480602052</v>
      </c>
      <c r="K23" s="28">
        <f>'financcement publique'!W25/total!W25</f>
        <v>0.45351043643263755</v>
      </c>
      <c r="L23" s="28"/>
      <c r="M23" s="29"/>
    </row>
    <row r="24" spans="2:13" ht="18">
      <c r="B24" s="41" t="s">
        <v>39</v>
      </c>
      <c r="C24" s="27">
        <f>'financcement publique'!B12/total!B12</f>
        <v>0.33199999999999996</v>
      </c>
      <c r="D24" s="28">
        <f>'financcement publique'!K12/total!K12</f>
        <v>0.44095189615678287</v>
      </c>
      <c r="E24" s="28">
        <f>'financcement publique'!Q12/total!Q12</f>
        <v>0.45886720153275051</v>
      </c>
      <c r="F24" s="28">
        <f>'financcement publique'!R12/total!R12</f>
        <v>0.47405935966347285</v>
      </c>
      <c r="G24" s="28">
        <f>'financcement publique'!S12/total!S12</f>
        <v>0.48366516334836657</v>
      </c>
      <c r="H24" s="28">
        <f>'financcement publique'!T12/total!T12</f>
        <v>0.48796878387166698</v>
      </c>
      <c r="I24" s="28">
        <f>'financcement publique'!U12/total!U12</f>
        <v>0.49300437893837445</v>
      </c>
      <c r="J24" s="28">
        <f>'financcement publique'!V12/total!V12</f>
        <v>0.52965971008532953</v>
      </c>
      <c r="K24" s="28">
        <f>'financcement publique'!W12/total!W12</f>
        <v>0.51728566841485601</v>
      </c>
      <c r="L24" s="28">
        <f>'financcement publique'!X12/total!X12</f>
        <v>0.47094068304373882</v>
      </c>
      <c r="M24" s="29">
        <f>'financcement publique'!Y12/total!Y12</f>
        <v>0.47034235668789809</v>
      </c>
    </row>
    <row r="25" spans="2:13" ht="18">
      <c r="B25" s="41" t="s">
        <v>55</v>
      </c>
      <c r="C25" s="27">
        <f>'financcement publique'!B28/total!B28</f>
        <v>0.40440985732814527</v>
      </c>
      <c r="D25" s="28">
        <f>'financcement publique'!K28/total!K28</f>
        <v>0.46050538964481358</v>
      </c>
      <c r="E25" s="28">
        <f>'financcement publique'!Q28/total!Q28</f>
        <v>0.45484899074214596</v>
      </c>
      <c r="F25" s="28">
        <f>'financcement publique'!R28/total!R28</f>
        <v>0.45938864628820963</v>
      </c>
      <c r="G25" s="28">
        <f>'financcement publique'!S28/total!S28</f>
        <v>0.46360153256704983</v>
      </c>
      <c r="H25" s="28">
        <f>'financcement publique'!T28/total!T28</f>
        <v>0.4712321452409558</v>
      </c>
      <c r="I25" s="28">
        <f>'financcement publique'!U28/total!U28</f>
        <v>0.47584097859327212</v>
      </c>
      <c r="J25" s="28">
        <f>'financcement publique'!V28/total!V28</f>
        <v>0.47293413173652693</v>
      </c>
      <c r="K25" s="28">
        <f>'financcement publique'!W28/total!W28</f>
        <v>0.42782124102454189</v>
      </c>
      <c r="L25" s="28">
        <f>'financcement publique'!X28/total!X28</f>
        <v>0.4507101971592114</v>
      </c>
      <c r="M25" s="29">
        <f>'financcement publique'!Y28/total!Y28</f>
        <v>0.48896761133603239</v>
      </c>
    </row>
    <row r="26" spans="2:13" ht="18">
      <c r="B26" s="41" t="s">
        <v>36</v>
      </c>
      <c r="C26" s="27"/>
      <c r="D26" s="28">
        <f>'financcement publique'!K9/total!K9</f>
        <v>0.44416194015255228</v>
      </c>
      <c r="E26" s="28">
        <f>'financcement publique'!Q9/total!Q9</f>
        <v>0.44039351851851849</v>
      </c>
      <c r="F26" s="28">
        <f>'financcement publique'!R9/total!R9</f>
        <v>0.44049459041731059</v>
      </c>
      <c r="G26" s="28">
        <f>'financcement publique'!S9/total!S9</f>
        <v>0.44202619414483818</v>
      </c>
      <c r="H26" s="28">
        <f>'financcement publique'!T9/total!T9</f>
        <v>0.44390762392501693</v>
      </c>
      <c r="I26" s="28">
        <f>'financcement publique'!U9/total!U9</f>
        <v>0.446266806522361</v>
      </c>
      <c r="J26" s="28">
        <f>'financcement publique'!V9/total!V9</f>
        <v>0.43346508563899866</v>
      </c>
      <c r="K26" s="28">
        <f>'financcement publique'!W9/total!W9</f>
        <v>0.40724206349206349</v>
      </c>
      <c r="L26" s="28"/>
      <c r="M26" s="29"/>
    </row>
    <row r="27" spans="2:13" ht="18">
      <c r="B27" s="42" t="s">
        <v>48</v>
      </c>
      <c r="C27" s="30"/>
      <c r="D27" s="31">
        <f>'financcement publique'!K21/total!K21</f>
        <v>0.40948230041458489</v>
      </c>
      <c r="E27" s="31">
        <f>'financcement publique'!Q21/total!Q21</f>
        <v>0.30231143552311429</v>
      </c>
      <c r="F27" s="31">
        <f>'financcement publique'!R21/total!R21</f>
        <v>0.30737365368682684</v>
      </c>
      <c r="G27" s="31">
        <f>'financcement publique'!S21/total!S21</f>
        <v>0.32870313460356482</v>
      </c>
      <c r="H27" s="31">
        <f>'financcement publique'!T21/total!T21</f>
        <v>0.32364532019704439</v>
      </c>
      <c r="I27" s="31">
        <f>'financcement publique'!U21/total!U21</f>
        <v>0.34179068065381801</v>
      </c>
      <c r="J27" s="31">
        <f>'financcement publique'!V21/total!V21</f>
        <v>0.33722643097643101</v>
      </c>
      <c r="K27" s="31">
        <f>'financcement publique'!W21/total!W21</f>
        <v>0.31832552054943858</v>
      </c>
      <c r="L27" s="31"/>
      <c r="M27" s="32"/>
    </row>
    <row r="28" spans="2:13" ht="18">
      <c r="B28" s="17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3" ht="18">
      <c r="B29" s="113"/>
      <c r="C29" s="18" t="s">
        <v>10</v>
      </c>
      <c r="D29" s="19" t="s">
        <v>19</v>
      </c>
      <c r="E29" s="19" t="s">
        <v>25</v>
      </c>
      <c r="F29" s="19" t="s">
        <v>26</v>
      </c>
      <c r="G29" s="19" t="s">
        <v>27</v>
      </c>
      <c r="H29" s="19" t="s">
        <v>28</v>
      </c>
      <c r="I29" s="19" t="s">
        <v>29</v>
      </c>
      <c r="J29" s="19" t="s">
        <v>30</v>
      </c>
      <c r="K29" s="19" t="s">
        <v>31</v>
      </c>
      <c r="L29" s="19" t="s">
        <v>32</v>
      </c>
      <c r="M29" s="20" t="s">
        <v>109</v>
      </c>
    </row>
    <row r="30" spans="2:13" ht="18">
      <c r="B30" s="6" t="s">
        <v>59</v>
      </c>
      <c r="C30" s="27"/>
      <c r="D30" s="28"/>
      <c r="E30" s="28">
        <f>'financcement publique'!Q32/total!Q32</f>
        <v>0.27328324305434215</v>
      </c>
      <c r="F30" s="28">
        <f>'financcement publique'!R32/total!R32</f>
        <v>0.26958400864397625</v>
      </c>
      <c r="G30" s="28">
        <f>'financcement publique'!S32/total!S32</f>
        <v>0.26511542689629902</v>
      </c>
      <c r="H30" s="28">
        <f>'financcement publique'!T32/total!T32</f>
        <v>0.2611926435073379</v>
      </c>
      <c r="I30" s="28">
        <f>'financcement publique'!U32/total!U32</f>
        <v>0.26174743024963287</v>
      </c>
      <c r="J30" s="28">
        <f>'financcement publique'!V32/total!V32</f>
        <v>0.27274188363870139</v>
      </c>
      <c r="K30" s="28">
        <f>'financcement publique'!W32/total!W32</f>
        <v>0.25875966441848991</v>
      </c>
      <c r="L30" s="28">
        <f>'financcement publique'!X32/total!X32</f>
        <v>0.27879741303967837</v>
      </c>
      <c r="M30" s="29"/>
    </row>
    <row r="31" spans="2:13" ht="18">
      <c r="B31" s="7" t="s">
        <v>72</v>
      </c>
      <c r="C31" s="27">
        <f>'financcement publique'!B44/total!B45</f>
        <v>0.19687750200160128</v>
      </c>
      <c r="D31" s="28">
        <f>'financcement publique'!K44/total!K45</f>
        <v>0.22844268872291834</v>
      </c>
      <c r="E31" s="28">
        <f>'financcement publique'!Q44/total!Q45</f>
        <v>0.23103511006003274</v>
      </c>
      <c r="F31" s="28">
        <f>'financcement publique'!R44/total!R45</f>
        <v>0.22967503868587075</v>
      </c>
      <c r="G31" s="28">
        <f>'financcement publique'!S44/total!S45</f>
        <v>0.22930582061068702</v>
      </c>
      <c r="H31" s="28">
        <f>'financcement publique'!T44/total!T45</f>
        <v>0.23271196632591704</v>
      </c>
      <c r="I31" s="28">
        <f>'financcement publique'!U44/total!U45</f>
        <v>0.23730949237969517</v>
      </c>
      <c r="J31" s="28">
        <f>'financcement publique'!V44/total!V45</f>
        <v>0.21886329707826832</v>
      </c>
      <c r="K31" s="28">
        <f>'financcement publique'!W44/total!W45</f>
        <v>0.22870471692679836</v>
      </c>
      <c r="L31" s="28">
        <f>'financcement publique'!X44/total!X45</f>
        <v>0.23314742967992244</v>
      </c>
      <c r="M31" s="29"/>
    </row>
    <row r="32" spans="2:13" ht="18">
      <c r="B32" s="7" t="s">
        <v>60</v>
      </c>
      <c r="C32" s="27">
        <f>'financcement publique'!B33/total!B33</f>
        <v>0.64279226677046841</v>
      </c>
      <c r="D32" s="28">
        <f>'financcement publique'!K33/total!K33</f>
        <v>0.25267687381166815</v>
      </c>
      <c r="E32" s="28">
        <f>'financcement publique'!Q33/total!Q33</f>
        <v>0.20040681906237892</v>
      </c>
      <c r="F32" s="28">
        <f>'financcement publique'!R33/total!R33</f>
        <v>0.19700796580532348</v>
      </c>
      <c r="G32" s="28">
        <f>'financcement publique'!S33/total!S33</f>
        <v>0.20083102493074789</v>
      </c>
      <c r="H32" s="28">
        <f>'financcement publique'!T33/total!T33</f>
        <v>0.20379241516966068</v>
      </c>
      <c r="I32" s="28">
        <f>'financcement publique'!U33/total!U33</f>
        <v>0.21518737672583824</v>
      </c>
      <c r="J32" s="28">
        <f>'financcement publique'!V33/total!V33</f>
        <v>0.21910964403604247</v>
      </c>
      <c r="K32" s="28">
        <f>'financcement publique'!W33/total!W33</f>
        <v>0.21427306534443066</v>
      </c>
      <c r="L32" s="28">
        <f>'financcement publique'!X33/total!X33</f>
        <v>0.23067023067023065</v>
      </c>
      <c r="M32" s="29"/>
    </row>
    <row r="33" spans="2:14" ht="18">
      <c r="B33" s="7" t="s">
        <v>45</v>
      </c>
      <c r="C33" s="27">
        <f>'financcement publique'!B18/total!B18</f>
        <v>0.13985619624982376</v>
      </c>
      <c r="D33" s="28">
        <f>'financcement publique'!K18/total!K18</f>
        <v>0.14376159807881236</v>
      </c>
      <c r="E33" s="28">
        <f>'financcement publique'!Q18/total!Q18</f>
        <v>0.13333333333333333</v>
      </c>
      <c r="F33" s="28">
        <f>'financcement publique'!R18/total!R18</f>
        <v>0.13009170398805714</v>
      </c>
      <c r="G33" s="28">
        <f>'financcement publique'!S18/total!S18</f>
        <v>0.12654760600416345</v>
      </c>
      <c r="H33" s="28">
        <f>'financcement publique'!T18/total!T18</f>
        <v>0.13557447749640608</v>
      </c>
      <c r="I33" s="28">
        <f>'financcement publique'!U18/total!U18</f>
        <v>0.13520881038054738</v>
      </c>
      <c r="J33" s="28">
        <f>'financcement publique'!V18/total!V18</f>
        <v>0.13237126245847175</v>
      </c>
      <c r="K33" s="28">
        <f>'financcement publique'!W18/total!W18</f>
        <v>0.12780487804878049</v>
      </c>
      <c r="L33" s="28">
        <f>'financcement publique'!X18/total!X18</f>
        <v>0.1310273618998451</v>
      </c>
      <c r="M33" s="29"/>
    </row>
    <row r="34" spans="2:14" ht="18">
      <c r="B34" s="7" t="s">
        <v>67</v>
      </c>
      <c r="C34" s="27"/>
      <c r="D34" s="28">
        <f>'financcement publique'!K39/total!K40</f>
        <v>4.0953008344312689E-2</v>
      </c>
      <c r="E34" s="28">
        <f>'financcement publique'!Q39/total!Q40</f>
        <v>4.2863407147555363E-2</v>
      </c>
      <c r="F34" s="28">
        <f>'financcement publique'!R39/total!R40</f>
        <v>4.3031183636973294E-2</v>
      </c>
      <c r="G34" s="28">
        <f>'financcement publique'!S39/total!S40</f>
        <v>4.1028507546115145E-2</v>
      </c>
      <c r="H34" s="28">
        <f>'financcement publique'!T39/total!T40</f>
        <v>4.1680560186728909E-2</v>
      </c>
      <c r="I34" s="28">
        <f>'financcement publique'!U39/total!U40</f>
        <v>4.0236168816969162E-2</v>
      </c>
      <c r="J34" s="28">
        <f>'financcement publique'!V39/total!V40</f>
        <v>3.7409268565047463E-2</v>
      </c>
      <c r="K34" s="28">
        <f>'financcement publique'!W39/total!W40</f>
        <v>3.5102420856610798E-2</v>
      </c>
      <c r="L34" s="28">
        <f>'financcement publique'!X39/total!X40</f>
        <v>3.6968576709796676E-2</v>
      </c>
      <c r="M34" s="29"/>
    </row>
    <row r="35" spans="2:14" ht="18">
      <c r="B35" s="7" t="s">
        <v>69</v>
      </c>
      <c r="C35" s="27">
        <f>'financcement publique'!B41/total!B42</f>
        <v>5.0142325377709657E-2</v>
      </c>
      <c r="D35" s="28">
        <f>'financcement publique'!K41/total!K42</f>
        <v>4.0327351607178069E-2</v>
      </c>
      <c r="E35" s="28">
        <f>'financcement publique'!Q41/total!Q42</f>
        <v>3.3769366360515814E-2</v>
      </c>
      <c r="F35" s="28">
        <f>'financcement publique'!R41/total!R42</f>
        <v>3.3484986351228388E-2</v>
      </c>
      <c r="G35" s="28">
        <f>'financcement publique'!S41/total!S42</f>
        <v>3.3770937075599819E-2</v>
      </c>
      <c r="H35" s="28">
        <f>'financcement publique'!T41/total!T42</f>
        <v>3.3884144077237277E-2</v>
      </c>
      <c r="I35" s="28">
        <f>'financcement publique'!U41/total!U42</f>
        <v>3.4887924801156905E-2</v>
      </c>
      <c r="J35" s="28">
        <f>'financcement publique'!V41/total!V42</f>
        <v>3.469144220934197E-2</v>
      </c>
      <c r="K35" s="28">
        <f>'financcement publique'!W41/total!W42</f>
        <v>3.2624353868316247E-2</v>
      </c>
      <c r="L35" s="28">
        <f>'financcement publique'!X41/total!X42</f>
        <v>3.0836251815153325E-2</v>
      </c>
      <c r="M35" s="29"/>
    </row>
    <row r="36" spans="2:14" ht="18">
      <c r="B36" s="7" t="s">
        <v>64</v>
      </c>
      <c r="C36" s="27">
        <f>'financcement publique'!B36/total!B37</f>
        <v>1.5463318218811766E-2</v>
      </c>
      <c r="D36" s="28">
        <f>'financcement publique'!K36/total!K37</f>
        <v>1.9445267002270259E-2</v>
      </c>
      <c r="E36" s="28">
        <f>'financcement publique'!Q36/total!Q37</f>
        <v>2.31859167024474E-2</v>
      </c>
      <c r="F36" s="28">
        <f>'financcement publique'!R36/total!R37</f>
        <v>2.3632105599318713E-2</v>
      </c>
      <c r="G36" s="28">
        <f>'financcement publique'!S36/total!S37</f>
        <v>2.3963034601332475E-2</v>
      </c>
      <c r="H36" s="28">
        <f>'financcement publique'!T36/total!T37</f>
        <v>2.3796876659938383E-2</v>
      </c>
      <c r="I36" s="28">
        <f>'financcement publique'!U36/total!U37</f>
        <v>2.3649358839604794E-2</v>
      </c>
      <c r="J36" s="28">
        <f>'financcement publique'!V36/total!V37</f>
        <v>2.3890784982935155E-2</v>
      </c>
      <c r="K36" s="28">
        <f>'financcement publique'!W36/total!W37</f>
        <v>2.2447696866301516E-2</v>
      </c>
      <c r="L36" s="28">
        <f>'financcement publique'!X36/total!X37</f>
        <v>2.3784506638647437E-2</v>
      </c>
      <c r="M36" s="29">
        <f>'financcement publique'!Y36/total!Y37</f>
        <v>2.599220233929821E-2</v>
      </c>
    </row>
    <row r="37" spans="2:14" ht="18">
      <c r="B37" s="7" t="s">
        <v>38</v>
      </c>
      <c r="C37" s="27"/>
      <c r="D37" s="28">
        <f>'financcement publique'!K11/total!K11</f>
        <v>1.4631401238041642E-2</v>
      </c>
      <c r="E37" s="28">
        <f>'financcement publique'!Q11/total!Q11</f>
        <v>1.4433373684700622E-2</v>
      </c>
      <c r="F37" s="28">
        <f>'financcement publique'!R11/total!R11</f>
        <v>1.4231327048585932E-2</v>
      </c>
      <c r="G37" s="28">
        <f>'financcement publique'!S11/total!S11</f>
        <v>1.430405281496424E-2</v>
      </c>
      <c r="H37" s="28">
        <f>'financcement publique'!T11/total!T11</f>
        <v>1.448876662081614E-2</v>
      </c>
      <c r="I37" s="28">
        <f>'financcement publique'!U11/total!U11</f>
        <v>1.4624398219638478E-2</v>
      </c>
      <c r="J37" s="28">
        <f>'financcement publique'!V11/total!V11</f>
        <v>1.2351361718450327E-2</v>
      </c>
      <c r="K37" s="28">
        <f>'financcement publique'!W11/total!W11</f>
        <v>1.3215501864764067E-2</v>
      </c>
      <c r="L37" s="28">
        <f>'financcement publique'!X11/total!X11</f>
        <v>1.3530354281645006E-2</v>
      </c>
      <c r="M37" s="29">
        <f>'financcement publique'!Y11/total!Y11</f>
        <v>1.3542409123307198E-2</v>
      </c>
    </row>
    <row r="38" spans="2:14" ht="18">
      <c r="B38" s="7" t="s">
        <v>51</v>
      </c>
      <c r="C38" s="27"/>
      <c r="D38" s="28"/>
      <c r="E38" s="28">
        <f>'financcement publique'!Q23/total!Q23</f>
        <v>0</v>
      </c>
      <c r="F38" s="28">
        <f>'financcement publique'!R23/total!R23</f>
        <v>0</v>
      </c>
      <c r="G38" s="28">
        <f>'financcement publique'!S23/total!S23</f>
        <v>0</v>
      </c>
      <c r="H38" s="28">
        <f>'financcement publique'!T23/total!T23</f>
        <v>0</v>
      </c>
      <c r="I38" s="28">
        <f>'financcement publique'!U23/total!U23</f>
        <v>0</v>
      </c>
      <c r="J38" s="28">
        <f>'financcement publique'!V23/total!V23</f>
        <v>0</v>
      </c>
      <c r="K38" s="28">
        <f>'financcement publique'!W23/total!W23</f>
        <v>0</v>
      </c>
      <c r="L38" s="28">
        <f>'financcement publique'!X23/total!X23</f>
        <v>0</v>
      </c>
      <c r="M38" s="29">
        <f>'financcement publique'!Y23/total!Y23</f>
        <v>0</v>
      </c>
    </row>
    <row r="39" spans="2:14" ht="18">
      <c r="B39" s="7" t="s">
        <v>53</v>
      </c>
      <c r="C39" s="27"/>
      <c r="D39" s="28"/>
      <c r="E39" s="28">
        <f>'financcement publique'!Q26/total!Q26</f>
        <v>2.3710059839674837E-3</v>
      </c>
      <c r="F39" s="28">
        <f>'financcement publique'!R26/total!R26</f>
        <v>1.8338108882521491E-3</v>
      </c>
      <c r="G39" s="28">
        <f>'financcement publique'!S26/total!S26</f>
        <v>1.7285088730122145E-3</v>
      </c>
      <c r="H39" s="28">
        <f>'financcement publique'!T26/total!T26</f>
        <v>1.4973508408200873E-3</v>
      </c>
      <c r="I39" s="28">
        <f>'financcement publique'!U26/total!U26</f>
        <v>1.6173752310536043E-3</v>
      </c>
      <c r="J39" s="28">
        <f>'financcement publique'!V26/total!V26</f>
        <v>1.5584415584415584E-3</v>
      </c>
      <c r="K39" s="28">
        <f>'financcement publique'!W26/total!W26</f>
        <v>1.59846547314578E-3</v>
      </c>
      <c r="L39" s="28">
        <f>'financcement publique'!X26/total!X26</f>
        <v>1.675603217158177E-3</v>
      </c>
      <c r="M39" s="29">
        <f>'financcement publique'!Y26/total!Y26</f>
        <v>1.7757783828578194E-3</v>
      </c>
      <c r="N39" s="22">
        <f>K39+'gouvernment (3)'!K13+'contribution volontaire (3)'!K38+'ménages (3)'!K17</f>
        <v>0.99595055413469735</v>
      </c>
    </row>
    <row r="40" spans="2:14" ht="18">
      <c r="B40" s="7" t="s">
        <v>35</v>
      </c>
      <c r="C40" s="27">
        <f>'financcement publique'!B8/total!B8</f>
        <v>0</v>
      </c>
      <c r="D40" s="28">
        <f>'financcement publique'!K8/total!K8</f>
        <v>0</v>
      </c>
      <c r="E40" s="28">
        <f>'financcement publique'!Q8/total!Q8</f>
        <v>0</v>
      </c>
      <c r="F40" s="28">
        <f>'financcement publique'!R8/total!R8</f>
        <v>0</v>
      </c>
      <c r="G40" s="28">
        <f>'financcement publique'!S8/total!S8</f>
        <v>0</v>
      </c>
      <c r="H40" s="28">
        <f>'financcement publique'!T8/total!T8</f>
        <v>0</v>
      </c>
      <c r="I40" s="28">
        <f>'financcement publique'!U8/total!U8</f>
        <v>0</v>
      </c>
      <c r="J40" s="28">
        <f>'financcement publique'!V8/total!V8</f>
        <v>0</v>
      </c>
      <c r="K40" s="28">
        <f>'financcement publique'!W8/total!W8</f>
        <v>0</v>
      </c>
      <c r="L40" s="28">
        <f>'financcement publique'!X8/total!X8</f>
        <v>0</v>
      </c>
      <c r="M40" s="29">
        <f>'financcement publique'!Y8/total!Y8</f>
        <v>0</v>
      </c>
    </row>
    <row r="41" spans="2:14" ht="18">
      <c r="B41" s="7" t="s">
        <v>43</v>
      </c>
      <c r="C41" s="27">
        <f>'financcement publique'!B16/total!B16</f>
        <v>0</v>
      </c>
      <c r="D41" s="28">
        <f>'financcement publique'!K16/total!K16</f>
        <v>0</v>
      </c>
      <c r="E41" s="28">
        <f>'financcement publique'!Q16/total!Q16</f>
        <v>0</v>
      </c>
      <c r="F41" s="28">
        <f>'financcement publique'!R16/total!R16</f>
        <v>0</v>
      </c>
      <c r="G41" s="28">
        <f>'financcement publique'!S16/total!S16</f>
        <v>0</v>
      </c>
      <c r="H41" s="28">
        <f>'financcement publique'!T16/total!T16</f>
        <v>0</v>
      </c>
      <c r="I41" s="28">
        <f>'financcement publique'!U16/total!U16</f>
        <v>0</v>
      </c>
      <c r="J41" s="28">
        <f>'financcement publique'!V16/total!V16</f>
        <v>0</v>
      </c>
      <c r="K41" s="45">
        <f>'financcement publique'!W16/total!W16</f>
        <v>0</v>
      </c>
      <c r="L41" s="45">
        <f>'financcement publique'!X16/total!X16</f>
        <v>0</v>
      </c>
      <c r="M41" s="39">
        <f>'financcement publique'!Y16/total!Y16</f>
        <v>0</v>
      </c>
    </row>
    <row r="42" spans="2:14" ht="18">
      <c r="B42" s="7" t="s">
        <v>51</v>
      </c>
      <c r="C42" s="27"/>
      <c r="D42" s="28"/>
      <c r="E42" s="28">
        <f>'financcement publique'!Q24/total!Q24</f>
        <v>3.1352235550708833E-3</v>
      </c>
      <c r="F42" s="28">
        <f>'financcement publique'!R24/total!R24</f>
        <v>3.2132815637970279E-3</v>
      </c>
      <c r="G42" s="28">
        <f>'financcement publique'!S24/total!S24</f>
        <v>3.6491228070175438E-3</v>
      </c>
      <c r="H42" s="28">
        <f>'financcement publique'!T24/total!T24</f>
        <v>6.1082024432809771E-3</v>
      </c>
      <c r="I42" s="28">
        <f>'financcement publique'!U24/total!U24</f>
        <v>6.1111939186167842E-3</v>
      </c>
      <c r="J42" s="28">
        <f>'financcement publique'!V24/total!V24</f>
        <v>5.3453368968912644E-3</v>
      </c>
      <c r="K42" s="28">
        <f>'financcement publique'!W24/total!W24</f>
        <v>5.5084114932261426E-3</v>
      </c>
      <c r="L42" s="28">
        <f>'financcement publique'!X24/total!X24</f>
        <v>5.7189542483660136E-3</v>
      </c>
      <c r="M42" s="29"/>
    </row>
    <row r="43" spans="2:14" ht="18">
      <c r="B43" s="7" t="s">
        <v>56</v>
      </c>
      <c r="C43" s="27">
        <f>'financcement publique'!B29/total!B29</f>
        <v>0</v>
      </c>
      <c r="D43" s="28">
        <f>'financcement publique'!K29/total!K29</f>
        <v>0</v>
      </c>
      <c r="E43" s="28">
        <f>'financcement publique'!Q29/total!Q29</f>
        <v>0</v>
      </c>
      <c r="F43" s="28">
        <f>'financcement publique'!R29/total!R29</f>
        <v>0</v>
      </c>
      <c r="G43" s="28">
        <f>'financcement publique'!S29/total!S29</f>
        <v>0</v>
      </c>
      <c r="H43" s="28">
        <f>'financcement publique'!T29/total!T29</f>
        <v>0</v>
      </c>
      <c r="I43" s="28">
        <f>'financcement publique'!U29/total!U29</f>
        <v>0</v>
      </c>
      <c r="J43" s="28">
        <f>'financcement publique'!V29/total!V29</f>
        <v>0</v>
      </c>
      <c r="K43" s="28">
        <f>'financcement publique'!W29/total!W29</f>
        <v>0</v>
      </c>
      <c r="L43" s="28">
        <f>'financcement publique'!X29/total!X29</f>
        <v>0</v>
      </c>
      <c r="M43" s="29">
        <f>'financcement publique'!Y29/total!Y29</f>
        <v>0</v>
      </c>
    </row>
    <row r="44" spans="2:14" ht="18">
      <c r="B44" s="7" t="s">
        <v>62</v>
      </c>
      <c r="C44" s="27"/>
      <c r="D44" s="28">
        <f>'financcement publique'!K34/total!K35</f>
        <v>0.10616627919849442</v>
      </c>
      <c r="E44" s="28">
        <f>'financcement publique'!Q34/total!Q35</f>
        <v>8.2919563058589871E-2</v>
      </c>
      <c r="F44" s="28">
        <f>'financcement publique'!R34/total!R35</f>
        <v>7.9962013295346634E-2</v>
      </c>
      <c r="G44" s="28">
        <f>'financcement publique'!S34/total!S35</f>
        <v>8.23069403714565E-2</v>
      </c>
      <c r="H44" s="28">
        <f>'financcement publique'!T34/total!T35</f>
        <v>8.5943775100401604E-2</v>
      </c>
      <c r="I44" s="28"/>
      <c r="J44" s="28"/>
      <c r="K44" s="28"/>
      <c r="L44" s="28"/>
      <c r="M44" s="29"/>
    </row>
    <row r="45" spans="2:14" ht="18">
      <c r="B45" s="7" t="s">
        <v>68</v>
      </c>
      <c r="C45" s="27">
        <f>'financcement publique'!B40/total!B41</f>
        <v>0</v>
      </c>
      <c r="D45" s="28">
        <f>'financcement publique'!K40/total!K41</f>
        <v>0</v>
      </c>
      <c r="E45" s="28">
        <f>'financcement publique'!Q40/total!Q41</f>
        <v>0</v>
      </c>
      <c r="F45" s="28">
        <f>'financcement publique'!R40/total!R41</f>
        <v>0</v>
      </c>
      <c r="G45" s="28">
        <f>'financcement publique'!S40/total!S41</f>
        <v>0</v>
      </c>
      <c r="H45" s="28">
        <f>'financcement publique'!T40/total!T41</f>
        <v>0</v>
      </c>
      <c r="I45" s="28">
        <f>'financcement publique'!U40/total!U41</f>
        <v>0</v>
      </c>
      <c r="J45" s="28">
        <f>'financcement publique'!V40/total!V41</f>
        <v>0</v>
      </c>
      <c r="K45" s="28">
        <f>'financcement publique'!W40/total!W41</f>
        <v>0</v>
      </c>
      <c r="L45" s="28">
        <f>'financcement publique'!X40/total!X41</f>
        <v>0</v>
      </c>
      <c r="M45" s="29">
        <f>'financcement publique'!Y40/total!Y41</f>
        <v>0</v>
      </c>
    </row>
    <row r="46" spans="2:14" ht="18">
      <c r="B46" s="8" t="s">
        <v>71</v>
      </c>
      <c r="C46" s="30">
        <f>'financcement publique'!B43/total!B44</f>
        <v>0</v>
      </c>
      <c r="D46" s="31">
        <f>'financcement publique'!K43/total!K44</f>
        <v>0</v>
      </c>
      <c r="E46" s="31">
        <f>'financcement publique'!Q43/total!Q44</f>
        <v>0</v>
      </c>
      <c r="F46" s="31">
        <f>'financcement publique'!R43/total!R44</f>
        <v>0</v>
      </c>
      <c r="G46" s="31">
        <f>'financcement publique'!S43/total!S44</f>
        <v>0</v>
      </c>
      <c r="H46" s="31">
        <f>'financcement publique'!T43/total!T44</f>
        <v>0</v>
      </c>
      <c r="I46" s="31">
        <f>'financcement publique'!U43/total!U44</f>
        <v>0</v>
      </c>
      <c r="J46" s="31">
        <f>'financcement publique'!V43/total!V44</f>
        <v>0</v>
      </c>
      <c r="K46" s="31">
        <f>'financcement publique'!W43/total!W44</f>
        <v>0</v>
      </c>
      <c r="L46" s="31">
        <f>'financcement publique'!X43/total!X44</f>
        <v>0</v>
      </c>
      <c r="M46" s="32">
        <f>'financcement publique'!Y43/total!Y44</f>
        <v>0</v>
      </c>
    </row>
    <row r="47" spans="2:14" ht="15">
      <c r="B47" s="21" t="s">
        <v>88</v>
      </c>
    </row>
    <row r="66" spans="1:1">
      <c r="A66" s="23" t="s">
        <v>76</v>
      </c>
    </row>
    <row r="67" spans="1:1">
      <c r="A67" s="23" t="s">
        <v>77</v>
      </c>
    </row>
    <row r="68" spans="1:1">
      <c r="A68" s="23" t="s">
        <v>79</v>
      </c>
    </row>
    <row r="69" spans="1:1">
      <c r="A69" s="23" t="s">
        <v>80</v>
      </c>
    </row>
    <row r="70" spans="1:1">
      <c r="A70" s="23" t="s">
        <v>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27</vt:i4>
      </vt:variant>
    </vt:vector>
  </HeadingPairs>
  <TitlesOfParts>
    <vt:vector size="27" baseType="lpstr">
      <vt:lpstr>total</vt:lpstr>
      <vt:lpstr>total (2)</vt:lpstr>
      <vt:lpstr>total (3)</vt:lpstr>
      <vt:lpstr>sécurité sociale oublic orivéez</vt:lpstr>
      <vt:lpstr>sécurité sociale oublic pri(2)</vt:lpstr>
      <vt:lpstr>sécurité sociale public prii(3)</vt:lpstr>
      <vt:lpstr>financcement publique</vt:lpstr>
      <vt:lpstr>financcement publique (2)</vt:lpstr>
      <vt:lpstr>financcement publique (3)</vt:lpstr>
      <vt:lpstr>financement pribvée</vt:lpstr>
      <vt:lpstr>financement pribvée (2)</vt:lpstr>
      <vt:lpstr>Financement privée (3)</vt:lpstr>
      <vt:lpstr>gouvernment</vt:lpstr>
      <vt:lpstr>gouvernment (2)</vt:lpstr>
      <vt:lpstr>gouvernment (3)</vt:lpstr>
      <vt:lpstr>obligatoire</vt:lpstr>
      <vt:lpstr>obligatoire (2)</vt:lpstr>
      <vt:lpstr>obligatoire (3)</vt:lpstr>
      <vt:lpstr>contribution volontaire</vt:lpstr>
      <vt:lpstr>contribution volontaire (2)</vt:lpstr>
      <vt:lpstr>contribution volontaire (3)</vt:lpstr>
      <vt:lpstr>ménages</vt:lpstr>
      <vt:lpstr>ménages (2)</vt:lpstr>
      <vt:lpstr>ménages (3)</vt:lpstr>
      <vt:lpstr>reste</vt:lpstr>
      <vt:lpstr>financement final</vt:lpstr>
      <vt:lpstr>financement initial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pc</cp:lastModifiedBy>
  <dcterms:created xsi:type="dcterms:W3CDTF">2024-05-16T15:46:20Z</dcterms:created>
  <dcterms:modified xsi:type="dcterms:W3CDTF">2025-02-15T15:34:01Z</dcterms:modified>
</cp:coreProperties>
</file>